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2" activeTab="7"/>
  </bookViews>
  <sheets>
    <sheet name="第６8表a" sheetId="1" r:id="rId1"/>
    <sheet name="第６8表b" sheetId="2" r:id="rId2"/>
    <sheet name="第６8表c" sheetId="3" r:id="rId3"/>
    <sheet name="第69,70表" sheetId="4" r:id="rId4"/>
    <sheet name="第７1表" sheetId="5" r:id="rId5"/>
    <sheet name="第７2表" sheetId="6" r:id="rId6"/>
    <sheet name="第73,74表" sheetId="7" r:id="rId7"/>
    <sheet name="第75表" sheetId="8" r:id="rId8"/>
  </sheets>
  <externalReferences>
    <externalReference r:id="rId11"/>
    <externalReference r:id="rId12"/>
  </externalReferences>
  <definedNames>
    <definedName name="_1NEN" localSheetId="0">'第６8表a'!#REF!</definedName>
    <definedName name="_1NEN" localSheetId="1">'第６8表b'!#REF!</definedName>
    <definedName name="_1NEN" localSheetId="2">'第６8表c'!#REF!</definedName>
    <definedName name="_1NEN" localSheetId="4">'第７1表'!#REF!</definedName>
    <definedName name="_1NEN" localSheetId="5">'第７2表'!#REF!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'第６8表a'!$A$1:$AF$68</definedName>
    <definedName name="_xlnm.Print_Area" localSheetId="1">'第６8表b'!$A$1:$AF$66</definedName>
    <definedName name="_xlnm.Print_Area" localSheetId="2">'第６8表c'!$A$1:$AF$66</definedName>
    <definedName name="_xlnm.Print_Area" localSheetId="3">'第69,70表'!$A$1:$AI$65</definedName>
    <definedName name="_xlnm.Print_Area" localSheetId="4">'第７1表'!$A$1:$AW$62</definedName>
    <definedName name="_xlnm.Print_Area" localSheetId="5">'第７2表'!$A$1:$F$59</definedName>
    <definedName name="_xlnm.Print_Area" localSheetId="6">'第73,74表'!$A$1:$S$58</definedName>
    <definedName name="_xlnm.Print_Area" localSheetId="7">'第75表'!$A$1:$Y$31</definedName>
    <definedName name="Print_Area_MI" localSheetId="0">'第６8表a'!$A$8:$T$65</definedName>
    <definedName name="Print_Area_MI" localSheetId="1">'第６8表b'!$A$8:$T$65</definedName>
    <definedName name="Print_Area_MI" localSheetId="2">'第６8表c'!$A$8:$T$65</definedName>
    <definedName name="Print_Area_MI" localSheetId="3">'第69,70表'!$B$1:$AB$28</definedName>
    <definedName name="Print_Area_MI" localSheetId="4">'第７1表'!$A$7:$U$61</definedName>
    <definedName name="Print_Area_MI" localSheetId="5">'第７2表'!$B$7:$E$58</definedName>
    <definedName name="Print_Area_MI" localSheetId="6">'第73,74表'!$A$1:$S$30</definedName>
    <definedName name="Print_Area_MI" localSheetId="7">'第75表'!$A$1:$P$8</definedName>
    <definedName name="Print_Area_MI">'[1]第１表'!$B$1:$N$59</definedName>
    <definedName name="_xlnm.Print_Titles" localSheetId="0">'第６8表a'!$1:$8</definedName>
    <definedName name="_xlnm.Print_Titles" localSheetId="1">'第６8表b'!$1:$8</definedName>
    <definedName name="_xlnm.Print_Titles" localSheetId="2">'第６8表c'!$1:$8</definedName>
    <definedName name="_xlnm.Print_Titles" localSheetId="4">'第７1表'!$1:$7</definedName>
    <definedName name="_xlnm.Print_Titles" localSheetId="5">'第７2表'!$1:$7</definedName>
    <definedName name="Print_Titles_MI" localSheetId="0">'第６8表a'!$1:$8</definedName>
    <definedName name="Print_Titles_MI" localSheetId="1">'第６8表b'!$1:$8</definedName>
    <definedName name="Print_Titles_MI" localSheetId="2">'第６8表c'!$1:$8</definedName>
    <definedName name="Print_Titles_MI" localSheetId="4">'第７1表'!$1:$7</definedName>
    <definedName name="Print_Titles_MI" localSheetId="5">'第７2表'!$1:$7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<sst xmlns="http://schemas.openxmlformats.org/spreadsheetml/2006/main" count="1180" uniqueCount="309">
  <si>
    <t>計</t>
  </si>
  <si>
    <t>女</t>
  </si>
  <si>
    <t>定時制</t>
  </si>
  <si>
    <t>全      日      制</t>
  </si>
  <si>
    <t>定      時      制</t>
  </si>
  <si>
    <t>男</t>
  </si>
  <si>
    <t>専門的･技術的職業従事者</t>
  </si>
  <si>
    <t>&lt;高等学校&gt;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</si>
  <si>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</si>
  <si>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</si>
  <si>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</si>
  <si>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</si>
  <si>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</si>
  <si>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</si>
  <si>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</si>
  <si>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</si>
  <si>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</si>
  <si>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</si>
  <si>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</si>
  <si>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</si>
  <si>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</si>
  <si>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</si>
  <si>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</si>
  <si>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</si>
  <si>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</si>
  <si>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</si>
  <si>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</si>
  <si>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</si>
  <si>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</si>
  <si>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</si>
  <si>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</si>
  <si>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</si>
  <si>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</si>
  <si>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</si>
  <si>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</si>
  <si>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</si>
  <si>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</si>
  <si>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</si>
  <si>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</si>
  <si>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</si>
  <si>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</si>
  <si>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</si>
  <si>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</si>
  <si>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</si>
  <si>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</si>
  <si>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</si>
  <si>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</si>
  <si>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</si>
  <si>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</si>
  <si>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</si>
  <si>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</si>
  <si>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</si>
  <si>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</si>
  <si>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</si>
  <si>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</si>
  <si>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</si>
  <si>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</si>
  <si>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</si>
  <si>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</si>
  <si>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</si>
  <si>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</si>
  <si>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</si>
  <si>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</si>
  <si>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</si>
  <si>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</si>
  <si>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</si>
  <si>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</si>
  <si>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</si>
  <si>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</si>
  <si>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</si>
  <si>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</si>
  <si>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</si>
  <si>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</si>
  <si>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</si>
  <si>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</si>
  <si>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</si>
  <si>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</si>
  <si>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</si>
  <si>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</si>
  <si>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</si>
  <si>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</si>
  <si>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</si>
  <si>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</si>
  <si>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</si>
  <si>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高等学校（専攻科）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</si>
  <si>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</si>
  <si>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</si>
  <si>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</si>
  <si>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</si>
  <si>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</si>
  <si>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</si>
  <si>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</si>
  <si>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</si>
  <si>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</si>
  <si>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情報通信業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</si>
  <si>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</si>
  <si>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</si>
  <si>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</si>
  <si>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</si>
  <si>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</si>
  <si>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</si>
  <si>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</si>
  <si>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</si>
  <si>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</si>
  <si>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</si>
  <si>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</si>
  <si>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</si>
  <si>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</si>
  <si>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</si>
  <si>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</si>
  <si>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</si>
  <si>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</si>
  <si>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</si>
  <si>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</si>
  <si>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</si>
  <si>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</si>
  <si>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</si>
  <si>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</si>
  <si>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</si>
  <si>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</si>
  <si>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</si>
  <si>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</si>
  <si>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</si>
  <si>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</si>
  <si>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</si>
  <si>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</si>
  <si>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</si>
  <si>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</si>
  <si>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</si>
  <si>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</si>
  <si>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</si>
  <si>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</si>
  <si>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</si>
  <si>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</si>
  <si>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</si>
  <si>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</si>
  <si>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</si>
  <si>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</si>
  <si>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</si>
  <si>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</si>
  <si>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</si>
  <si>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</si>
  <si>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</si>
  <si>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</si>
  <si>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大学等
進学率
（％）</t>
  </si>
  <si>
    <t>開発施設等入学者</t>
  </si>
  <si>
    <t>専修学校
（一般課程）等</t>
  </si>
  <si>
    <t>&lt;高等学校通信制&gt;</t>
  </si>
  <si>
    <t>仙台市計</t>
  </si>
  <si>
    <t>塩竈市</t>
  </si>
  <si>
    <t>Ａ　大学等進学者</t>
  </si>
  <si>
    <t>Ｂ
専修学校
（専門課程）
進学者</t>
  </si>
  <si>
    <t>Ｃ　専修学校
（一般課程）等入学者</t>
  </si>
  <si>
    <t>前年３月以前卒業</t>
  </si>
  <si>
    <t>Ｄ　公共職業能力</t>
  </si>
  <si>
    <t xml:space="preserve"> Ａ　大学等進学者</t>
  </si>
  <si>
    <t>Ａ　大学等進学者</t>
  </si>
  <si>
    <t>前年３月以前卒業者</t>
  </si>
  <si>
    <t>（つづき）</t>
  </si>
  <si>
    <t>大       学</t>
  </si>
  <si>
    <t>短 期 大 学</t>
  </si>
  <si>
    <t>高 等 学 校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</si>
  <si>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</si>
  <si>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</si>
  <si>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</si>
  <si>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</si>
  <si>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</si>
  <si>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</si>
  <si>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</si>
  <si>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</si>
  <si>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</si>
  <si>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</si>
  <si>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</si>
  <si>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</si>
  <si>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</si>
  <si>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</si>
  <si>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</si>
  <si>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</si>
  <si>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</si>
  <si>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</si>
  <si>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</si>
  <si>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定時制</t>
  </si>
  <si>
    <t>サービス職業従事者</t>
  </si>
  <si>
    <t>Ｆ
左記以外
の者</t>
  </si>
  <si>
    <t>公務(他に分類されるものを除く)</t>
  </si>
  <si>
    <t>サービス業（他に分類されないもの）</t>
  </si>
  <si>
    <t>サービス業（他に分類されないもの）</t>
  </si>
  <si>
    <t>左記以外のもの</t>
  </si>
  <si>
    <t>上記以外のもの</t>
  </si>
  <si>
    <t>区    分</t>
  </si>
  <si>
    <t>区            分</t>
  </si>
  <si>
    <t>区              分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</si>
  <si>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</si>
  <si>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</si>
  <si>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</si>
  <si>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</si>
  <si>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</si>
  <si>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</si>
  <si>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</si>
  <si>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（一般課程）等入学者</t>
  </si>
  <si>
    <t xml:space="preserve">特別支援学校高等部
</t>
  </si>
  <si>
    <t>大学 (学部)</t>
  </si>
  <si>
    <t>短期大学(本科)</t>
  </si>
  <si>
    <t>区　　分</t>
  </si>
  <si>
    <t xml:space="preserve">男 </t>
  </si>
  <si>
    <t xml:space="preserve">女 </t>
  </si>
  <si>
    <t>富谷市</t>
  </si>
  <si>
    <t>複合サービス事業</t>
  </si>
  <si>
    <t>（登米市）</t>
  </si>
  <si>
    <t>Ｃ　専修学校（一般課程）等入学者</t>
  </si>
  <si>
    <t>（宮城野区）</t>
  </si>
  <si>
    <t>（泉区）</t>
  </si>
  <si>
    <t>市 部 計</t>
  </si>
  <si>
    <t xml:space="preserve">　 Ｂ　専 修 学 校 </t>
  </si>
  <si>
    <t>Ｃ　専 修 学 校</t>
  </si>
  <si>
    <t>Ｉ　左記ＡＢＣＤのうち
就職している者（再掲）</t>
  </si>
  <si>
    <t>全日制</t>
  </si>
  <si>
    <t xml:space="preserve"> ( 学   部 )</t>
  </si>
  <si>
    <t>( 本   科 )</t>
  </si>
  <si>
    <t>の通信教育部</t>
  </si>
  <si>
    <t>( 別   科 )</t>
  </si>
  <si>
    <t>（専攻科）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</si>
  <si>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</si>
  <si>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</si>
  <si>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</si>
  <si>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</si>
  <si>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</si>
  <si>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</si>
  <si>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</si>
  <si>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…</t>
  </si>
  <si>
    <t>千葉</t>
  </si>
  <si>
    <t>…</t>
  </si>
  <si>
    <t>電気・ガス・
熱供給・水道業</t>
  </si>
  <si>
    <t>農業，林業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</si>
  <si>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</si>
  <si>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</si>
  <si>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</si>
  <si>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</si>
  <si>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</si>
  <si>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</si>
  <si>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宿泊業，飲食
サービス業</t>
  </si>
  <si>
    <t>生活関連サービス業，娯楽業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</si>
  <si>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</si>
  <si>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</si>
  <si>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</si>
  <si>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</si>
  <si>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</si>
  <si>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</si>
  <si>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</si>
  <si>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</si>
  <si>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</si>
  <si>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</si>
  <si>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第６８表　　　市　町　村　別　進　路　別　卒　業　者　数　（３－２）</t>
  </si>
  <si>
    <t>第６８表　　　市　町　村　別　進　路　別　卒　業　者　数　（３－３）</t>
  </si>
  <si>
    <t>第６９表　　　学　科　別　進　路　別　卒　業　者　数</t>
  </si>
  <si>
    <t xml:space="preserve">第７１表　　　市　町　村　別　産　業　別　就　職　者　数 </t>
  </si>
  <si>
    <t>第７５表　　　市　町　村　別　進　路　別　卒　業　者　数</t>
  </si>
  <si>
    <t xml:space="preserve"> </t>
  </si>
  <si>
    <t>大学・
短期大学
(別科)</t>
  </si>
  <si>
    <t>Ｄ
公共職業
能力開発
施設等
入学者</t>
  </si>
  <si>
    <t>(単位：人)</t>
  </si>
  <si>
    <t>第６８表　　　市　町　村　別　進　路　別　卒　業　者　数　（３－１）</t>
  </si>
  <si>
    <t>&lt;高等学校&gt;</t>
  </si>
  <si>
    <t>&lt;高等学校&gt;</t>
  </si>
  <si>
    <t xml:space="preserve"> 第７０表　　　学科別大学・短期大学・専修学校等への進学者数等及び学科別大学・短期大学への入学志願者数</t>
  </si>
  <si>
    <t>(単位：人)</t>
  </si>
  <si>
    <t>第７１表　　　市　町　村　別　産　業　別　就　職　者　数</t>
  </si>
  <si>
    <t>公務(他に分類されるものを除く）</t>
  </si>
  <si>
    <t>第７２表　　　就 職 先 別 県 外 就 職 者 数</t>
  </si>
  <si>
    <t>(単位：人，％)</t>
  </si>
  <si>
    <t>＜高等学校＞</t>
  </si>
  <si>
    <t>第７３表　　　産　業　別　就　職　者　数　及　び　割　合</t>
  </si>
  <si>
    <t>第７４表　　　職　業　別　就　職　者　数　及　び　割　合　</t>
  </si>
  <si>
    <t>（つづき）</t>
  </si>
  <si>
    <t>(単位：人)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</si>
  <si>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</si>
  <si>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</si>
  <si>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</si>
  <si>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</si>
  <si>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</si>
  <si>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</si>
  <si>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</si>
  <si>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</si>
  <si>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</si>
  <si>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</si>
  <si>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</si>
  <si>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常用</t>
  </si>
  <si>
    <t>労働者</t>
  </si>
  <si>
    <t>左記Hのうち県外就職者</t>
  </si>
  <si>
    <t>令和2年3月</t>
  </si>
  <si>
    <t>※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</si>
  <si>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</si>
  <si>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卒業者に
占める
就職者の割合
（a+b+c+d）
/総数
（％）</t>
  </si>
  <si>
    <t>Ｅ　就   職   者   等</t>
  </si>
  <si>
    <t>自営業主等</t>
  </si>
  <si>
    <t>有期雇用労働者</t>
  </si>
  <si>
    <t>臨時労働者</t>
  </si>
  <si>
    <t>無期雇用労働者</t>
  </si>
  <si>
    <t>（専門課程）進学者</t>
  </si>
  <si>
    <t>常用労働者</t>
  </si>
  <si>
    <t>専修学校
(一般課程)</t>
  </si>
  <si>
    <t>　私　立</t>
  </si>
  <si>
    <t>　公　立　　（名取市）</t>
  </si>
  <si>
    <t>特別支援学校
高等部
(専攻科)</t>
  </si>
  <si>
    <r>
      <t xml:space="preserve">卒業者に占める就職者の割合
</t>
    </r>
    <r>
      <rPr>
        <b/>
        <sz val="8"/>
        <rFont val="書院細明朝体"/>
        <family val="1"/>
      </rPr>
      <t>（a+b+c+d）
/総数</t>
    </r>
    <r>
      <rPr>
        <b/>
        <sz val="9"/>
        <rFont val="書院細明朝体"/>
        <family val="1"/>
      </rPr>
      <t xml:space="preserve">
（％）</t>
    </r>
  </si>
  <si>
    <t>Ｆ　左記以外の者</t>
  </si>
  <si>
    <t>Ｇ　不詳・死亡の者</t>
  </si>
  <si>
    <t>令和2年3月</t>
  </si>
  <si>
    <t>令和3年3月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</si>
</sst>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#,##0.0_ ;[Red]\-#,##0.0\ "/>
    <numFmt numFmtId="183" formatCode="#,##0.0;&quot;△ &quot;#,##0.0"/>
    <numFmt numFmtId="184" formatCode="#,##0.0;[Red]\-#,##0.0"/>
    <numFmt numFmtId="185" formatCode="0.0_);[Red]\(0.0\)"/>
    <numFmt numFmtId="186" formatCode="#,##0.0_ "/>
    <numFmt numFmtId="187" formatCode="0.0;&quot;△ &quot;0.0"/>
    <numFmt numFmtId="188" formatCode="#,##0.0;&quot;－&quot;#,##0.0;&quot;－&quot;"/>
    <numFmt numFmtId="189" formatCode="#,##0.0_);[Red]\(#,##0.0\)"/>
    <numFmt numFmtId="190" formatCode="#,##0;0;&quot;－&quot;"/>
    <numFmt numFmtId="191" formatCode="#,##0;&quot;△&quot;#,##0;\-"/>
    <numFmt numFmtId="192" formatCode="#,###.0;\-#,###.0;\-"/>
    <numFmt numFmtId="193" formatCode="_ * #,##0.0_ ;_ * \-#,##0.0_ ;_ * &quot;-&quot;_ ;_ @_ "/>
    <numFmt numFmtId="194" formatCode="#,##0;&quot;△&quot;#,##0"/>
    <numFmt numFmtId="195" formatCode="#,##0;&quot;△&quot;#,##0.#"/>
    <numFmt numFmtId="196" formatCode="#,##0.#"/>
    <numFmt numFmtId="197" formatCode="#,##0;&quot;△&quot;#,##0.0"/>
    <numFmt numFmtId="198" formatCode="#,##0_);[Red]\(#,##0\)"/>
    <numFmt numFmtId="199" formatCode="#,##0.0;&quot;-&quot;#,##0.0;&quot;-&quot;"/>
    <numFmt numFmtId="200" formatCode="0.0"/>
    <numFmt numFmtId="201" formatCode="#,##0;&quot;－&quot;#,##0;&quot;－&quot;"/>
    <numFmt numFmtId="202" formatCode="0.0;[Red]\(0.0\)"/>
    <numFmt numFmtId="203" formatCode="#,##0.0;[Red]\-#,##0.0\ "/>
    <numFmt numFmtId="204" formatCode="#,##0.0;&quot;△&quot;#,##0.0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#,##0;&quot;－&quot;#,##0;&quot;-&quot;"/>
    <numFmt numFmtId="210" formatCode="#,##0.0;&quot;－&quot;#,##0.0;&quot;-&quot;"/>
    <numFmt numFmtId="211" formatCode="#,##0.0;\-#,##0.000;\-"/>
    <numFmt numFmtId="212" formatCode="#,##0.000;\-#,##0.0;\-"/>
    <numFmt numFmtId="213" formatCode="0_);[Red]\(0\)"/>
    <numFmt numFmtId="214" formatCode="#,##0;0;&quot;-&quot;"/>
    <numFmt numFmtId="215" formatCode="#,##0.0;&quot;△&quot;#,##0.0;&quot;-&quot;"/>
  </numFmts>
  <fonts count="9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10"/>
      <name val="Terminal"/>
      <family val="0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sz val="10"/>
      <name val="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05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8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28" borderId="4" applyNumberFormat="0" applyAlignment="0" applyProtection="0"/>
    <xf numFmtId="0" fontId="6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2" borderId="7" applyNumberFormat="0" applyAlignment="0" applyProtection="0"/>
    <xf numFmtId="0" fontId="7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32" borderId="12" applyNumberFormat="0" applyAlignment="0" applyProtection="0"/>
    <xf numFmtId="0" fontId="7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7" fillId="33" borderId="7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519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76" fontId="10" fillId="0" borderId="14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Alignment="1">
      <alignment horizontal="centerContinuous" vertical="center"/>
      <protection/>
    </xf>
    <xf numFmtId="177" fontId="10" fillId="0" borderId="0" xfId="119" applyNumberFormat="1" applyFont="1" applyFill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 locked="0"/>
    </xf>
    <xf numFmtId="177" fontId="10" fillId="0" borderId="0" xfId="119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/>
    </xf>
    <xf numFmtId="177" fontId="10" fillId="0" borderId="0" xfId="119" applyNumberFormat="1" applyFont="1" applyFill="1" applyBorder="1" applyAlignment="1" applyProtection="1">
      <alignment horizontal="right" vertical="center"/>
      <protection/>
    </xf>
    <xf numFmtId="177" fontId="10" fillId="0" borderId="2" xfId="119" applyNumberFormat="1" applyFont="1" applyFill="1" applyBorder="1" applyAlignment="1" applyProtection="1">
      <alignment horizontal="centerContinuous" vertical="center"/>
      <protection/>
    </xf>
    <xf numFmtId="177" fontId="10" fillId="0" borderId="2" xfId="119" applyNumberFormat="1" applyFont="1" applyFill="1" applyBorder="1" applyAlignment="1">
      <alignment horizontal="centerContinuous" vertical="center"/>
      <protection/>
    </xf>
    <xf numFmtId="177" fontId="10" fillId="0" borderId="16" xfId="119" applyNumberFormat="1" applyFont="1" applyFill="1" applyBorder="1" applyAlignment="1" applyProtection="1">
      <alignment horizontal="centerContinuous" vertical="center"/>
      <protection/>
    </xf>
    <xf numFmtId="177" fontId="10" fillId="0" borderId="17" xfId="119" applyNumberFormat="1" applyFont="1" applyFill="1" applyBorder="1" applyAlignment="1">
      <alignment horizontal="centerContinuous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3" xfId="119" applyNumberFormat="1" applyFont="1" applyFill="1" applyBorder="1" applyAlignment="1" applyProtection="1">
      <alignment horizontal="center" vertical="center"/>
      <protection/>
    </xf>
    <xf numFmtId="177" fontId="10" fillId="0" borderId="13" xfId="119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3" xfId="119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8" xfId="0" applyNumberFormat="1" applyFont="1" applyFill="1" applyBorder="1" applyAlignment="1" applyProtection="1">
      <alignment horizontal="centerContinuous" vertical="center"/>
      <protection/>
    </xf>
    <xf numFmtId="177" fontId="10" fillId="0" borderId="18" xfId="0" applyNumberFormat="1" applyFont="1" applyFill="1" applyBorder="1" applyAlignment="1">
      <alignment horizontal="centerContinuous" vertical="center"/>
    </xf>
    <xf numFmtId="177" fontId="10" fillId="0" borderId="19" xfId="0" applyNumberFormat="1" applyFont="1" applyFill="1" applyBorder="1" applyAlignment="1">
      <alignment horizontal="centerContinuous" vertical="center"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 wrapText="1"/>
      <protection/>
    </xf>
    <xf numFmtId="177" fontId="10" fillId="0" borderId="13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3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3" fillId="0" borderId="13" xfId="116" applyNumberFormat="1" applyFont="1" applyFill="1" applyBorder="1" applyAlignment="1">
      <alignment vertical="center"/>
      <protection/>
    </xf>
    <xf numFmtId="176" fontId="13" fillId="0" borderId="0" xfId="116" applyNumberFormat="1" applyFont="1" applyFill="1" applyAlignment="1">
      <alignment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 locked="0"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0" xfId="117" applyNumberFormat="1" applyFont="1" applyFill="1" applyAlignment="1">
      <alignment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6" fontId="13" fillId="0" borderId="14" xfId="116" applyNumberFormat="1" applyFont="1" applyFill="1" applyBorder="1" applyAlignment="1">
      <alignment vertical="center"/>
      <protection/>
    </xf>
    <xf numFmtId="177" fontId="10" fillId="0" borderId="13" xfId="119" applyNumberFormat="1" applyFont="1" applyFill="1" applyBorder="1" applyAlignment="1" applyProtection="1">
      <alignment vertical="center"/>
      <protection/>
    </xf>
    <xf numFmtId="177" fontId="10" fillId="0" borderId="0" xfId="119" applyNumberFormat="1" applyFont="1" applyFill="1" applyAlignment="1" applyProtection="1">
      <alignment horizontal="centerContinuous"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/>
    </xf>
    <xf numFmtId="188" fontId="10" fillId="0" borderId="0" xfId="116" applyNumberFormat="1" applyFont="1" applyFill="1" applyAlignment="1">
      <alignment vertical="center"/>
      <protection/>
    </xf>
    <xf numFmtId="177" fontId="10" fillId="0" borderId="15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centerContinuous" vertical="center"/>
      <protection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vertical="center"/>
      <protection/>
    </xf>
    <xf numFmtId="176" fontId="79" fillId="0" borderId="0" xfId="116" applyNumberFormat="1" applyFont="1" applyFill="1" applyBorder="1" applyAlignment="1">
      <alignment horizontal="right" vertical="center"/>
      <protection/>
    </xf>
    <xf numFmtId="176" fontId="79" fillId="0" borderId="0" xfId="116" applyNumberFormat="1" applyFont="1" applyFill="1" applyBorder="1" applyAlignment="1">
      <alignment vertical="center"/>
      <protection/>
    </xf>
    <xf numFmtId="176" fontId="79" fillId="0" borderId="21" xfId="115" applyNumberFormat="1" applyFont="1" applyFill="1" applyBorder="1" applyAlignment="1">
      <alignment vertical="center"/>
      <protection/>
    </xf>
    <xf numFmtId="176" fontId="79" fillId="0" borderId="0" xfId="115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 applyProtection="1">
      <alignment vertical="center"/>
      <protection locked="0"/>
    </xf>
    <xf numFmtId="177" fontId="79" fillId="0" borderId="0" xfId="0" applyNumberFormat="1" applyFont="1" applyFill="1" applyBorder="1" applyAlignment="1">
      <alignment vertical="center"/>
    </xf>
    <xf numFmtId="177" fontId="79" fillId="0" borderId="0" xfId="0" applyNumberFormat="1" applyFont="1" applyFill="1" applyBorder="1" applyAlignment="1" applyProtection="1">
      <alignment vertical="center"/>
      <protection/>
    </xf>
    <xf numFmtId="176" fontId="79" fillId="0" borderId="22" xfId="116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vertical="center" shrinkToFit="1"/>
    </xf>
    <xf numFmtId="176" fontId="80" fillId="0" borderId="0" xfId="116" applyNumberFormat="1" applyFont="1" applyFill="1" applyBorder="1" applyAlignment="1">
      <alignment vertical="center"/>
      <protection/>
    </xf>
    <xf numFmtId="176" fontId="80" fillId="0" borderId="21" xfId="115" applyNumberFormat="1" applyFont="1" applyFill="1" applyBorder="1" applyAlignment="1">
      <alignment vertical="center"/>
      <protection/>
    </xf>
    <xf numFmtId="176" fontId="80" fillId="0" borderId="0" xfId="115" applyNumberFormat="1" applyFont="1" applyFill="1" applyBorder="1" applyAlignment="1">
      <alignment vertical="center"/>
      <protection/>
    </xf>
    <xf numFmtId="176" fontId="80" fillId="0" borderId="22" xfId="116" applyNumberFormat="1" applyFont="1" applyFill="1" applyBorder="1" applyAlignment="1">
      <alignment vertical="center"/>
      <protection/>
    </xf>
    <xf numFmtId="176" fontId="81" fillId="0" borderId="0" xfId="116" applyNumberFormat="1" applyFont="1" applyFill="1" applyAlignment="1">
      <alignment vertical="center"/>
      <protection/>
    </xf>
    <xf numFmtId="177" fontId="13" fillId="0" borderId="0" xfId="0" applyNumberFormat="1" applyFont="1" applyFill="1" applyAlignment="1">
      <alignment vertical="center"/>
    </xf>
    <xf numFmtId="177" fontId="17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3" fillId="0" borderId="0" xfId="116" applyNumberFormat="1" applyFont="1" applyFill="1" applyAlignment="1">
      <alignment horizontal="centerContinuous" vertical="center"/>
      <protection/>
    </xf>
    <xf numFmtId="176" fontId="13" fillId="0" borderId="0" xfId="116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/>
    </xf>
    <xf numFmtId="188" fontId="13" fillId="0" borderId="0" xfId="116" applyNumberFormat="1" applyFont="1" applyFill="1" applyAlignment="1">
      <alignment horizontal="centerContinuous" vertical="center"/>
      <protection/>
    </xf>
    <xf numFmtId="176" fontId="13" fillId="0" borderId="13" xfId="116" applyNumberFormat="1" applyFont="1" applyFill="1" applyBorder="1" applyAlignment="1" applyProtection="1">
      <alignment vertical="center"/>
      <protection locked="0"/>
    </xf>
    <xf numFmtId="177" fontId="13" fillId="0" borderId="23" xfId="117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>
      <alignment horizontal="left" vertical="center"/>
      <protection/>
    </xf>
    <xf numFmtId="188" fontId="13" fillId="0" borderId="0" xfId="116" applyNumberFormat="1" applyFont="1" applyFill="1" applyBorder="1" applyAlignment="1">
      <alignment vertical="center"/>
      <protection/>
    </xf>
    <xf numFmtId="176" fontId="13" fillId="0" borderId="13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Alignment="1">
      <alignment vertical="center"/>
      <protection/>
    </xf>
    <xf numFmtId="176" fontId="82" fillId="0" borderId="0" xfId="116" applyNumberFormat="1" applyFont="1" applyFill="1" applyAlignment="1">
      <alignment vertical="center"/>
      <protection/>
    </xf>
    <xf numFmtId="176" fontId="31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>
      <alignment/>
      <protection/>
    </xf>
    <xf numFmtId="176" fontId="13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 applyProtection="1">
      <alignment/>
      <protection locked="0"/>
    </xf>
    <xf numFmtId="176" fontId="31" fillId="0" borderId="0" xfId="116" applyNumberFormat="1" applyFont="1" applyFill="1" applyBorder="1" applyAlignment="1">
      <alignment/>
      <protection/>
    </xf>
    <xf numFmtId="188" fontId="13" fillId="0" borderId="13" xfId="116" applyNumberFormat="1" applyFont="1" applyFill="1" applyBorder="1" applyAlignment="1">
      <alignment vertical="center"/>
      <protection/>
    </xf>
    <xf numFmtId="176" fontId="10" fillId="0" borderId="20" xfId="115" applyNumberFormat="1" applyFont="1" applyFill="1" applyBorder="1" applyAlignment="1">
      <alignment vertical="center"/>
      <protection/>
    </xf>
    <xf numFmtId="176" fontId="10" fillId="0" borderId="18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21" xfId="115" applyNumberFormat="1" applyFont="1" applyFill="1" applyBorder="1" applyAlignment="1" applyProtection="1">
      <alignment horizontal="distributed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0" xfId="115" applyNumberFormat="1" applyFont="1" applyFill="1" applyBorder="1" applyAlignment="1" applyProtection="1">
      <alignment horizontal="right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10" fillId="0" borderId="22" xfId="115" applyNumberFormat="1" applyFont="1" applyFill="1" applyBorder="1" applyAlignment="1" applyProtection="1">
      <alignment horizontal="distributed"/>
      <protection/>
    </xf>
    <xf numFmtId="176" fontId="10" fillId="0" borderId="22" xfId="115" applyNumberFormat="1" applyFont="1" applyFill="1" applyBorder="1" applyAlignment="1" applyProtection="1">
      <alignment horizontal="right"/>
      <protection/>
    </xf>
    <xf numFmtId="176" fontId="84" fillId="0" borderId="0" xfId="116" applyNumberFormat="1" applyFont="1" applyFill="1" applyAlignment="1">
      <alignment vertical="center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3" fillId="0" borderId="0" xfId="117" applyNumberFormat="1" applyFont="1" applyFill="1" applyAlignment="1">
      <alignment horizontal="centerContinuous" vertical="center"/>
      <protection/>
    </xf>
    <xf numFmtId="177" fontId="13" fillId="0" borderId="0" xfId="117" applyNumberFormat="1" applyFont="1" applyFill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 quotePrefix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horizontal="left" vertical="center"/>
      <protection/>
    </xf>
    <xf numFmtId="177" fontId="13" fillId="0" borderId="0" xfId="117" applyNumberFormat="1" applyFont="1" applyFill="1" applyBorder="1" applyAlignment="1">
      <alignment horizontal="right" vertical="center"/>
      <protection/>
    </xf>
    <xf numFmtId="177" fontId="13" fillId="0" borderId="0" xfId="117" applyNumberFormat="1" applyFont="1" applyFill="1" applyAlignment="1">
      <alignment vertical="center"/>
      <protection/>
    </xf>
    <xf numFmtId="177" fontId="13" fillId="0" borderId="0" xfId="117" applyNumberFormat="1" applyFont="1" applyFill="1" applyBorder="1" applyAlignment="1">
      <alignment vertical="center"/>
      <protection/>
    </xf>
    <xf numFmtId="177" fontId="85" fillId="0" borderId="0" xfId="117" applyNumberFormat="1" applyFont="1" applyFill="1" applyAlignment="1">
      <alignment vertical="center"/>
      <protection/>
    </xf>
    <xf numFmtId="177" fontId="82" fillId="0" borderId="0" xfId="118" applyNumberFormat="1" applyFont="1" applyFill="1" applyBorder="1" applyAlignment="1">
      <alignment horizontal="left" vertical="center"/>
      <protection/>
    </xf>
    <xf numFmtId="177" fontId="13" fillId="0" borderId="0" xfId="118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 locked="0"/>
    </xf>
    <xf numFmtId="177" fontId="13" fillId="0" borderId="0" xfId="117" applyNumberFormat="1" applyFont="1" applyFill="1" applyBorder="1" applyAlignment="1" applyProtection="1">
      <alignment horizontal="left" vertical="center"/>
      <protection locked="0"/>
    </xf>
    <xf numFmtId="177" fontId="13" fillId="0" borderId="13" xfId="117" applyNumberFormat="1" applyFont="1" applyFill="1" applyBorder="1" applyAlignment="1">
      <alignment vertical="center"/>
      <protection/>
    </xf>
    <xf numFmtId="177" fontId="13" fillId="0" borderId="15" xfId="117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Alignment="1">
      <alignment vertical="center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3" fillId="0" borderId="0" xfId="118" applyNumberFormat="1" applyFont="1" applyFill="1" applyAlignment="1">
      <alignment horizontal="centerContinuous" vertical="center"/>
      <protection/>
    </xf>
    <xf numFmtId="177" fontId="13" fillId="0" borderId="0" xfId="118" applyNumberFormat="1" applyFont="1" applyFill="1" applyAlignment="1">
      <alignment horizontal="left" vertical="center"/>
      <protection/>
    </xf>
    <xf numFmtId="177" fontId="13" fillId="0" borderId="0" xfId="118" applyNumberFormat="1" applyFont="1" applyFill="1" applyBorder="1" applyAlignment="1" applyProtection="1">
      <alignment horizontal="left" vertical="center"/>
      <protection/>
    </xf>
    <xf numFmtId="177" fontId="13" fillId="0" borderId="0" xfId="118" applyNumberFormat="1" applyFont="1" applyFill="1" applyBorder="1" applyAlignment="1">
      <alignment horizontal="right" vertical="center"/>
      <protection/>
    </xf>
    <xf numFmtId="177" fontId="82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31" fillId="0" borderId="0" xfId="117" applyNumberFormat="1" applyFont="1" applyFill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 locked="0"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5" xfId="118" applyNumberFormat="1" applyFont="1" applyFill="1" applyBorder="1" applyAlignment="1">
      <alignment vertical="center"/>
      <protection/>
    </xf>
    <xf numFmtId="177" fontId="82" fillId="0" borderId="0" xfId="118" applyNumberFormat="1" applyFont="1" applyFill="1" applyAlignment="1">
      <alignment vertical="center"/>
      <protection/>
    </xf>
    <xf numFmtId="177" fontId="82" fillId="0" borderId="0" xfId="118" applyNumberFormat="1" applyFont="1" applyFill="1" applyAlignment="1">
      <alignment horizontal="right" vertical="center"/>
      <protection/>
    </xf>
    <xf numFmtId="177" fontId="10" fillId="0" borderId="0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6" fontId="13" fillId="0" borderId="21" xfId="116" applyNumberFormat="1" applyFont="1" applyFill="1" applyBorder="1" applyAlignment="1" applyProtection="1">
      <alignment horizontal="right" vertical="center"/>
      <protection locked="0"/>
    </xf>
    <xf numFmtId="176" fontId="13" fillId="0" borderId="22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Alignment="1">
      <alignment horizontal="right" vertical="center"/>
      <protection/>
    </xf>
    <xf numFmtId="176" fontId="82" fillId="0" borderId="0" xfId="116" applyNumberFormat="1" applyFont="1" applyFill="1" applyBorder="1" applyAlignment="1">
      <alignment horizontal="right" vertical="center"/>
      <protection/>
    </xf>
    <xf numFmtId="176" fontId="82" fillId="0" borderId="22" xfId="116" applyNumberFormat="1" applyFont="1" applyFill="1" applyBorder="1" applyAlignment="1">
      <alignment horizontal="right" vertical="center"/>
      <protection/>
    </xf>
    <xf numFmtId="176" fontId="82" fillId="0" borderId="21" xfId="116" applyNumberFormat="1" applyFont="1" applyFill="1" applyBorder="1" applyAlignment="1">
      <alignment horizontal="right" vertical="center"/>
      <protection/>
    </xf>
    <xf numFmtId="176" fontId="13" fillId="0" borderId="0" xfId="116" applyNumberFormat="1" applyFont="1" applyFill="1" applyBorder="1" applyAlignment="1" applyProtection="1">
      <alignment horizontal="right"/>
      <protection locked="0"/>
    </xf>
    <xf numFmtId="176" fontId="13" fillId="0" borderId="0" xfId="116" applyNumberFormat="1" applyFont="1" applyFill="1" applyBorder="1" applyAlignment="1" applyProtection="1">
      <alignment horizontal="right"/>
      <protection/>
    </xf>
    <xf numFmtId="176" fontId="13" fillId="0" borderId="22" xfId="116" applyNumberFormat="1" applyFont="1" applyFill="1" applyBorder="1" applyAlignment="1" applyProtection="1">
      <alignment horizontal="right"/>
      <protection/>
    </xf>
    <xf numFmtId="176" fontId="13" fillId="0" borderId="21" xfId="116" applyNumberFormat="1" applyFont="1" applyFill="1" applyBorder="1" applyAlignment="1" applyProtection="1">
      <alignment horizontal="right"/>
      <protection/>
    </xf>
    <xf numFmtId="176" fontId="13" fillId="0" borderId="0" xfId="116" applyNumberFormat="1" applyFont="1" applyFill="1" applyAlignment="1" applyProtection="1">
      <alignment vertical="center"/>
      <protection locked="0"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6" fontId="79" fillId="0" borderId="22" xfId="116" applyNumberFormat="1" applyFont="1" applyFill="1" applyBorder="1" applyAlignment="1">
      <alignment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6" fontId="10" fillId="0" borderId="19" xfId="116" applyNumberFormat="1" applyFont="1" applyFill="1" applyBorder="1" applyAlignment="1">
      <alignment vertical="center"/>
      <protection/>
    </xf>
    <xf numFmtId="176" fontId="13" fillId="0" borderId="18" xfId="116" applyNumberFormat="1" applyFont="1" applyFill="1" applyBorder="1" applyAlignment="1" applyProtection="1">
      <alignment vertical="center"/>
      <protection locked="0"/>
    </xf>
    <xf numFmtId="176" fontId="13" fillId="0" borderId="18" xfId="116" applyNumberFormat="1" applyFont="1" applyFill="1" applyBorder="1" applyAlignment="1">
      <alignment vertical="center"/>
      <protection/>
    </xf>
    <xf numFmtId="176" fontId="13" fillId="0" borderId="19" xfId="116" applyNumberFormat="1" applyFont="1" applyFill="1" applyBorder="1" applyAlignment="1" applyProtection="1">
      <alignment vertical="center"/>
      <protection locked="0"/>
    </xf>
    <xf numFmtId="176" fontId="13" fillId="0" borderId="20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0" fontId="86" fillId="0" borderId="0" xfId="0" applyFont="1" applyFill="1" applyAlignment="1">
      <alignment vertical="center" shrinkToFit="1"/>
    </xf>
    <xf numFmtId="0" fontId="87" fillId="0" borderId="0" xfId="0" applyFont="1" applyFill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/>
    </xf>
    <xf numFmtId="176" fontId="10" fillId="0" borderId="0" xfId="116" applyNumberFormat="1" applyFont="1" applyFill="1" applyAlignment="1">
      <alignment horizontal="right" vertical="center"/>
      <protection/>
    </xf>
    <xf numFmtId="176" fontId="79" fillId="0" borderId="0" xfId="116" applyNumberFormat="1" applyFont="1" applyFill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/>
    </xf>
    <xf numFmtId="177" fontId="13" fillId="0" borderId="0" xfId="119" applyNumberFormat="1" applyFont="1" applyFill="1" applyAlignment="1">
      <alignment vertical="center"/>
      <protection/>
    </xf>
    <xf numFmtId="177" fontId="13" fillId="0" borderId="0" xfId="119" applyNumberFormat="1" applyFont="1" applyFill="1" applyBorder="1" applyAlignment="1">
      <alignment vertical="center"/>
      <protection/>
    </xf>
    <xf numFmtId="177" fontId="85" fillId="0" borderId="0" xfId="119" applyNumberFormat="1" applyFont="1" applyFill="1" applyAlignment="1">
      <alignment vertical="center"/>
      <protection/>
    </xf>
    <xf numFmtId="177" fontId="82" fillId="0" borderId="0" xfId="119" applyNumberFormat="1" applyFont="1" applyFill="1" applyBorder="1" applyAlignment="1">
      <alignment vertical="center"/>
      <protection/>
    </xf>
    <xf numFmtId="177" fontId="82" fillId="0" borderId="0" xfId="119" applyNumberFormat="1" applyFont="1" applyFill="1" applyAlignment="1">
      <alignment vertical="center"/>
      <protection/>
    </xf>
    <xf numFmtId="177" fontId="85" fillId="0" borderId="0" xfId="119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85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 applyProtection="1">
      <alignment horizontal="left" vertical="center"/>
      <protection/>
    </xf>
    <xf numFmtId="185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20" applyNumberFormat="1" applyFont="1" applyFill="1" applyBorder="1" applyAlignment="1" applyProtection="1">
      <alignment vertical="center"/>
      <protection/>
    </xf>
    <xf numFmtId="177" fontId="13" fillId="0" borderId="0" xfId="120" applyNumberFormat="1" applyFont="1" applyFill="1" applyBorder="1" applyAlignment="1" applyProtection="1">
      <alignment horizontal="right" vertical="center"/>
      <protection/>
    </xf>
    <xf numFmtId="177" fontId="85" fillId="0" borderId="0" xfId="0" applyNumberFormat="1" applyFont="1" applyFill="1" applyAlignment="1">
      <alignment vertical="center"/>
    </xf>
    <xf numFmtId="177" fontId="31" fillId="0" borderId="0" xfId="120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vertical="center"/>
      <protection/>
    </xf>
    <xf numFmtId="177" fontId="30" fillId="0" borderId="0" xfId="120" applyNumberFormat="1" applyFont="1" applyFill="1" applyBorder="1" applyAlignment="1" applyProtection="1">
      <alignment horizontal="right" vertical="center"/>
      <protection/>
    </xf>
    <xf numFmtId="177" fontId="30" fillId="0" borderId="0" xfId="120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6" fontId="11" fillId="0" borderId="0" xfId="116" applyNumberFormat="1" applyFont="1" applyFill="1" applyAlignment="1">
      <alignment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3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vertical="center"/>
      <protection/>
    </xf>
    <xf numFmtId="176" fontId="11" fillId="0" borderId="16" xfId="116" applyNumberFormat="1" applyFont="1" applyFill="1" applyBorder="1" applyAlignment="1" applyProtection="1">
      <alignment horizontal="right" vertical="center"/>
      <protection/>
    </xf>
    <xf numFmtId="176" fontId="11" fillId="0" borderId="17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horizontal="right" vertical="center"/>
      <protection/>
    </xf>
    <xf numFmtId="177" fontId="35" fillId="0" borderId="0" xfId="121" applyNumberFormat="1" applyFont="1" applyFill="1" applyBorder="1" applyAlignment="1" applyProtection="1">
      <alignment horizontal="right"/>
      <protection/>
    </xf>
    <xf numFmtId="177" fontId="10" fillId="0" borderId="25" xfId="117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188" fontId="31" fillId="0" borderId="0" xfId="116" applyNumberFormat="1" applyFont="1" applyFill="1" applyBorder="1" applyAlignment="1" applyProtection="1">
      <alignment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top" shrinkToFit="1"/>
      <protection/>
    </xf>
    <xf numFmtId="188" fontId="13" fillId="0" borderId="0" xfId="116" applyNumberFormat="1" applyFont="1" applyFill="1" applyBorder="1" applyAlignment="1" applyProtection="1">
      <alignment vertical="center"/>
      <protection locked="0"/>
    </xf>
    <xf numFmtId="176" fontId="31" fillId="0" borderId="0" xfId="116" applyNumberFormat="1" applyFont="1" applyFill="1" applyBorder="1" applyAlignment="1" applyProtection="1">
      <alignment vertical="center"/>
      <protection/>
    </xf>
    <xf numFmtId="176" fontId="10" fillId="0" borderId="21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9" fillId="0" borderId="22" xfId="116" applyNumberFormat="1" applyFont="1" applyFill="1" applyBorder="1" applyAlignment="1">
      <alignment horizontal="right" vertical="center"/>
      <protection/>
    </xf>
    <xf numFmtId="176" fontId="9" fillId="0" borderId="21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88" fontId="83" fillId="0" borderId="0" xfId="116" applyNumberFormat="1" applyFont="1" applyFill="1" applyBorder="1" applyAlignment="1">
      <alignment vertical="center"/>
      <protection/>
    </xf>
    <xf numFmtId="188" fontId="88" fillId="0" borderId="0" xfId="116" applyNumberFormat="1" applyFont="1" applyFill="1" applyBorder="1" applyAlignment="1" applyProtection="1">
      <alignment vertical="center"/>
      <protection/>
    </xf>
    <xf numFmtId="199" fontId="13" fillId="0" borderId="0" xfId="116" applyNumberFormat="1" applyFont="1" applyFill="1" applyBorder="1" applyAlignment="1">
      <alignment vertical="center"/>
      <protection/>
    </xf>
    <xf numFmtId="188" fontId="84" fillId="0" borderId="0" xfId="116" applyNumberFormat="1" applyFont="1" applyFill="1" applyAlignment="1">
      <alignment vertical="center"/>
      <protection/>
    </xf>
    <xf numFmtId="188" fontId="89" fillId="0" borderId="0" xfId="116" applyNumberFormat="1" applyFont="1" applyFill="1" applyBorder="1" applyAlignment="1" applyProtection="1">
      <alignment vertical="center"/>
      <protection/>
    </xf>
    <xf numFmtId="176" fontId="31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/>
    </xf>
    <xf numFmtId="199" fontId="85" fillId="0" borderId="0" xfId="116" applyNumberFormat="1" applyFont="1" applyFill="1" applyBorder="1" applyAlignment="1">
      <alignment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0" xfId="115" applyNumberFormat="1" applyFont="1" applyFill="1" applyBorder="1" applyAlignment="1" applyProtection="1">
      <alignment horizontal="distributed"/>
      <protection/>
    </xf>
    <xf numFmtId="176" fontId="9" fillId="0" borderId="21" xfId="115" applyNumberFormat="1" applyFont="1" applyFill="1" applyBorder="1" applyAlignment="1" applyProtection="1">
      <alignment horizontal="distributed"/>
      <protection/>
    </xf>
    <xf numFmtId="176" fontId="13" fillId="0" borderId="21" xfId="116" applyNumberFormat="1" applyFont="1" applyFill="1" applyBorder="1" applyAlignment="1" applyProtection="1">
      <alignment/>
      <protection/>
    </xf>
    <xf numFmtId="199" fontId="13" fillId="0" borderId="0" xfId="116" applyNumberFormat="1" applyFont="1" applyFill="1" applyBorder="1" applyAlignment="1">
      <alignment/>
      <protection/>
    </xf>
    <xf numFmtId="176" fontId="85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 locked="0"/>
    </xf>
    <xf numFmtId="177" fontId="13" fillId="0" borderId="21" xfId="117" applyNumberFormat="1" applyFont="1" applyFill="1" applyBorder="1" applyAlignment="1">
      <alignment vertical="center"/>
      <protection/>
    </xf>
    <xf numFmtId="177" fontId="13" fillId="0" borderId="21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horizontal="right" vertical="center"/>
      <protection/>
    </xf>
    <xf numFmtId="177" fontId="13" fillId="0" borderId="0" xfId="117" applyNumberFormat="1" applyFont="1" applyFill="1" applyAlignment="1">
      <alignment horizontal="right" vertical="center"/>
      <protection/>
    </xf>
    <xf numFmtId="177" fontId="90" fillId="0" borderId="0" xfId="117" applyNumberFormat="1" applyFont="1" applyFill="1" applyAlignment="1">
      <alignment vertical="center"/>
      <protection/>
    </xf>
    <xf numFmtId="176" fontId="90" fillId="0" borderId="0" xfId="116" applyNumberFormat="1" applyFont="1" applyFill="1" applyBorder="1" applyAlignment="1">
      <alignment horizontal="right" vertical="center"/>
      <protection/>
    </xf>
    <xf numFmtId="177" fontId="85" fillId="0" borderId="21" xfId="117" applyNumberFormat="1" applyFont="1" applyFill="1" applyBorder="1" applyAlignment="1" applyProtection="1">
      <alignment vertical="center"/>
      <protection/>
    </xf>
    <xf numFmtId="177" fontId="85" fillId="0" borderId="0" xfId="117" applyNumberFormat="1" applyFont="1" applyFill="1" applyBorder="1" applyAlignment="1" applyProtection="1">
      <alignment vertical="center"/>
      <protection/>
    </xf>
    <xf numFmtId="177" fontId="82" fillId="0" borderId="21" xfId="118" applyNumberFormat="1" applyFont="1" applyFill="1" applyBorder="1" applyAlignment="1">
      <alignment horizontal="left" vertical="center"/>
      <protection/>
    </xf>
    <xf numFmtId="177" fontId="10" fillId="0" borderId="0" xfId="117" applyNumberFormat="1" applyFont="1" applyFill="1" applyBorder="1" applyAlignment="1" applyProtection="1">
      <alignment horizontal="distributed" vertical="center"/>
      <protection/>
    </xf>
    <xf numFmtId="177" fontId="13" fillId="0" borderId="21" xfId="118" applyNumberFormat="1" applyFont="1" applyFill="1" applyBorder="1" applyAlignment="1">
      <alignment vertical="center"/>
      <protection/>
    </xf>
    <xf numFmtId="177" fontId="13" fillId="0" borderId="21" xfId="118" applyNumberFormat="1" applyFont="1" applyFill="1" applyBorder="1" applyAlignment="1" applyProtection="1">
      <alignment vertical="center"/>
      <protection/>
    </xf>
    <xf numFmtId="177" fontId="9" fillId="0" borderId="0" xfId="117" applyNumberFormat="1" applyFont="1" applyFill="1" applyAlignment="1">
      <alignment vertical="center"/>
      <protection/>
    </xf>
    <xf numFmtId="177" fontId="31" fillId="0" borderId="21" xfId="118" applyNumberFormat="1" applyFont="1" applyFill="1" applyBorder="1" applyAlignment="1" applyProtection="1">
      <alignment vertical="center"/>
      <protection/>
    </xf>
    <xf numFmtId="177" fontId="31" fillId="0" borderId="0" xfId="118" applyNumberFormat="1" applyFont="1" applyFill="1" applyBorder="1" applyAlignment="1" applyProtection="1">
      <alignment vertical="center"/>
      <protection/>
    </xf>
    <xf numFmtId="177" fontId="13" fillId="0" borderId="21" xfId="118" applyNumberFormat="1" applyFont="1" applyFill="1" applyBorder="1" applyAlignment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distributed" vertical="center"/>
      <protection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31" fillId="0" borderId="21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Border="1" applyAlignment="1" applyProtection="1">
      <alignment horizontal="right" vertical="center"/>
      <protection/>
    </xf>
    <xf numFmtId="176" fontId="31" fillId="0" borderId="22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>
      <alignment horizontal="left" vertical="center"/>
      <protection/>
    </xf>
    <xf numFmtId="176" fontId="31" fillId="0" borderId="21" xfId="116" applyNumberFormat="1" applyFont="1" applyFill="1" applyBorder="1" applyAlignment="1" applyProtection="1">
      <alignment horizontal="right"/>
      <protection/>
    </xf>
    <xf numFmtId="176" fontId="31" fillId="0" borderId="0" xfId="116" applyNumberFormat="1" applyFont="1" applyFill="1" applyBorder="1" applyAlignment="1" applyProtection="1">
      <alignment horizontal="right"/>
      <protection/>
    </xf>
    <xf numFmtId="176" fontId="31" fillId="0" borderId="22" xfId="116" applyNumberFormat="1" applyFont="1" applyFill="1" applyBorder="1" applyAlignment="1" applyProtection="1">
      <alignment horizontal="right"/>
      <protection/>
    </xf>
    <xf numFmtId="176" fontId="9" fillId="0" borderId="22" xfId="115" applyNumberFormat="1" applyFont="1" applyFill="1" applyBorder="1" applyAlignment="1" applyProtection="1">
      <alignment horizontal="distributed"/>
      <protection/>
    </xf>
    <xf numFmtId="176" fontId="10" fillId="0" borderId="21" xfId="116" applyNumberFormat="1" applyFont="1" applyFill="1" applyBorder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right" vertical="center"/>
      <protection locked="0"/>
    </xf>
    <xf numFmtId="176" fontId="90" fillId="0" borderId="0" xfId="116" applyNumberFormat="1" applyFont="1" applyFill="1" applyAlignment="1">
      <alignment vertical="center"/>
      <protection/>
    </xf>
    <xf numFmtId="176" fontId="90" fillId="0" borderId="21" xfId="116" applyNumberFormat="1" applyFont="1" applyFill="1" applyBorder="1" applyAlignment="1" applyProtection="1">
      <alignment horizontal="right" vertical="center"/>
      <protection/>
    </xf>
    <xf numFmtId="176" fontId="90" fillId="0" borderId="0" xfId="116" applyNumberFormat="1" applyFont="1" applyFill="1" applyBorder="1" applyAlignment="1" applyProtection="1">
      <alignment horizontal="right" vertical="center"/>
      <protection/>
    </xf>
    <xf numFmtId="176" fontId="79" fillId="0" borderId="21" xfId="116" applyNumberFormat="1" applyFont="1" applyFill="1" applyBorder="1" applyAlignment="1">
      <alignment horizontal="right" vertical="center"/>
      <protection/>
    </xf>
    <xf numFmtId="177" fontId="10" fillId="0" borderId="16" xfId="119" applyNumberFormat="1" applyFont="1" applyFill="1" applyBorder="1" applyAlignment="1">
      <alignment horizontal="centerContinuous"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7" fontId="10" fillId="0" borderId="21" xfId="119" applyNumberFormat="1" applyFont="1" applyFill="1" applyBorder="1" applyAlignment="1">
      <alignment vertical="center"/>
      <protection/>
    </xf>
    <xf numFmtId="177" fontId="10" fillId="0" borderId="21" xfId="119" applyNumberFormat="1" applyFont="1" applyFill="1" applyBorder="1" applyAlignment="1" applyProtection="1">
      <alignment vertical="center"/>
      <protection/>
    </xf>
    <xf numFmtId="178" fontId="10" fillId="0" borderId="0" xfId="119" applyNumberFormat="1" applyFont="1" applyFill="1" applyBorder="1" applyAlignment="1" applyProtection="1">
      <alignment vertical="center"/>
      <protection/>
    </xf>
    <xf numFmtId="177" fontId="90" fillId="0" borderId="21" xfId="119" applyNumberFormat="1" applyFont="1" applyFill="1" applyBorder="1" applyAlignment="1" applyProtection="1">
      <alignment vertical="center"/>
      <protection/>
    </xf>
    <xf numFmtId="177" fontId="90" fillId="0" borderId="0" xfId="119" applyNumberFormat="1" applyFont="1" applyFill="1" applyBorder="1" applyAlignment="1" applyProtection="1">
      <alignment vertical="center"/>
      <protection/>
    </xf>
    <xf numFmtId="178" fontId="90" fillId="0" borderId="0" xfId="119" applyNumberFormat="1" applyFont="1" applyFill="1" applyBorder="1" applyAlignment="1" applyProtection="1">
      <alignment vertical="center"/>
      <protection/>
    </xf>
    <xf numFmtId="177" fontId="79" fillId="0" borderId="21" xfId="119" applyNumberFormat="1" applyFont="1" applyFill="1" applyBorder="1" applyAlignment="1">
      <alignment vertical="center"/>
      <protection/>
    </xf>
    <xf numFmtId="178" fontId="79" fillId="0" borderId="0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>
      <alignment horizontal="centerContinuous" vertical="center"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7" fontId="90" fillId="0" borderId="21" xfId="0" applyNumberFormat="1" applyFont="1" applyFill="1" applyBorder="1" applyAlignment="1" applyProtection="1">
      <alignment vertical="center"/>
      <protection/>
    </xf>
    <xf numFmtId="177" fontId="90" fillId="0" borderId="0" xfId="0" applyNumberFormat="1" applyFont="1" applyFill="1" applyBorder="1" applyAlignment="1" applyProtection="1">
      <alignment vertical="center"/>
      <protection/>
    </xf>
    <xf numFmtId="178" fontId="90" fillId="0" borderId="0" xfId="0" applyNumberFormat="1" applyFont="1" applyFill="1" applyBorder="1" applyAlignment="1" applyProtection="1">
      <alignment vertical="center"/>
      <protection/>
    </xf>
    <xf numFmtId="177" fontId="79" fillId="0" borderId="21" xfId="0" applyNumberFormat="1" applyFont="1" applyFill="1" applyBorder="1" applyAlignment="1" applyProtection="1">
      <alignment vertical="center"/>
      <protection/>
    </xf>
    <xf numFmtId="178" fontId="79" fillId="0" borderId="0" xfId="0" applyNumberFormat="1" applyFont="1" applyFill="1" applyBorder="1" applyAlignment="1" applyProtection="1">
      <alignment vertical="center"/>
      <protection/>
    </xf>
    <xf numFmtId="176" fontId="13" fillId="0" borderId="21" xfId="116" applyNumberFormat="1" applyFont="1" applyFill="1" applyBorder="1" applyAlignment="1" applyProtection="1">
      <alignment horizontal="center" vertical="center"/>
      <protection/>
    </xf>
    <xf numFmtId="178" fontId="13" fillId="0" borderId="0" xfId="116" applyNumberFormat="1" applyFont="1" applyFill="1" applyBorder="1" applyAlignment="1" applyProtection="1">
      <alignment horizontal="center" vertical="center" wrapText="1"/>
      <protection/>
    </xf>
    <xf numFmtId="178" fontId="13" fillId="0" borderId="0" xfId="116" applyNumberFormat="1" applyFont="1" applyFill="1" applyBorder="1" applyAlignment="1">
      <alignment horizontal="center" vertical="center"/>
      <protection/>
    </xf>
    <xf numFmtId="177" fontId="13" fillId="0" borderId="21" xfId="120" applyNumberFormat="1" applyFont="1" applyFill="1" applyBorder="1" applyAlignment="1" applyProtection="1">
      <alignment horizontal="right" vertical="center"/>
      <protection/>
    </xf>
    <xf numFmtId="177" fontId="85" fillId="0" borderId="0" xfId="120" applyNumberFormat="1" applyFont="1" applyFill="1" applyBorder="1" applyAlignment="1">
      <alignment vertical="center"/>
      <protection/>
    </xf>
    <xf numFmtId="178" fontId="13" fillId="0" borderId="0" xfId="120" applyNumberFormat="1" applyFont="1" applyFill="1" applyBorder="1" applyAlignment="1" applyProtection="1">
      <alignment horizontal="right" vertical="center"/>
      <protection/>
    </xf>
    <xf numFmtId="178" fontId="85" fillId="0" borderId="0" xfId="120" applyNumberFormat="1" applyFont="1" applyFill="1" applyBorder="1" applyAlignment="1">
      <alignment vertical="center"/>
      <protection/>
    </xf>
    <xf numFmtId="177" fontId="85" fillId="0" borderId="21" xfId="120" applyNumberFormat="1" applyFont="1" applyFill="1" applyBorder="1" applyAlignment="1">
      <alignment vertical="center"/>
      <protection/>
    </xf>
    <xf numFmtId="178" fontId="85" fillId="0" borderId="0" xfId="120" applyNumberFormat="1" applyFont="1" applyFill="1" applyBorder="1" applyAlignment="1" applyProtection="1">
      <alignment horizontal="right" vertical="center"/>
      <protection/>
    </xf>
    <xf numFmtId="177" fontId="31" fillId="0" borderId="21" xfId="120" applyNumberFormat="1" applyFont="1" applyFill="1" applyBorder="1" applyAlignment="1">
      <alignment vertical="center"/>
      <protection/>
    </xf>
    <xf numFmtId="178" fontId="31" fillId="0" borderId="0" xfId="120" applyNumberFormat="1" applyFont="1" applyFill="1" applyBorder="1" applyAlignment="1">
      <alignment vertical="center"/>
      <protection/>
    </xf>
    <xf numFmtId="177" fontId="10" fillId="0" borderId="0" xfId="120" applyNumberFormat="1" applyFont="1" applyFill="1" applyBorder="1" applyAlignment="1">
      <alignment vertical="center"/>
      <protection/>
    </xf>
    <xf numFmtId="177" fontId="13" fillId="0" borderId="21" xfId="120" applyNumberFormat="1" applyFont="1" applyFill="1" applyBorder="1" applyAlignment="1">
      <alignment vertical="center"/>
      <protection/>
    </xf>
    <xf numFmtId="177" fontId="30" fillId="0" borderId="21" xfId="120" applyNumberFormat="1" applyFont="1" applyFill="1" applyBorder="1" applyAlignment="1" applyProtection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horizontal="left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 shrinkToFit="1"/>
      <protection/>
    </xf>
    <xf numFmtId="177" fontId="30" fillId="0" borderId="21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vertical="center"/>
      <protection/>
    </xf>
    <xf numFmtId="177" fontId="13" fillId="0" borderId="21" xfId="120" applyNumberFormat="1" applyFont="1" applyFill="1" applyBorder="1" applyAlignment="1">
      <alignment horizontal="right" vertical="center"/>
      <protection/>
    </xf>
    <xf numFmtId="178" fontId="13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37" fontId="9" fillId="0" borderId="22" xfId="115" applyFont="1" applyFill="1" applyBorder="1" applyAlignment="1">
      <alignment horizontal="left"/>
      <protection/>
    </xf>
    <xf numFmtId="176" fontId="9" fillId="0" borderId="21" xfId="115" applyNumberFormat="1" applyFont="1" applyFill="1" applyBorder="1" applyAlignment="1" applyProtection="1">
      <alignment horizontal="right"/>
      <protection/>
    </xf>
    <xf numFmtId="37" fontId="9" fillId="0" borderId="0" xfId="115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76" fontId="9" fillId="0" borderId="21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 applyProtection="1">
      <alignment/>
      <protection/>
    </xf>
    <xf numFmtId="37" fontId="9" fillId="0" borderId="0" xfId="115" applyFont="1" applyFill="1" applyBorder="1" applyAlignment="1">
      <alignment horizontal="left"/>
      <protection/>
    </xf>
    <xf numFmtId="176" fontId="13" fillId="0" borderId="0" xfId="116" applyNumberFormat="1" applyFont="1" applyFill="1" applyBorder="1" applyAlignment="1">
      <alignment horizontal="right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26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" xfId="116" applyNumberFormat="1" applyFont="1" applyFill="1" applyBorder="1" applyAlignment="1" applyProtection="1">
      <alignment horizontal="center" vertical="center" shrinkToFit="1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15" xfId="116" applyNumberFormat="1" applyFont="1" applyFill="1" applyBorder="1" applyAlignment="1" applyProtection="1">
      <alignment horizontal="center" vertical="center" shrinkToFit="1"/>
      <protection/>
    </xf>
    <xf numFmtId="176" fontId="11" fillId="0" borderId="13" xfId="116" applyNumberFormat="1" applyFont="1" applyFill="1" applyBorder="1" applyAlignment="1" applyProtection="1">
      <alignment horizontal="center" vertical="center" shrinkToFit="1"/>
      <protection/>
    </xf>
    <xf numFmtId="37" fontId="9" fillId="0" borderId="0" xfId="115" applyFont="1" applyFill="1" applyBorder="1" applyAlignment="1">
      <alignment/>
      <protection/>
    </xf>
    <xf numFmtId="185" fontId="11" fillId="0" borderId="27" xfId="116" applyNumberFormat="1" applyFont="1" applyFill="1" applyBorder="1" applyAlignment="1">
      <alignment horizontal="center" vertical="center" wrapText="1"/>
      <protection/>
    </xf>
    <xf numFmtId="185" fontId="11" fillId="0" borderId="28" xfId="116" applyNumberFormat="1" applyFont="1" applyFill="1" applyBorder="1" applyAlignment="1">
      <alignment horizontal="center" vertical="center"/>
      <protection/>
    </xf>
    <xf numFmtId="185" fontId="11" fillId="0" borderId="29" xfId="116" applyNumberFormat="1" applyFont="1" applyFill="1" applyBorder="1" applyAlignment="1">
      <alignment horizontal="center" vertical="center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/>
      <protection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1" fillId="0" borderId="14" xfId="116" applyNumberFormat="1" applyFont="1" applyFill="1" applyBorder="1" applyAlignment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 wrapText="1"/>
      <protection/>
    </xf>
    <xf numFmtId="176" fontId="11" fillId="0" borderId="26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 wrapText="1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 quotePrefix="1">
      <alignment horizontal="center" vertical="center" wrapText="1"/>
      <protection/>
    </xf>
    <xf numFmtId="176" fontId="34" fillId="0" borderId="24" xfId="116" applyNumberFormat="1" applyFont="1" applyFill="1" applyBorder="1" applyAlignment="1" applyProtection="1">
      <alignment horizontal="center" vertical="center" wrapText="1"/>
      <protection/>
    </xf>
    <xf numFmtId="176" fontId="34" fillId="0" borderId="26" xfId="116" applyNumberFormat="1" applyFont="1" applyFill="1" applyBorder="1" applyAlignment="1" applyProtection="1">
      <alignment horizontal="center" vertical="center" wrapText="1"/>
      <protection/>
    </xf>
    <xf numFmtId="176" fontId="34" fillId="0" borderId="25" xfId="116" applyNumberFormat="1" applyFont="1" applyFill="1" applyBorder="1" applyAlignment="1" applyProtection="1">
      <alignment horizontal="center" vertical="center" wrapText="1"/>
      <protection/>
    </xf>
    <xf numFmtId="188" fontId="11" fillId="0" borderId="24" xfId="116" applyNumberFormat="1" applyFont="1" applyFill="1" applyBorder="1" applyAlignment="1" applyProtection="1">
      <alignment horizontal="center" vertical="center" wrapText="1"/>
      <protection/>
    </xf>
    <xf numFmtId="188" fontId="11" fillId="0" borderId="26" xfId="116" applyNumberFormat="1" applyFont="1" applyFill="1" applyBorder="1" applyAlignment="1" applyProtection="1">
      <alignment horizontal="center" vertical="center" wrapText="1"/>
      <protection/>
    </xf>
    <xf numFmtId="188" fontId="11" fillId="0" borderId="25" xfId="116" applyNumberFormat="1" applyFont="1" applyFill="1" applyBorder="1" applyAlignment="1" applyProtection="1">
      <alignment horizontal="center" vertical="center" wrapText="1"/>
      <protection/>
    </xf>
    <xf numFmtId="176" fontId="11" fillId="0" borderId="18" xfId="116" applyNumberFormat="1" applyFont="1" applyFill="1" applyBorder="1" applyAlignment="1" applyProtection="1">
      <alignment horizontal="center" vertical="center" wrapText="1"/>
      <protection/>
    </xf>
    <xf numFmtId="176" fontId="11" fillId="0" borderId="13" xfId="116" applyNumberFormat="1" applyFont="1" applyFill="1" applyBorder="1" applyAlignment="1" applyProtection="1">
      <alignment horizontal="center" vertical="center" wrapText="1"/>
      <protection/>
    </xf>
    <xf numFmtId="0" fontId="33" fillId="0" borderId="16" xfId="121" applyFont="1" applyFill="1" applyBorder="1" applyAlignment="1" applyProtection="1">
      <alignment horizontal="center" vertical="center"/>
      <protection/>
    </xf>
    <xf numFmtId="0" fontId="33" fillId="0" borderId="2" xfId="121" applyFont="1" applyFill="1" applyBorder="1" applyAlignment="1" applyProtection="1">
      <alignment horizontal="center" vertical="center"/>
      <protection/>
    </xf>
    <xf numFmtId="0" fontId="33" fillId="0" borderId="17" xfId="121" applyFont="1" applyFill="1" applyBorder="1" applyAlignment="1" applyProtection="1">
      <alignment horizontal="center" vertical="center"/>
      <protection/>
    </xf>
    <xf numFmtId="176" fontId="36" fillId="0" borderId="18" xfId="116" applyNumberFormat="1" applyFont="1" applyFill="1" applyBorder="1" applyAlignment="1" applyProtection="1">
      <alignment wrapText="1"/>
      <protection locked="0"/>
    </xf>
    <xf numFmtId="176" fontId="36" fillId="0" borderId="0" xfId="116" applyNumberFormat="1" applyFont="1" applyFill="1" applyAlignment="1" applyProtection="1">
      <alignment wrapText="1"/>
      <protection locked="0"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6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85" fontId="11" fillId="0" borderId="24" xfId="116" applyNumberFormat="1" applyFont="1" applyFill="1" applyBorder="1" applyAlignment="1">
      <alignment horizontal="center" vertical="center" wrapText="1"/>
      <protection/>
    </xf>
    <xf numFmtId="185" fontId="11" fillId="0" borderId="26" xfId="116" applyNumberFormat="1" applyFont="1" applyFill="1" applyBorder="1" applyAlignment="1">
      <alignment horizontal="center" vertical="center" wrapText="1"/>
      <protection/>
    </xf>
    <xf numFmtId="185" fontId="11" fillId="0" borderId="25" xfId="116" applyNumberFormat="1" applyFont="1" applyFill="1" applyBorder="1" applyAlignment="1">
      <alignment horizontal="center" vertical="center" wrapText="1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/>
      <protection/>
    </xf>
    <xf numFmtId="177" fontId="10" fillId="0" borderId="19" xfId="117" applyNumberFormat="1" applyFont="1" applyFill="1" applyBorder="1" applyAlignment="1">
      <alignment horizontal="center" vertical="center"/>
      <protection/>
    </xf>
    <xf numFmtId="177" fontId="10" fillId="0" borderId="0" xfId="117" applyNumberFormat="1" applyFont="1" applyFill="1" applyBorder="1" applyAlignment="1">
      <alignment horizontal="center" vertical="center"/>
      <protection/>
    </xf>
    <xf numFmtId="177" fontId="10" fillId="0" borderId="22" xfId="117" applyNumberFormat="1" applyFont="1" applyFill="1" applyBorder="1" applyAlignment="1">
      <alignment horizontal="center" vertical="center"/>
      <protection/>
    </xf>
    <xf numFmtId="177" fontId="10" fillId="0" borderId="13" xfId="117" applyNumberFormat="1" applyFont="1" applyFill="1" applyBorder="1" applyAlignment="1">
      <alignment horizontal="center" vertical="center"/>
      <protection/>
    </xf>
    <xf numFmtId="177" fontId="10" fillId="0" borderId="14" xfId="117" applyNumberFormat="1" applyFont="1" applyFill="1" applyBorder="1" applyAlignment="1">
      <alignment horizontal="center" vertical="center"/>
      <protection/>
    </xf>
    <xf numFmtId="177" fontId="10" fillId="0" borderId="20" xfId="117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 applyProtection="1">
      <alignment horizontal="center" vertical="center"/>
      <protection/>
    </xf>
    <xf numFmtId="177" fontId="10" fillId="0" borderId="19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>
      <alignment horizontal="center" vertical="center"/>
      <protection/>
    </xf>
    <xf numFmtId="177" fontId="10" fillId="0" borderId="30" xfId="117" applyNumberFormat="1" applyFont="1" applyFill="1" applyBorder="1" applyAlignment="1" applyProtection="1">
      <alignment horizontal="center" vertical="center"/>
      <protection/>
    </xf>
    <xf numFmtId="177" fontId="10" fillId="0" borderId="31" xfId="117" applyNumberFormat="1" applyFont="1" applyFill="1" applyBorder="1" applyAlignment="1" applyProtection="1">
      <alignment horizontal="center" vertical="center"/>
      <protection/>
    </xf>
    <xf numFmtId="177" fontId="10" fillId="0" borderId="32" xfId="117" applyNumberFormat="1" applyFont="1" applyFill="1" applyBorder="1" applyAlignment="1" applyProtection="1">
      <alignment horizontal="center" vertical="center"/>
      <protection/>
    </xf>
    <xf numFmtId="37" fontId="10" fillId="0" borderId="31" xfId="117" applyFont="1" applyFill="1" applyBorder="1" applyAlignment="1">
      <alignment horizontal="center" vertical="center"/>
      <protection/>
    </xf>
    <xf numFmtId="37" fontId="10" fillId="0" borderId="32" xfId="117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7" fontId="10" fillId="0" borderId="19" xfId="118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 wrapText="1"/>
      <protection/>
    </xf>
    <xf numFmtId="177" fontId="10" fillId="0" borderId="15" xfId="117" applyNumberFormat="1" applyFont="1" applyFill="1" applyBorder="1" applyAlignment="1" applyProtection="1">
      <alignment horizontal="center" vertical="center" shrinkToFit="1"/>
      <protection/>
    </xf>
    <xf numFmtId="177" fontId="10" fillId="0" borderId="13" xfId="117" applyNumberFormat="1" applyFont="1" applyFill="1" applyBorder="1" applyAlignment="1" applyProtection="1">
      <alignment horizontal="center" vertical="center" shrinkToFit="1"/>
      <protection/>
    </xf>
    <xf numFmtId="177" fontId="10" fillId="0" borderId="14" xfId="117" applyNumberFormat="1" applyFont="1" applyFill="1" applyBorder="1" applyAlignment="1" applyProtection="1">
      <alignment horizontal="center" vertical="center" shrinkToFit="1"/>
      <protection/>
    </xf>
    <xf numFmtId="177" fontId="10" fillId="0" borderId="33" xfId="117" applyNumberFormat="1" applyFont="1" applyFill="1" applyBorder="1" applyAlignment="1">
      <alignment horizontal="center" vertical="center"/>
      <protection/>
    </xf>
    <xf numFmtId="37" fontId="10" fillId="0" borderId="34" xfId="117" applyFont="1" applyFill="1" applyBorder="1" applyAlignment="1">
      <alignment horizontal="center" vertical="center"/>
      <protection/>
    </xf>
    <xf numFmtId="37" fontId="10" fillId="0" borderId="35" xfId="117" applyFont="1" applyFill="1" applyBorder="1" applyAlignment="1">
      <alignment horizontal="center" vertical="center"/>
      <protection/>
    </xf>
    <xf numFmtId="177" fontId="10" fillId="0" borderId="24" xfId="117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>
      <alignment horizontal="center" vertical="center"/>
    </xf>
    <xf numFmtId="177" fontId="10" fillId="0" borderId="16" xfId="117" applyNumberFormat="1" applyFont="1" applyFill="1" applyBorder="1" applyAlignment="1" applyProtection="1">
      <alignment horizontal="center" vertical="center" shrinkToFit="1"/>
      <protection/>
    </xf>
    <xf numFmtId="0" fontId="32" fillId="0" borderId="17" xfId="0" applyFont="1" applyFill="1" applyBorder="1" applyAlignment="1">
      <alignment horizontal="center" vertical="center" shrinkToFit="1"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 shrinkToFit="1"/>
      <protection/>
    </xf>
    <xf numFmtId="177" fontId="10" fillId="0" borderId="19" xfId="118" applyNumberFormat="1" applyFont="1" applyFill="1" applyBorder="1" applyAlignment="1" applyProtection="1">
      <alignment horizontal="center" vertical="center" shrinkToFit="1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0" fillId="0" borderId="22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17" xfId="118" applyNumberFormat="1" applyFont="1" applyFill="1" applyBorder="1" applyAlignment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 wrapText="1"/>
      <protection/>
    </xf>
    <xf numFmtId="0" fontId="32" fillId="0" borderId="2" xfId="0" applyFont="1" applyFill="1" applyBorder="1" applyAlignment="1">
      <alignment horizontal="center" vertical="center" wrapText="1"/>
    </xf>
    <xf numFmtId="177" fontId="10" fillId="0" borderId="20" xfId="118" applyNumberFormat="1" applyFont="1" applyFill="1" applyBorder="1" applyAlignment="1">
      <alignment horizontal="center" vertical="center" wrapText="1"/>
      <protection/>
    </xf>
    <xf numFmtId="177" fontId="10" fillId="0" borderId="18" xfId="118" applyNumberFormat="1" applyFont="1" applyFill="1" applyBorder="1" applyAlignment="1">
      <alignment horizontal="center" vertical="center"/>
      <protection/>
    </xf>
    <xf numFmtId="177" fontId="10" fillId="0" borderId="15" xfId="118" applyNumberFormat="1" applyFont="1" applyFill="1" applyBorder="1" applyAlignment="1">
      <alignment horizontal="center" vertical="center"/>
      <protection/>
    </xf>
    <xf numFmtId="177" fontId="10" fillId="0" borderId="13" xfId="118" applyNumberFormat="1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>
      <alignment horizontal="center" vertical="center"/>
      <protection/>
    </xf>
    <xf numFmtId="177" fontId="10" fillId="0" borderId="36" xfId="118" applyNumberFormat="1" applyFont="1" applyFill="1" applyBorder="1" applyAlignment="1" applyProtection="1">
      <alignment horizontal="center" vertical="center"/>
      <protection/>
    </xf>
    <xf numFmtId="177" fontId="10" fillId="0" borderId="37" xfId="118" applyNumberFormat="1" applyFont="1" applyFill="1" applyBorder="1" applyAlignment="1" applyProtection="1">
      <alignment horizontal="center" vertical="center"/>
      <protection/>
    </xf>
    <xf numFmtId="177" fontId="10" fillId="0" borderId="38" xfId="118" applyNumberFormat="1" applyFont="1" applyFill="1" applyBorder="1" applyAlignment="1" applyProtection="1">
      <alignment horizontal="center" vertical="center"/>
      <protection/>
    </xf>
    <xf numFmtId="177" fontId="10" fillId="0" borderId="36" xfId="118" applyNumberFormat="1" applyFont="1" applyFill="1" applyBorder="1" applyAlignment="1" applyProtection="1">
      <alignment horizontal="center" vertical="center" wrapText="1"/>
      <protection/>
    </xf>
    <xf numFmtId="177" fontId="10" fillId="0" borderId="37" xfId="118" applyNumberFormat="1" applyFont="1" applyFill="1" applyBorder="1" applyAlignment="1" applyProtection="1">
      <alignment horizontal="center" vertical="center" wrapText="1"/>
      <protection/>
    </xf>
    <xf numFmtId="177" fontId="10" fillId="0" borderId="38" xfId="118" applyNumberFormat="1" applyFont="1" applyFill="1" applyBorder="1" applyAlignment="1" applyProtection="1">
      <alignment horizontal="center" vertical="center" wrapText="1"/>
      <protection/>
    </xf>
    <xf numFmtId="177" fontId="10" fillId="0" borderId="20" xfId="118" applyNumberFormat="1" applyFont="1" applyFill="1" applyBorder="1" applyAlignment="1" applyProtection="1" quotePrefix="1">
      <alignment horizontal="center" vertical="center"/>
      <protection/>
    </xf>
    <xf numFmtId="177" fontId="10" fillId="0" borderId="19" xfId="118" applyNumberFormat="1" applyFont="1" applyFill="1" applyBorder="1" applyAlignment="1" applyProtection="1" quotePrefix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 wrapText="1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7" fontId="10" fillId="0" borderId="17" xfId="117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4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6" xfId="118" applyNumberFormat="1" applyFont="1" applyFill="1" applyBorder="1" applyAlignment="1" applyProtection="1">
      <alignment horizontal="center" vertical="center" shrinkToFit="1"/>
      <protection/>
    </xf>
    <xf numFmtId="177" fontId="10" fillId="0" borderId="2" xfId="118" applyNumberFormat="1" applyFont="1" applyFill="1" applyBorder="1" applyAlignment="1" applyProtection="1">
      <alignment horizontal="center" vertical="center" shrinkToFit="1"/>
      <protection/>
    </xf>
    <xf numFmtId="177" fontId="10" fillId="0" borderId="17" xfId="118" applyNumberFormat="1" applyFont="1" applyFill="1" applyBorder="1" applyAlignment="1" applyProtection="1">
      <alignment horizontal="center" vertical="center" shrinkToFit="1"/>
      <protection/>
    </xf>
    <xf numFmtId="176" fontId="9" fillId="0" borderId="22" xfId="115" applyNumberFormat="1" applyFont="1" applyFill="1" applyBorder="1" applyAlignment="1" applyProtection="1">
      <alignment horizontal="left"/>
      <protection/>
    </xf>
    <xf numFmtId="176" fontId="9" fillId="0" borderId="22" xfId="115" applyNumberFormat="1" applyFont="1" applyFill="1" applyBorder="1" applyAlignment="1" applyProtection="1">
      <alignment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14" xfId="116" applyNumberFormat="1" applyFont="1" applyFill="1" applyBorder="1" applyAlignment="1" applyProtection="1">
      <alignment horizontal="center" vertical="center" wrapText="1"/>
      <protection/>
    </xf>
    <xf numFmtId="176" fontId="10" fillId="0" borderId="3" xfId="116" applyNumberFormat="1" applyFont="1" applyFill="1" applyBorder="1" applyAlignment="1" applyProtection="1">
      <alignment horizontal="center" vertical="center" wrapText="1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37" fontId="9" fillId="0" borderId="22" xfId="115" applyFont="1" applyFill="1" applyBorder="1" applyAlignment="1">
      <alignment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/>
      <protection/>
    </xf>
    <xf numFmtId="176" fontId="10" fillId="0" borderId="40" xfId="116" applyNumberFormat="1" applyFont="1" applyFill="1" applyBorder="1" applyAlignment="1" applyProtection="1">
      <alignment horizontal="center" vertical="center"/>
      <protection/>
    </xf>
    <xf numFmtId="176" fontId="10" fillId="0" borderId="41" xfId="116" applyNumberFormat="1" applyFont="1" applyFill="1" applyBorder="1" applyAlignment="1" applyProtection="1">
      <alignment horizontal="center" vertical="center"/>
      <protection/>
    </xf>
    <xf numFmtId="176" fontId="10" fillId="0" borderId="42" xfId="116" applyNumberFormat="1" applyFont="1" applyFill="1" applyBorder="1" applyAlignment="1" applyProtection="1">
      <alignment horizontal="center" vertical="center"/>
      <protection/>
    </xf>
    <xf numFmtId="176" fontId="10" fillId="0" borderId="43" xfId="116" applyNumberFormat="1" applyFont="1" applyFill="1" applyBorder="1" applyAlignment="1" applyProtection="1">
      <alignment horizontal="center" vertical="center"/>
      <protection/>
    </xf>
    <xf numFmtId="176" fontId="10" fillId="0" borderId="44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/>
      <protection/>
    </xf>
    <xf numFmtId="176" fontId="10" fillId="0" borderId="29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7" fontId="10" fillId="0" borderId="19" xfId="119" applyNumberFormat="1" applyFont="1" applyFill="1" applyBorder="1" applyAlignment="1" applyProtection="1">
      <alignment horizontal="center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7" fontId="30" fillId="0" borderId="0" xfId="120" applyNumberFormat="1" applyFont="1" applyFill="1" applyBorder="1" applyAlignment="1">
      <alignment horizontal="right" vertical="center" indent="2"/>
      <protection/>
    </xf>
    <xf numFmtId="177" fontId="13" fillId="0" borderId="0" xfId="120" applyNumberFormat="1" applyFont="1" applyFill="1" applyBorder="1" applyAlignment="1">
      <alignment horizontal="right" vertical="center" indent="2"/>
      <protection/>
    </xf>
    <xf numFmtId="177" fontId="30" fillId="0" borderId="0" xfId="120" applyNumberFormat="1" applyFont="1" applyFill="1" applyBorder="1" applyAlignment="1" applyProtection="1">
      <alignment horizontal="right" vertical="center" indent="2"/>
      <protection/>
    </xf>
    <xf numFmtId="177" fontId="13" fillId="0" borderId="0" xfId="0" applyNumberFormat="1" applyFont="1" applyFill="1" applyAlignment="1">
      <alignment horizontal="center" vertical="center"/>
    </xf>
    <xf numFmtId="177" fontId="13" fillId="0" borderId="0" xfId="120" applyNumberFormat="1" applyFont="1" applyFill="1" applyBorder="1" applyAlignment="1" applyProtection="1">
      <alignment horizontal="right" vertical="center" indent="2"/>
      <protection/>
    </xf>
    <xf numFmtId="177" fontId="30" fillId="0" borderId="0" xfId="120" applyNumberFormat="1" applyFont="1" applyFill="1" applyBorder="1" applyAlignment="1" applyProtection="1">
      <alignment horizontal="center" vertical="center"/>
      <protection/>
    </xf>
    <xf numFmtId="185" fontId="11" fillId="0" borderId="20" xfId="116" applyNumberFormat="1" applyFont="1" applyFill="1" applyBorder="1" applyAlignment="1">
      <alignment horizontal="center" vertical="center" wrapText="1"/>
      <protection/>
    </xf>
    <xf numFmtId="185" fontId="11" fillId="0" borderId="21" xfId="116" applyNumberFormat="1" applyFont="1" applyFill="1" applyBorder="1" applyAlignment="1">
      <alignment horizontal="center" vertical="center" wrapText="1"/>
      <protection/>
    </xf>
    <xf numFmtId="185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</cellXfs>
  <cellStyles count="11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3表 H14" xfId="118"/>
    <cellStyle name="標準_第45表 H14" xfId="119"/>
    <cellStyle name="標準_第51表 H14" xfId="120"/>
    <cellStyle name="標準_付表－２H13" xfId="121"/>
    <cellStyle name="Followed Hyperlink" xfId="122"/>
    <cellStyle name="良い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81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AC11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3" t="s">
        <v>261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85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76" t="s">
        <v>203</v>
      </c>
      <c r="B4" s="384"/>
      <c r="C4" s="387" t="s">
        <v>0</v>
      </c>
      <c r="D4" s="390" t="s">
        <v>150</v>
      </c>
      <c r="E4" s="390"/>
      <c r="F4" s="390"/>
      <c r="G4" s="390"/>
      <c r="H4" s="390"/>
      <c r="I4" s="390"/>
      <c r="J4" s="391"/>
      <c r="K4" s="346" t="s">
        <v>151</v>
      </c>
      <c r="L4" s="357" t="s">
        <v>152</v>
      </c>
      <c r="M4" s="358"/>
      <c r="N4" s="346" t="s">
        <v>259</v>
      </c>
      <c r="O4" s="223"/>
      <c r="P4" s="227" t="s">
        <v>275</v>
      </c>
      <c r="Q4" s="224"/>
      <c r="R4" s="226"/>
      <c r="S4" s="346" t="s">
        <v>183</v>
      </c>
      <c r="T4" s="357" t="s">
        <v>280</v>
      </c>
      <c r="U4" s="378" t="s">
        <v>281</v>
      </c>
      <c r="V4" s="379"/>
      <c r="W4" s="379"/>
      <c r="X4" s="380"/>
      <c r="Y4" s="376" t="s">
        <v>163</v>
      </c>
      <c r="Z4" s="376"/>
      <c r="AA4" s="376"/>
      <c r="AB4" s="376"/>
      <c r="AC4" s="373" t="s">
        <v>144</v>
      </c>
      <c r="AD4" s="354" t="s">
        <v>292</v>
      </c>
      <c r="AE4" s="343" t="s">
        <v>203</v>
      </c>
      <c r="AF4" s="364"/>
    </row>
    <row r="5" spans="1:32" s="219" customFormat="1" ht="18" customHeight="1">
      <c r="A5" s="366"/>
      <c r="B5" s="385"/>
      <c r="C5" s="388"/>
      <c r="D5" s="346" t="s">
        <v>75</v>
      </c>
      <c r="E5" s="346" t="s">
        <v>81</v>
      </c>
      <c r="F5" s="346" t="s">
        <v>82</v>
      </c>
      <c r="G5" s="346" t="s">
        <v>83</v>
      </c>
      <c r="H5" s="346" t="s">
        <v>258</v>
      </c>
      <c r="I5" s="346" t="s">
        <v>84</v>
      </c>
      <c r="J5" s="346" t="s">
        <v>303</v>
      </c>
      <c r="K5" s="347"/>
      <c r="L5" s="359"/>
      <c r="M5" s="360"/>
      <c r="N5" s="347"/>
      <c r="O5" s="361" t="s">
        <v>276</v>
      </c>
      <c r="P5" s="225" t="s">
        <v>286</v>
      </c>
      <c r="Q5" s="224" t="s">
        <v>287</v>
      </c>
      <c r="R5" s="343" t="s">
        <v>277</v>
      </c>
      <c r="S5" s="347"/>
      <c r="T5" s="392"/>
      <c r="U5" s="369" t="s">
        <v>282</v>
      </c>
      <c r="V5" s="370" t="s">
        <v>283</v>
      </c>
      <c r="W5" s="361" t="s">
        <v>285</v>
      </c>
      <c r="X5" s="361" t="s">
        <v>288</v>
      </c>
      <c r="Y5" s="377"/>
      <c r="Z5" s="377"/>
      <c r="AA5" s="377"/>
      <c r="AB5" s="377"/>
      <c r="AC5" s="374"/>
      <c r="AD5" s="355"/>
      <c r="AE5" s="365"/>
      <c r="AF5" s="366"/>
    </row>
    <row r="6" spans="1:32" s="219" customFormat="1" ht="18" customHeight="1">
      <c r="A6" s="366"/>
      <c r="B6" s="385"/>
      <c r="C6" s="388"/>
      <c r="D6" s="347"/>
      <c r="E6" s="347"/>
      <c r="F6" s="347"/>
      <c r="G6" s="347"/>
      <c r="H6" s="347"/>
      <c r="I6" s="347"/>
      <c r="J6" s="347"/>
      <c r="K6" s="347"/>
      <c r="L6" s="347" t="s">
        <v>300</v>
      </c>
      <c r="M6" s="347" t="s">
        <v>78</v>
      </c>
      <c r="N6" s="347"/>
      <c r="O6" s="362"/>
      <c r="P6" s="361" t="s">
        <v>278</v>
      </c>
      <c r="Q6" s="361" t="s">
        <v>279</v>
      </c>
      <c r="R6" s="344"/>
      <c r="S6" s="347"/>
      <c r="T6" s="392"/>
      <c r="U6" s="362"/>
      <c r="V6" s="371"/>
      <c r="W6" s="362"/>
      <c r="X6" s="362"/>
      <c r="Y6" s="349" t="s">
        <v>143</v>
      </c>
      <c r="Z6" s="350"/>
      <c r="AA6" s="351" t="s">
        <v>153</v>
      </c>
      <c r="AB6" s="352"/>
      <c r="AC6" s="374"/>
      <c r="AD6" s="355"/>
      <c r="AE6" s="365"/>
      <c r="AF6" s="366"/>
    </row>
    <row r="7" spans="1:32" s="219" customFormat="1" ht="18" customHeight="1">
      <c r="A7" s="368"/>
      <c r="B7" s="386"/>
      <c r="C7" s="389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63"/>
      <c r="P7" s="363"/>
      <c r="Q7" s="363"/>
      <c r="R7" s="345"/>
      <c r="S7" s="348"/>
      <c r="T7" s="393"/>
      <c r="U7" s="363"/>
      <c r="V7" s="372"/>
      <c r="W7" s="235" t="s">
        <v>284</v>
      </c>
      <c r="X7" s="363"/>
      <c r="Y7" s="220" t="s">
        <v>86</v>
      </c>
      <c r="Z7" s="221" t="s">
        <v>87</v>
      </c>
      <c r="AA7" s="221" t="s">
        <v>86</v>
      </c>
      <c r="AB7" s="222" t="s">
        <v>87</v>
      </c>
      <c r="AC7" s="375"/>
      <c r="AD7" s="356"/>
      <c r="AE7" s="367"/>
      <c r="AF7" s="368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236"/>
      <c r="AD8" s="236"/>
      <c r="AE8" s="112"/>
      <c r="AF8" s="113"/>
    </row>
    <row r="9" spans="1:32" s="46" customFormat="1" ht="18" customHeight="1">
      <c r="A9" s="42"/>
      <c r="B9" s="91" t="s">
        <v>307</v>
      </c>
      <c r="C9" s="47">
        <f>D9+K9+L9+M9+N9+O9+P9+Q9+R9+S9+T9</f>
        <v>19203</v>
      </c>
      <c r="D9" s="47">
        <f>SUM(E9:J9)</f>
        <v>9592</v>
      </c>
      <c r="E9" s="47">
        <v>8684</v>
      </c>
      <c r="F9" s="47">
        <v>845</v>
      </c>
      <c r="G9" s="47">
        <v>8</v>
      </c>
      <c r="H9" s="47">
        <v>1</v>
      </c>
      <c r="I9" s="47">
        <v>54</v>
      </c>
      <c r="J9" s="47">
        <v>0</v>
      </c>
      <c r="K9" s="47">
        <v>3449</v>
      </c>
      <c r="L9" s="47">
        <v>362</v>
      </c>
      <c r="M9" s="47">
        <v>325</v>
      </c>
      <c r="N9" s="47">
        <v>170</v>
      </c>
      <c r="O9" s="47">
        <v>197</v>
      </c>
      <c r="P9" s="47">
        <v>4195</v>
      </c>
      <c r="Q9" s="47">
        <v>55</v>
      </c>
      <c r="R9" s="47">
        <v>184</v>
      </c>
      <c r="S9" s="47">
        <v>668</v>
      </c>
      <c r="T9" s="47">
        <v>6</v>
      </c>
      <c r="U9" s="47">
        <v>8</v>
      </c>
      <c r="V9" s="41">
        <v>51</v>
      </c>
      <c r="W9" s="237">
        <f>O9+P9+U9+V9</f>
        <v>4451</v>
      </c>
      <c r="X9" s="47">
        <v>907</v>
      </c>
      <c r="Y9" s="47">
        <v>9614</v>
      </c>
      <c r="Z9" s="47">
        <v>891</v>
      </c>
      <c r="AA9" s="47">
        <v>1079</v>
      </c>
      <c r="AB9" s="47">
        <v>45</v>
      </c>
      <c r="AC9" s="232">
        <f>D9/C9*100</f>
        <v>49.95052856324533</v>
      </c>
      <c r="AD9" s="232">
        <v>23.178669999479247</v>
      </c>
      <c r="AE9" s="238" t="s">
        <v>307</v>
      </c>
      <c r="AF9" s="115"/>
    </row>
    <row r="10" spans="1:32" s="104" customFormat="1" ht="18" customHeight="1">
      <c r="A10" s="239"/>
      <c r="B10" s="240" t="s">
        <v>308</v>
      </c>
      <c r="C10" s="237">
        <f aca="true" t="shared" si="0" ref="C10:P10">C15+C35+C38+C43+C45+C48+C52+C56+C59+C62+C64</f>
        <v>18805</v>
      </c>
      <c r="D10" s="237">
        <f t="shared" si="0"/>
        <v>9744</v>
      </c>
      <c r="E10" s="237">
        <f t="shared" si="0"/>
        <v>8763</v>
      </c>
      <c r="F10" s="237">
        <f t="shared" si="0"/>
        <v>920</v>
      </c>
      <c r="G10" s="237">
        <f t="shared" si="0"/>
        <v>12</v>
      </c>
      <c r="H10" s="237">
        <f t="shared" si="0"/>
        <v>0</v>
      </c>
      <c r="I10" s="237">
        <f t="shared" si="0"/>
        <v>49</v>
      </c>
      <c r="J10" s="237">
        <f t="shared" si="0"/>
        <v>0</v>
      </c>
      <c r="K10" s="237">
        <f t="shared" si="0"/>
        <v>3394</v>
      </c>
      <c r="L10" s="237">
        <f t="shared" si="0"/>
        <v>495</v>
      </c>
      <c r="M10" s="237">
        <f t="shared" si="0"/>
        <v>346</v>
      </c>
      <c r="N10" s="237">
        <f t="shared" si="0"/>
        <v>175</v>
      </c>
      <c r="O10" s="237">
        <f t="shared" si="0"/>
        <v>72</v>
      </c>
      <c r="P10" s="237">
        <f t="shared" si="0"/>
        <v>3736</v>
      </c>
      <c r="Q10" s="237">
        <f aca="true" t="shared" si="1" ref="Q10:AB10">Q15+Q35+Q38+Q43+Q45+Q48+Q52+Q56+Q59+Q62+Q64</f>
        <v>31</v>
      </c>
      <c r="R10" s="237">
        <f t="shared" si="1"/>
        <v>188</v>
      </c>
      <c r="S10" s="237">
        <f t="shared" si="1"/>
        <v>621</v>
      </c>
      <c r="T10" s="237">
        <f t="shared" si="1"/>
        <v>3</v>
      </c>
      <c r="U10" s="237">
        <f t="shared" si="1"/>
        <v>11</v>
      </c>
      <c r="V10" s="237">
        <f t="shared" si="1"/>
        <v>29</v>
      </c>
      <c r="W10" s="237">
        <f t="shared" si="1"/>
        <v>3848</v>
      </c>
      <c r="X10" s="237">
        <f t="shared" si="1"/>
        <v>727</v>
      </c>
      <c r="Y10" s="237">
        <f t="shared" si="1"/>
        <v>9489</v>
      </c>
      <c r="Z10" s="237">
        <f t="shared" si="1"/>
        <v>927</v>
      </c>
      <c r="AA10" s="237">
        <f t="shared" si="1"/>
        <v>839</v>
      </c>
      <c r="AB10" s="237">
        <f t="shared" si="1"/>
        <v>3</v>
      </c>
      <c r="AC10" s="232">
        <f>D10/C10*100</f>
        <v>51.816006381281575</v>
      </c>
      <c r="AD10" s="232">
        <f>W10/C10*100</f>
        <v>20.462642914118586</v>
      </c>
      <c r="AE10" s="241" t="s">
        <v>308</v>
      </c>
      <c r="AF10" s="242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243"/>
      <c r="AD11" s="244"/>
      <c r="AE11" s="73"/>
      <c r="AF11" s="74"/>
    </row>
    <row r="12" spans="1:32" s="46" customFormat="1" ht="18" customHeight="1">
      <c r="A12" s="3"/>
      <c r="B12" s="121" t="s">
        <v>76</v>
      </c>
      <c r="C12" s="43">
        <v>13515</v>
      </c>
      <c r="D12" s="43">
        <f>SUM(E12:J12)</f>
        <v>6557</v>
      </c>
      <c r="E12" s="43">
        <v>5856</v>
      </c>
      <c r="F12" s="43">
        <v>645</v>
      </c>
      <c r="G12" s="43">
        <v>7</v>
      </c>
      <c r="H12" s="43">
        <v>0</v>
      </c>
      <c r="I12" s="43">
        <v>49</v>
      </c>
      <c r="J12" s="43">
        <v>0</v>
      </c>
      <c r="K12" s="43">
        <v>2303</v>
      </c>
      <c r="L12" s="342">
        <v>495</v>
      </c>
      <c r="M12" s="342">
        <v>346</v>
      </c>
      <c r="N12" s="43">
        <v>145</v>
      </c>
      <c r="O12" s="43">
        <v>33</v>
      </c>
      <c r="P12" s="43">
        <v>3259</v>
      </c>
      <c r="Q12" s="43">
        <v>14</v>
      </c>
      <c r="R12" s="43">
        <v>100</v>
      </c>
      <c r="S12" s="43">
        <v>375</v>
      </c>
      <c r="T12" s="43">
        <v>1</v>
      </c>
      <c r="U12" s="43">
        <v>11</v>
      </c>
      <c r="V12" s="43">
        <v>12</v>
      </c>
      <c r="W12" s="43">
        <f>O12+P12+U12+V12</f>
        <v>3315</v>
      </c>
      <c r="X12" s="342">
        <v>727</v>
      </c>
      <c r="Y12" s="43">
        <v>6461</v>
      </c>
      <c r="Z12" s="43">
        <v>652</v>
      </c>
      <c r="AA12" s="342">
        <v>839</v>
      </c>
      <c r="AB12" s="342">
        <v>3</v>
      </c>
      <c r="AC12" s="245">
        <f>D12/C12*100</f>
        <v>48.516463189049205</v>
      </c>
      <c r="AD12" s="245">
        <f>W12/C12*100</f>
        <v>24.528301886792452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5290</v>
      </c>
      <c r="D13" s="43">
        <f>SUM(E13:J13)</f>
        <v>3187</v>
      </c>
      <c r="E13" s="43">
        <v>2907</v>
      </c>
      <c r="F13" s="43">
        <v>275</v>
      </c>
      <c r="G13" s="43">
        <v>5</v>
      </c>
      <c r="H13" s="43">
        <v>0</v>
      </c>
      <c r="I13" s="43">
        <v>0</v>
      </c>
      <c r="J13" s="43">
        <v>0</v>
      </c>
      <c r="K13" s="43">
        <v>1091</v>
      </c>
      <c r="L13" s="342"/>
      <c r="M13" s="342"/>
      <c r="N13" s="43">
        <v>30</v>
      </c>
      <c r="O13" s="43">
        <v>39</v>
      </c>
      <c r="P13" s="43">
        <v>477</v>
      </c>
      <c r="Q13" s="43">
        <v>17</v>
      </c>
      <c r="R13" s="43">
        <v>88</v>
      </c>
      <c r="S13" s="43">
        <v>246</v>
      </c>
      <c r="T13" s="43">
        <v>2</v>
      </c>
      <c r="U13" s="43">
        <v>0</v>
      </c>
      <c r="V13" s="43">
        <v>17</v>
      </c>
      <c r="W13" s="43">
        <f>O13+P13+U13+V13</f>
        <v>533</v>
      </c>
      <c r="X13" s="342"/>
      <c r="Y13" s="43">
        <v>3028</v>
      </c>
      <c r="Z13" s="43">
        <v>275</v>
      </c>
      <c r="AA13" s="342">
        <v>0</v>
      </c>
      <c r="AB13" s="342">
        <v>0</v>
      </c>
      <c r="AC13" s="245">
        <f>D13/C13*100</f>
        <v>60.24574669187146</v>
      </c>
      <c r="AD13" s="245">
        <f>W13/C13*100</f>
        <v>10.075614366729678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246"/>
      <c r="AD14" s="247"/>
      <c r="AE14" s="83"/>
      <c r="AF14" s="84"/>
    </row>
    <row r="15" spans="1:32" s="106" customFormat="1" ht="18" customHeight="1">
      <c r="A15" s="333" t="s">
        <v>212</v>
      </c>
      <c r="B15" s="353"/>
      <c r="C15" s="248">
        <f>SUM(C17:C34)</f>
        <v>16661</v>
      </c>
      <c r="D15" s="249">
        <f aca="true" t="shared" si="2" ref="D15:AB15">SUM(D17:D34)</f>
        <v>9267</v>
      </c>
      <c r="E15" s="249">
        <f t="shared" si="2"/>
        <v>8393</v>
      </c>
      <c r="F15" s="249">
        <f t="shared" si="2"/>
        <v>813</v>
      </c>
      <c r="G15" s="249">
        <f t="shared" si="2"/>
        <v>12</v>
      </c>
      <c r="H15" s="249">
        <f t="shared" si="2"/>
        <v>0</v>
      </c>
      <c r="I15" s="249">
        <f t="shared" si="2"/>
        <v>49</v>
      </c>
      <c r="J15" s="249">
        <f t="shared" si="2"/>
        <v>0</v>
      </c>
      <c r="K15" s="249">
        <f t="shared" si="2"/>
        <v>2926</v>
      </c>
      <c r="L15" s="249">
        <f t="shared" si="2"/>
        <v>421</v>
      </c>
      <c r="M15" s="249">
        <f t="shared" si="2"/>
        <v>336</v>
      </c>
      <c r="N15" s="249">
        <f t="shared" si="2"/>
        <v>135</v>
      </c>
      <c r="O15" s="249">
        <f t="shared" si="2"/>
        <v>60</v>
      </c>
      <c r="P15" s="249">
        <f>SUM(P17:P34)</f>
        <v>2723</v>
      </c>
      <c r="Q15" s="249">
        <f t="shared" si="2"/>
        <v>29</v>
      </c>
      <c r="R15" s="249">
        <f t="shared" si="2"/>
        <v>170</v>
      </c>
      <c r="S15" s="249">
        <f t="shared" si="2"/>
        <v>591</v>
      </c>
      <c r="T15" s="249">
        <f t="shared" si="2"/>
        <v>3</v>
      </c>
      <c r="U15" s="249">
        <f t="shared" si="2"/>
        <v>10</v>
      </c>
      <c r="V15" s="249">
        <f>SUM(V17:V34)</f>
        <v>27</v>
      </c>
      <c r="W15" s="249">
        <f t="shared" si="2"/>
        <v>2820</v>
      </c>
      <c r="X15" s="249">
        <f t="shared" si="2"/>
        <v>596</v>
      </c>
      <c r="Y15" s="249">
        <f t="shared" si="2"/>
        <v>9115</v>
      </c>
      <c r="Z15" s="249">
        <f t="shared" si="2"/>
        <v>820</v>
      </c>
      <c r="AA15" s="249">
        <f t="shared" si="2"/>
        <v>838</v>
      </c>
      <c r="AB15" s="249">
        <f t="shared" si="2"/>
        <v>3</v>
      </c>
      <c r="AC15" s="250">
        <f aca="true" t="shared" si="3" ref="AC15:AC46">D15/C15*100</f>
        <v>55.620911109777325</v>
      </c>
      <c r="AD15" s="250">
        <f aca="true" t="shared" si="4" ref="AD15:AD65">W15/C15*100</f>
        <v>16.925754756617252</v>
      </c>
      <c r="AE15" s="335" t="s">
        <v>170</v>
      </c>
      <c r="AF15" s="336"/>
    </row>
    <row r="16" spans="1:32" s="106" customFormat="1" ht="18" customHeight="1">
      <c r="A16" s="251"/>
      <c r="B16" s="252" t="s">
        <v>148</v>
      </c>
      <c r="C16" s="248">
        <f>SUM(C17:C21)</f>
        <v>10036</v>
      </c>
      <c r="D16" s="249">
        <f aca="true" t="shared" si="5" ref="D16:AB16">SUM(D17:D21)</f>
        <v>6316</v>
      </c>
      <c r="E16" s="249">
        <f t="shared" si="5"/>
        <v>5870</v>
      </c>
      <c r="F16" s="249">
        <f t="shared" si="5"/>
        <v>440</v>
      </c>
      <c r="G16" s="249">
        <f t="shared" si="5"/>
        <v>6</v>
      </c>
      <c r="H16" s="249">
        <f t="shared" si="5"/>
        <v>0</v>
      </c>
      <c r="I16" s="249">
        <f t="shared" si="5"/>
        <v>0</v>
      </c>
      <c r="J16" s="249">
        <f t="shared" si="5"/>
        <v>0</v>
      </c>
      <c r="K16" s="249">
        <f t="shared" si="5"/>
        <v>1604</v>
      </c>
      <c r="L16" s="249">
        <f t="shared" si="5"/>
        <v>296</v>
      </c>
      <c r="M16" s="249">
        <f t="shared" si="5"/>
        <v>259</v>
      </c>
      <c r="N16" s="249">
        <f t="shared" si="5"/>
        <v>47</v>
      </c>
      <c r="O16" s="249">
        <f t="shared" si="5"/>
        <v>19</v>
      </c>
      <c r="P16" s="249">
        <f>SUM(P17:P21)</f>
        <v>938</v>
      </c>
      <c r="Q16" s="249">
        <f t="shared" si="5"/>
        <v>27</v>
      </c>
      <c r="R16" s="249">
        <f t="shared" si="5"/>
        <v>112</v>
      </c>
      <c r="S16" s="249">
        <f t="shared" si="5"/>
        <v>416</v>
      </c>
      <c r="T16" s="249">
        <f t="shared" si="5"/>
        <v>2</v>
      </c>
      <c r="U16" s="249">
        <f t="shared" si="5"/>
        <v>0</v>
      </c>
      <c r="V16" s="249">
        <f>SUM(V17:V21)</f>
        <v>27</v>
      </c>
      <c r="W16" s="249">
        <f t="shared" si="5"/>
        <v>984</v>
      </c>
      <c r="X16" s="249">
        <f t="shared" si="5"/>
        <v>259</v>
      </c>
      <c r="Y16" s="249">
        <f t="shared" si="5"/>
        <v>6506</v>
      </c>
      <c r="Z16" s="249">
        <f t="shared" si="5"/>
        <v>446</v>
      </c>
      <c r="AA16" s="249">
        <f t="shared" si="5"/>
        <v>777</v>
      </c>
      <c r="AB16" s="249">
        <f t="shared" si="5"/>
        <v>3</v>
      </c>
      <c r="AC16" s="250">
        <f t="shared" si="3"/>
        <v>62.93343961737744</v>
      </c>
      <c r="AD16" s="250">
        <f t="shared" si="4"/>
        <v>9.804703068951774</v>
      </c>
      <c r="AE16" s="253" t="s">
        <v>148</v>
      </c>
      <c r="AF16" s="251"/>
    </row>
    <row r="17" spans="1:32" s="108" customFormat="1" ht="18" customHeight="1">
      <c r="A17" s="122"/>
      <c r="B17" s="123" t="s">
        <v>23</v>
      </c>
      <c r="C17" s="254">
        <f aca="true" t="shared" si="6" ref="C17:C34">D17+K17+L17+M17+N17+O17+P17+Q17+R17+S17+T17</f>
        <v>2948</v>
      </c>
      <c r="D17" s="109">
        <f aca="true" t="shared" si="7" ref="D17:D33">SUM(E17:J17)</f>
        <v>1682</v>
      </c>
      <c r="E17" s="107">
        <v>1538</v>
      </c>
      <c r="F17" s="107">
        <v>142</v>
      </c>
      <c r="G17" s="107">
        <v>2</v>
      </c>
      <c r="H17" s="107">
        <v>0</v>
      </c>
      <c r="I17" s="107">
        <v>0</v>
      </c>
      <c r="J17" s="107">
        <v>0</v>
      </c>
      <c r="K17" s="107">
        <v>498</v>
      </c>
      <c r="L17" s="107">
        <v>142</v>
      </c>
      <c r="M17" s="107">
        <v>81</v>
      </c>
      <c r="N17" s="107">
        <v>14</v>
      </c>
      <c r="O17" s="107">
        <v>3</v>
      </c>
      <c r="P17" s="107">
        <v>332</v>
      </c>
      <c r="Q17" s="107">
        <v>27</v>
      </c>
      <c r="R17" s="107">
        <v>48</v>
      </c>
      <c r="S17" s="107">
        <v>121</v>
      </c>
      <c r="T17" s="107">
        <v>0</v>
      </c>
      <c r="U17" s="109">
        <v>0</v>
      </c>
      <c r="V17" s="107">
        <v>27</v>
      </c>
      <c r="W17" s="107">
        <f aca="true" t="shared" si="8" ref="W17:W34">O17+P17+U17+V17</f>
        <v>362</v>
      </c>
      <c r="X17" s="107">
        <v>96</v>
      </c>
      <c r="Y17" s="107">
        <v>1711</v>
      </c>
      <c r="Z17" s="107">
        <v>142</v>
      </c>
      <c r="AA17" s="107">
        <v>229</v>
      </c>
      <c r="AB17" s="107">
        <v>3</v>
      </c>
      <c r="AC17" s="255">
        <f t="shared" si="3"/>
        <v>57.05563093622795</v>
      </c>
      <c r="AD17" s="255">
        <f t="shared" si="4"/>
        <v>12.279511533242877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254">
        <f t="shared" si="6"/>
        <v>2255</v>
      </c>
      <c r="D18" s="109">
        <f t="shared" si="7"/>
        <v>1455</v>
      </c>
      <c r="E18" s="107">
        <v>1404</v>
      </c>
      <c r="F18" s="107">
        <v>49</v>
      </c>
      <c r="G18" s="107">
        <v>2</v>
      </c>
      <c r="H18" s="107">
        <v>0</v>
      </c>
      <c r="I18" s="107">
        <v>0</v>
      </c>
      <c r="J18" s="107">
        <v>0</v>
      </c>
      <c r="K18" s="107">
        <v>303</v>
      </c>
      <c r="L18" s="107">
        <v>37</v>
      </c>
      <c r="M18" s="107">
        <v>68</v>
      </c>
      <c r="N18" s="107">
        <v>10</v>
      </c>
      <c r="O18" s="107">
        <v>7</v>
      </c>
      <c r="P18" s="107">
        <v>230</v>
      </c>
      <c r="Q18" s="107">
        <v>0</v>
      </c>
      <c r="R18" s="107">
        <v>35</v>
      </c>
      <c r="S18" s="107">
        <v>110</v>
      </c>
      <c r="T18" s="107">
        <v>0</v>
      </c>
      <c r="U18" s="109">
        <v>0</v>
      </c>
      <c r="V18" s="107">
        <v>0</v>
      </c>
      <c r="W18" s="107">
        <f t="shared" si="8"/>
        <v>237</v>
      </c>
      <c r="X18" s="107">
        <v>74</v>
      </c>
      <c r="Y18" s="107">
        <v>1588</v>
      </c>
      <c r="Z18" s="107">
        <v>49</v>
      </c>
      <c r="AA18" s="107">
        <v>214</v>
      </c>
      <c r="AB18" s="107">
        <v>0</v>
      </c>
      <c r="AC18" s="255">
        <f t="shared" si="3"/>
        <v>64.52328159645234</v>
      </c>
      <c r="AD18" s="255">
        <f t="shared" si="4"/>
        <v>10.509977827050998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254">
        <f t="shared" si="6"/>
        <v>1679</v>
      </c>
      <c r="D19" s="109">
        <f t="shared" si="7"/>
        <v>1127</v>
      </c>
      <c r="E19" s="107">
        <v>1028</v>
      </c>
      <c r="F19" s="107">
        <v>97</v>
      </c>
      <c r="G19" s="107">
        <v>2</v>
      </c>
      <c r="H19" s="107">
        <v>0</v>
      </c>
      <c r="I19" s="107">
        <v>0</v>
      </c>
      <c r="J19" s="107">
        <v>0</v>
      </c>
      <c r="K19" s="107">
        <v>236</v>
      </c>
      <c r="L19" s="107">
        <v>76</v>
      </c>
      <c r="M19" s="107">
        <v>57</v>
      </c>
      <c r="N19" s="107">
        <v>7</v>
      </c>
      <c r="O19" s="107">
        <v>0</v>
      </c>
      <c r="P19" s="107">
        <v>82</v>
      </c>
      <c r="Q19" s="107">
        <v>0</v>
      </c>
      <c r="R19" s="107">
        <v>12</v>
      </c>
      <c r="S19" s="107">
        <v>80</v>
      </c>
      <c r="T19" s="107">
        <v>2</v>
      </c>
      <c r="U19" s="109">
        <v>0</v>
      </c>
      <c r="V19" s="107">
        <v>0</v>
      </c>
      <c r="W19" s="107">
        <f t="shared" si="8"/>
        <v>82</v>
      </c>
      <c r="X19" s="107">
        <v>30</v>
      </c>
      <c r="Y19" s="107">
        <v>1194</v>
      </c>
      <c r="Z19" s="107">
        <v>97</v>
      </c>
      <c r="AA19" s="107">
        <v>207</v>
      </c>
      <c r="AB19" s="107">
        <v>0</v>
      </c>
      <c r="AC19" s="255">
        <f t="shared" si="3"/>
        <v>67.12328767123287</v>
      </c>
      <c r="AD19" s="255">
        <f t="shared" si="4"/>
        <v>4.883859440142943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254">
        <f t="shared" si="6"/>
        <v>1335</v>
      </c>
      <c r="D20" s="109">
        <f t="shared" si="7"/>
        <v>967</v>
      </c>
      <c r="E20" s="107">
        <v>924</v>
      </c>
      <c r="F20" s="107">
        <v>43</v>
      </c>
      <c r="G20" s="107">
        <v>0</v>
      </c>
      <c r="H20" s="107">
        <v>0</v>
      </c>
      <c r="I20" s="107">
        <v>0</v>
      </c>
      <c r="J20" s="107">
        <v>0</v>
      </c>
      <c r="K20" s="107">
        <v>226</v>
      </c>
      <c r="L20" s="107">
        <v>9</v>
      </c>
      <c r="M20" s="107">
        <v>15</v>
      </c>
      <c r="N20" s="107">
        <v>1</v>
      </c>
      <c r="O20" s="107">
        <v>0</v>
      </c>
      <c r="P20" s="107">
        <v>53</v>
      </c>
      <c r="Q20" s="107">
        <v>0</v>
      </c>
      <c r="R20" s="107">
        <v>0</v>
      </c>
      <c r="S20" s="107">
        <v>64</v>
      </c>
      <c r="T20" s="107">
        <v>0</v>
      </c>
      <c r="U20" s="109">
        <v>0</v>
      </c>
      <c r="V20" s="107">
        <v>0</v>
      </c>
      <c r="W20" s="107">
        <f t="shared" si="8"/>
        <v>53</v>
      </c>
      <c r="X20" s="107">
        <v>13</v>
      </c>
      <c r="Y20" s="107">
        <v>984</v>
      </c>
      <c r="Z20" s="107">
        <v>48</v>
      </c>
      <c r="AA20" s="107">
        <v>58</v>
      </c>
      <c r="AB20" s="107">
        <v>0</v>
      </c>
      <c r="AC20" s="255">
        <f t="shared" si="3"/>
        <v>72.43445692883896</v>
      </c>
      <c r="AD20" s="255">
        <f t="shared" si="4"/>
        <v>3.9700374531835205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254">
        <f t="shared" si="6"/>
        <v>1819</v>
      </c>
      <c r="D21" s="109">
        <f t="shared" si="7"/>
        <v>1085</v>
      </c>
      <c r="E21" s="107">
        <v>976</v>
      </c>
      <c r="F21" s="107">
        <v>109</v>
      </c>
      <c r="G21" s="107">
        <v>0</v>
      </c>
      <c r="H21" s="107">
        <v>0</v>
      </c>
      <c r="I21" s="107">
        <v>0</v>
      </c>
      <c r="J21" s="107">
        <v>0</v>
      </c>
      <c r="K21" s="107">
        <v>341</v>
      </c>
      <c r="L21" s="107">
        <v>32</v>
      </c>
      <c r="M21" s="107">
        <v>38</v>
      </c>
      <c r="N21" s="107">
        <v>15</v>
      </c>
      <c r="O21" s="107">
        <v>9</v>
      </c>
      <c r="P21" s="107">
        <v>241</v>
      </c>
      <c r="Q21" s="107">
        <v>0</v>
      </c>
      <c r="R21" s="107">
        <v>17</v>
      </c>
      <c r="S21" s="107">
        <v>41</v>
      </c>
      <c r="T21" s="107">
        <v>0</v>
      </c>
      <c r="U21" s="109">
        <v>0</v>
      </c>
      <c r="V21" s="107">
        <v>0</v>
      </c>
      <c r="W21" s="107">
        <f t="shared" si="8"/>
        <v>250</v>
      </c>
      <c r="X21" s="107">
        <v>46</v>
      </c>
      <c r="Y21" s="107">
        <v>1029</v>
      </c>
      <c r="Z21" s="107">
        <v>110</v>
      </c>
      <c r="AA21" s="107">
        <v>69</v>
      </c>
      <c r="AB21" s="107">
        <v>0</v>
      </c>
      <c r="AC21" s="255">
        <f t="shared" si="3"/>
        <v>59.64815832875207</v>
      </c>
      <c r="AD21" s="255">
        <f t="shared" si="4"/>
        <v>13.743815283122595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254">
        <f t="shared" si="6"/>
        <v>1287</v>
      </c>
      <c r="D22" s="109">
        <f t="shared" si="7"/>
        <v>485</v>
      </c>
      <c r="E22" s="107">
        <v>419</v>
      </c>
      <c r="F22" s="107">
        <v>56</v>
      </c>
      <c r="G22" s="107">
        <v>1</v>
      </c>
      <c r="H22" s="107">
        <v>0</v>
      </c>
      <c r="I22" s="107">
        <v>9</v>
      </c>
      <c r="J22" s="107">
        <v>0</v>
      </c>
      <c r="K22" s="107">
        <v>241</v>
      </c>
      <c r="L22" s="107">
        <v>4</v>
      </c>
      <c r="M22" s="107">
        <v>43</v>
      </c>
      <c r="N22" s="107">
        <v>26</v>
      </c>
      <c r="O22" s="107">
        <v>7</v>
      </c>
      <c r="P22" s="107">
        <v>443</v>
      </c>
      <c r="Q22" s="107">
        <v>0</v>
      </c>
      <c r="R22" s="107">
        <v>18</v>
      </c>
      <c r="S22" s="107">
        <v>20</v>
      </c>
      <c r="T22" s="107">
        <v>0</v>
      </c>
      <c r="U22" s="109">
        <v>5</v>
      </c>
      <c r="V22" s="107">
        <v>0</v>
      </c>
      <c r="W22" s="107">
        <f t="shared" si="8"/>
        <v>455</v>
      </c>
      <c r="X22" s="107">
        <v>67</v>
      </c>
      <c r="Y22" s="107">
        <v>420</v>
      </c>
      <c r="Z22" s="107">
        <v>56</v>
      </c>
      <c r="AA22" s="107">
        <v>5</v>
      </c>
      <c r="AB22" s="107">
        <v>0</v>
      </c>
      <c r="AC22" s="255">
        <f t="shared" si="3"/>
        <v>37.68453768453768</v>
      </c>
      <c r="AD22" s="255">
        <f t="shared" si="4"/>
        <v>35.35353535353536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254">
        <f t="shared" si="6"/>
        <v>353</v>
      </c>
      <c r="D23" s="109">
        <f t="shared" si="7"/>
        <v>124</v>
      </c>
      <c r="E23" s="107">
        <v>85</v>
      </c>
      <c r="F23" s="107">
        <v>38</v>
      </c>
      <c r="G23" s="107">
        <v>1</v>
      </c>
      <c r="H23" s="107">
        <v>0</v>
      </c>
      <c r="I23" s="107">
        <v>0</v>
      </c>
      <c r="J23" s="107">
        <v>0</v>
      </c>
      <c r="K23" s="107">
        <v>131</v>
      </c>
      <c r="L23" s="107">
        <v>0</v>
      </c>
      <c r="M23" s="107">
        <v>0</v>
      </c>
      <c r="N23" s="107">
        <v>0</v>
      </c>
      <c r="O23" s="107">
        <v>0</v>
      </c>
      <c r="P23" s="107">
        <v>87</v>
      </c>
      <c r="Q23" s="107">
        <v>0</v>
      </c>
      <c r="R23" s="107">
        <v>1</v>
      </c>
      <c r="S23" s="107">
        <v>10</v>
      </c>
      <c r="T23" s="107">
        <v>0</v>
      </c>
      <c r="U23" s="109">
        <v>0</v>
      </c>
      <c r="V23" s="107">
        <v>0</v>
      </c>
      <c r="W23" s="107">
        <f t="shared" si="8"/>
        <v>87</v>
      </c>
      <c r="X23" s="107">
        <v>22</v>
      </c>
      <c r="Y23" s="107">
        <v>89</v>
      </c>
      <c r="Z23" s="107">
        <v>38</v>
      </c>
      <c r="AA23" s="107">
        <v>0</v>
      </c>
      <c r="AB23" s="107">
        <v>0</v>
      </c>
      <c r="AC23" s="255">
        <f t="shared" si="3"/>
        <v>35.12747875354108</v>
      </c>
      <c r="AD23" s="255">
        <f t="shared" si="4"/>
        <v>24.645892351274785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254">
        <f t="shared" si="6"/>
        <v>598</v>
      </c>
      <c r="D24" s="109">
        <f t="shared" si="7"/>
        <v>239</v>
      </c>
      <c r="E24" s="107">
        <v>206</v>
      </c>
      <c r="F24" s="107">
        <v>30</v>
      </c>
      <c r="G24" s="107">
        <v>0</v>
      </c>
      <c r="H24" s="107">
        <v>0</v>
      </c>
      <c r="I24" s="107">
        <v>3</v>
      </c>
      <c r="J24" s="107">
        <v>0</v>
      </c>
      <c r="K24" s="107">
        <v>140</v>
      </c>
      <c r="L24" s="107">
        <v>26</v>
      </c>
      <c r="M24" s="107">
        <v>11</v>
      </c>
      <c r="N24" s="107">
        <v>13</v>
      </c>
      <c r="O24" s="107">
        <v>27</v>
      </c>
      <c r="P24" s="107">
        <v>123</v>
      </c>
      <c r="Q24" s="107">
        <v>0</v>
      </c>
      <c r="R24" s="107">
        <v>0</v>
      </c>
      <c r="S24" s="107">
        <v>19</v>
      </c>
      <c r="T24" s="107">
        <v>0</v>
      </c>
      <c r="U24" s="109">
        <v>0</v>
      </c>
      <c r="V24" s="107">
        <v>0</v>
      </c>
      <c r="W24" s="107">
        <f t="shared" si="8"/>
        <v>150</v>
      </c>
      <c r="X24" s="107">
        <v>34</v>
      </c>
      <c r="Y24" s="107">
        <v>218</v>
      </c>
      <c r="Z24" s="107">
        <v>30</v>
      </c>
      <c r="AA24" s="107">
        <v>2</v>
      </c>
      <c r="AB24" s="107">
        <v>0</v>
      </c>
      <c r="AC24" s="255">
        <f t="shared" si="3"/>
        <v>39.96655518394649</v>
      </c>
      <c r="AD24" s="255">
        <f t="shared" si="4"/>
        <v>25.08361204013378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254">
        <f t="shared" si="6"/>
        <v>466</v>
      </c>
      <c r="D25" s="109">
        <f t="shared" si="7"/>
        <v>251</v>
      </c>
      <c r="E25" s="107">
        <v>198</v>
      </c>
      <c r="F25" s="107">
        <v>14</v>
      </c>
      <c r="G25" s="107">
        <v>2</v>
      </c>
      <c r="H25" s="107">
        <v>0</v>
      </c>
      <c r="I25" s="107">
        <v>37</v>
      </c>
      <c r="J25" s="107">
        <v>0</v>
      </c>
      <c r="K25" s="107">
        <v>36</v>
      </c>
      <c r="L25" s="107">
        <v>18</v>
      </c>
      <c r="M25" s="107">
        <v>0</v>
      </c>
      <c r="N25" s="107">
        <v>1</v>
      </c>
      <c r="O25" s="107">
        <v>1</v>
      </c>
      <c r="P25" s="107">
        <v>146</v>
      </c>
      <c r="Q25" s="107">
        <v>0</v>
      </c>
      <c r="R25" s="107">
        <v>2</v>
      </c>
      <c r="S25" s="107">
        <v>11</v>
      </c>
      <c r="T25" s="107">
        <v>0</v>
      </c>
      <c r="U25" s="109">
        <v>0</v>
      </c>
      <c r="V25" s="107">
        <v>0</v>
      </c>
      <c r="W25" s="107">
        <f t="shared" si="8"/>
        <v>147</v>
      </c>
      <c r="X25" s="107">
        <v>50</v>
      </c>
      <c r="Y25" s="107">
        <v>198</v>
      </c>
      <c r="Z25" s="107">
        <v>14</v>
      </c>
      <c r="AA25" s="107">
        <v>8</v>
      </c>
      <c r="AB25" s="107">
        <v>0</v>
      </c>
      <c r="AC25" s="255">
        <f t="shared" si="3"/>
        <v>53.862660944206006</v>
      </c>
      <c r="AD25" s="255">
        <f t="shared" si="4"/>
        <v>31.5450643776824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254">
        <f t="shared" si="6"/>
        <v>500</v>
      </c>
      <c r="D26" s="109">
        <f t="shared" si="7"/>
        <v>226</v>
      </c>
      <c r="E26" s="107">
        <v>197</v>
      </c>
      <c r="F26" s="107">
        <v>29</v>
      </c>
      <c r="G26" s="107">
        <v>0</v>
      </c>
      <c r="H26" s="107">
        <v>0</v>
      </c>
      <c r="I26" s="107">
        <v>0</v>
      </c>
      <c r="J26" s="107">
        <v>0</v>
      </c>
      <c r="K26" s="107">
        <v>147</v>
      </c>
      <c r="L26" s="107">
        <v>0</v>
      </c>
      <c r="M26" s="107">
        <v>1</v>
      </c>
      <c r="N26" s="107">
        <v>0</v>
      </c>
      <c r="O26" s="107">
        <v>0</v>
      </c>
      <c r="P26" s="107">
        <v>113</v>
      </c>
      <c r="Q26" s="107">
        <v>0</v>
      </c>
      <c r="R26" s="107">
        <v>0</v>
      </c>
      <c r="S26" s="107">
        <v>13</v>
      </c>
      <c r="T26" s="107">
        <v>0</v>
      </c>
      <c r="U26" s="109">
        <v>0</v>
      </c>
      <c r="V26" s="107">
        <v>0</v>
      </c>
      <c r="W26" s="107">
        <f t="shared" si="8"/>
        <v>113</v>
      </c>
      <c r="X26" s="107">
        <v>22</v>
      </c>
      <c r="Y26" s="107">
        <v>200</v>
      </c>
      <c r="Z26" s="107">
        <v>29</v>
      </c>
      <c r="AA26" s="107">
        <v>0</v>
      </c>
      <c r="AB26" s="107">
        <v>0</v>
      </c>
      <c r="AC26" s="255">
        <f t="shared" si="3"/>
        <v>45.2</v>
      </c>
      <c r="AD26" s="255">
        <f t="shared" si="4"/>
        <v>22.6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254">
        <f t="shared" si="6"/>
        <v>157</v>
      </c>
      <c r="D27" s="109">
        <f t="shared" si="7"/>
        <v>81</v>
      </c>
      <c r="E27" s="107">
        <v>73</v>
      </c>
      <c r="F27" s="107">
        <v>8</v>
      </c>
      <c r="G27" s="107">
        <v>0</v>
      </c>
      <c r="H27" s="107">
        <v>0</v>
      </c>
      <c r="I27" s="107">
        <v>0</v>
      </c>
      <c r="J27" s="107">
        <v>0</v>
      </c>
      <c r="K27" s="107">
        <v>52</v>
      </c>
      <c r="L27" s="107">
        <v>0</v>
      </c>
      <c r="M27" s="107">
        <v>0</v>
      </c>
      <c r="N27" s="107">
        <v>0</v>
      </c>
      <c r="O27" s="107">
        <v>0</v>
      </c>
      <c r="P27" s="107">
        <v>21</v>
      </c>
      <c r="Q27" s="107">
        <v>0</v>
      </c>
      <c r="R27" s="107">
        <v>0</v>
      </c>
      <c r="S27" s="107">
        <v>3</v>
      </c>
      <c r="T27" s="107">
        <v>0</v>
      </c>
      <c r="U27" s="109">
        <v>0</v>
      </c>
      <c r="V27" s="107">
        <v>0</v>
      </c>
      <c r="W27" s="107">
        <f t="shared" si="8"/>
        <v>21</v>
      </c>
      <c r="X27" s="107">
        <v>2</v>
      </c>
      <c r="Y27" s="107">
        <v>77</v>
      </c>
      <c r="Z27" s="107">
        <v>8</v>
      </c>
      <c r="AA27" s="107">
        <v>3</v>
      </c>
      <c r="AB27" s="107">
        <v>0</v>
      </c>
      <c r="AC27" s="255">
        <f t="shared" si="3"/>
        <v>51.59235668789809</v>
      </c>
      <c r="AD27" s="255">
        <f t="shared" si="4"/>
        <v>13.375796178343949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254">
        <f t="shared" si="6"/>
        <v>317</v>
      </c>
      <c r="D28" s="109">
        <f t="shared" si="7"/>
        <v>223</v>
      </c>
      <c r="E28" s="107">
        <v>208</v>
      </c>
      <c r="F28" s="107">
        <v>15</v>
      </c>
      <c r="G28" s="107">
        <v>0</v>
      </c>
      <c r="H28" s="107">
        <v>0</v>
      </c>
      <c r="I28" s="107">
        <v>0</v>
      </c>
      <c r="J28" s="107">
        <v>0</v>
      </c>
      <c r="K28" s="107">
        <v>36</v>
      </c>
      <c r="L28" s="107">
        <v>0</v>
      </c>
      <c r="M28" s="107">
        <v>0</v>
      </c>
      <c r="N28" s="107">
        <v>0</v>
      </c>
      <c r="O28" s="107">
        <v>0</v>
      </c>
      <c r="P28" s="107">
        <v>31</v>
      </c>
      <c r="Q28" s="107">
        <v>0</v>
      </c>
      <c r="R28" s="107">
        <v>9</v>
      </c>
      <c r="S28" s="107">
        <v>18</v>
      </c>
      <c r="T28" s="107">
        <v>0</v>
      </c>
      <c r="U28" s="109">
        <v>0</v>
      </c>
      <c r="V28" s="107">
        <v>0</v>
      </c>
      <c r="W28" s="107">
        <f t="shared" si="8"/>
        <v>31</v>
      </c>
      <c r="X28" s="107">
        <v>1</v>
      </c>
      <c r="Y28" s="107">
        <v>233</v>
      </c>
      <c r="Z28" s="107">
        <v>15</v>
      </c>
      <c r="AA28" s="107">
        <v>11</v>
      </c>
      <c r="AB28" s="107">
        <v>0</v>
      </c>
      <c r="AC28" s="255">
        <f t="shared" si="3"/>
        <v>70.34700315457413</v>
      </c>
      <c r="AD28" s="255">
        <f t="shared" si="4"/>
        <v>9.779179810725552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254">
        <f t="shared" si="6"/>
        <v>280</v>
      </c>
      <c r="D29" s="109">
        <f t="shared" si="7"/>
        <v>110</v>
      </c>
      <c r="E29" s="107">
        <v>72</v>
      </c>
      <c r="F29" s="107">
        <v>38</v>
      </c>
      <c r="G29" s="107">
        <v>0</v>
      </c>
      <c r="H29" s="107">
        <v>0</v>
      </c>
      <c r="I29" s="107">
        <v>0</v>
      </c>
      <c r="J29" s="107">
        <v>0</v>
      </c>
      <c r="K29" s="107">
        <v>85</v>
      </c>
      <c r="L29" s="107">
        <v>0</v>
      </c>
      <c r="M29" s="107">
        <v>0</v>
      </c>
      <c r="N29" s="107">
        <v>7</v>
      </c>
      <c r="O29" s="107">
        <v>1</v>
      </c>
      <c r="P29" s="107">
        <v>66</v>
      </c>
      <c r="Q29" s="107">
        <v>0</v>
      </c>
      <c r="R29" s="107">
        <v>4</v>
      </c>
      <c r="S29" s="107">
        <v>6</v>
      </c>
      <c r="T29" s="107">
        <v>1</v>
      </c>
      <c r="U29" s="109">
        <v>0</v>
      </c>
      <c r="V29" s="107">
        <v>0</v>
      </c>
      <c r="W29" s="107">
        <f t="shared" si="8"/>
        <v>67</v>
      </c>
      <c r="X29" s="107">
        <v>15</v>
      </c>
      <c r="Y29" s="107">
        <v>76</v>
      </c>
      <c r="Z29" s="107">
        <v>39</v>
      </c>
      <c r="AA29" s="107">
        <v>1</v>
      </c>
      <c r="AB29" s="107">
        <v>0</v>
      </c>
      <c r="AC29" s="255">
        <f t="shared" si="3"/>
        <v>39.285714285714285</v>
      </c>
      <c r="AD29" s="255">
        <f t="shared" si="4"/>
        <v>23.92857142857143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254">
        <f t="shared" si="6"/>
        <v>516</v>
      </c>
      <c r="D30" s="109">
        <f t="shared" si="7"/>
        <v>191</v>
      </c>
      <c r="E30" s="107">
        <v>166</v>
      </c>
      <c r="F30" s="107">
        <v>25</v>
      </c>
      <c r="G30" s="107">
        <v>0</v>
      </c>
      <c r="H30" s="107">
        <v>0</v>
      </c>
      <c r="I30" s="107">
        <v>0</v>
      </c>
      <c r="J30" s="107">
        <v>0</v>
      </c>
      <c r="K30" s="107">
        <v>101</v>
      </c>
      <c r="L30" s="107">
        <v>5</v>
      </c>
      <c r="M30" s="107">
        <v>8</v>
      </c>
      <c r="N30" s="107">
        <v>16</v>
      </c>
      <c r="O30" s="107">
        <v>2</v>
      </c>
      <c r="P30" s="107">
        <v>178</v>
      </c>
      <c r="Q30" s="107">
        <v>0</v>
      </c>
      <c r="R30" s="107">
        <v>4</v>
      </c>
      <c r="S30" s="107">
        <v>11</v>
      </c>
      <c r="T30" s="107">
        <v>0</v>
      </c>
      <c r="U30" s="109">
        <v>0</v>
      </c>
      <c r="V30" s="107">
        <v>0</v>
      </c>
      <c r="W30" s="107">
        <f t="shared" si="8"/>
        <v>180</v>
      </c>
      <c r="X30" s="107">
        <v>27</v>
      </c>
      <c r="Y30" s="107">
        <v>185</v>
      </c>
      <c r="Z30" s="107">
        <v>25</v>
      </c>
      <c r="AA30" s="107">
        <v>23</v>
      </c>
      <c r="AB30" s="107">
        <v>0</v>
      </c>
      <c r="AC30" s="255">
        <f t="shared" si="3"/>
        <v>37.01550387596899</v>
      </c>
      <c r="AD30" s="255">
        <f t="shared" si="4"/>
        <v>34.883720930232556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254">
        <f t="shared" si="6"/>
        <v>431</v>
      </c>
      <c r="D31" s="109">
        <f t="shared" si="7"/>
        <v>156</v>
      </c>
      <c r="E31" s="107">
        <v>121</v>
      </c>
      <c r="F31" s="107">
        <v>34</v>
      </c>
      <c r="G31" s="107">
        <v>1</v>
      </c>
      <c r="H31" s="107">
        <v>0</v>
      </c>
      <c r="I31" s="107">
        <v>0</v>
      </c>
      <c r="J31" s="107">
        <v>0</v>
      </c>
      <c r="K31" s="107">
        <v>115</v>
      </c>
      <c r="L31" s="107">
        <v>2</v>
      </c>
      <c r="M31" s="107">
        <v>1</v>
      </c>
      <c r="N31" s="107">
        <v>8</v>
      </c>
      <c r="O31" s="107">
        <v>1</v>
      </c>
      <c r="P31" s="107">
        <v>141</v>
      </c>
      <c r="Q31" s="107">
        <v>2</v>
      </c>
      <c r="R31" s="107">
        <v>1</v>
      </c>
      <c r="S31" s="107">
        <v>4</v>
      </c>
      <c r="T31" s="107">
        <v>0</v>
      </c>
      <c r="U31" s="109">
        <v>2</v>
      </c>
      <c r="V31" s="107">
        <v>0</v>
      </c>
      <c r="W31" s="107">
        <f t="shared" si="8"/>
        <v>144</v>
      </c>
      <c r="X31" s="107">
        <v>20</v>
      </c>
      <c r="Y31" s="107">
        <v>121</v>
      </c>
      <c r="Z31" s="107">
        <v>34</v>
      </c>
      <c r="AA31" s="107">
        <v>1</v>
      </c>
      <c r="AB31" s="107">
        <v>0</v>
      </c>
      <c r="AC31" s="255">
        <f t="shared" si="3"/>
        <v>36.19489559164733</v>
      </c>
      <c r="AD31" s="255">
        <f t="shared" si="4"/>
        <v>33.4106728538283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254">
        <f t="shared" si="6"/>
        <v>199</v>
      </c>
      <c r="D32" s="109">
        <f t="shared" si="7"/>
        <v>97</v>
      </c>
      <c r="E32" s="107">
        <v>74</v>
      </c>
      <c r="F32" s="107">
        <v>22</v>
      </c>
      <c r="G32" s="107">
        <v>1</v>
      </c>
      <c r="H32" s="107">
        <v>0</v>
      </c>
      <c r="I32" s="107">
        <v>0</v>
      </c>
      <c r="J32" s="107">
        <v>0</v>
      </c>
      <c r="K32" s="107">
        <v>61</v>
      </c>
      <c r="L32" s="107">
        <v>0</v>
      </c>
      <c r="M32" s="107">
        <v>1</v>
      </c>
      <c r="N32" s="107">
        <v>1</v>
      </c>
      <c r="O32" s="107">
        <v>1</v>
      </c>
      <c r="P32" s="107">
        <v>26</v>
      </c>
      <c r="Q32" s="107">
        <v>0</v>
      </c>
      <c r="R32" s="107">
        <v>0</v>
      </c>
      <c r="S32" s="107">
        <v>12</v>
      </c>
      <c r="T32" s="107">
        <v>0</v>
      </c>
      <c r="U32" s="109">
        <v>0</v>
      </c>
      <c r="V32" s="107">
        <v>0</v>
      </c>
      <c r="W32" s="107">
        <f t="shared" si="8"/>
        <v>27</v>
      </c>
      <c r="X32" s="107">
        <v>2</v>
      </c>
      <c r="Y32" s="107">
        <v>76</v>
      </c>
      <c r="Z32" s="107">
        <v>22</v>
      </c>
      <c r="AA32" s="107">
        <v>0</v>
      </c>
      <c r="AB32" s="107">
        <v>0</v>
      </c>
      <c r="AC32" s="255">
        <f t="shared" si="3"/>
        <v>48.743718592964825</v>
      </c>
      <c r="AD32" s="255">
        <f t="shared" si="4"/>
        <v>13.5678391959799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254">
        <f t="shared" si="6"/>
        <v>1254</v>
      </c>
      <c r="D33" s="109">
        <f t="shared" si="7"/>
        <v>562</v>
      </c>
      <c r="E33" s="107">
        <v>525</v>
      </c>
      <c r="F33" s="107">
        <v>37</v>
      </c>
      <c r="G33" s="107">
        <v>0</v>
      </c>
      <c r="H33" s="107">
        <v>0</v>
      </c>
      <c r="I33" s="107">
        <v>0</v>
      </c>
      <c r="J33" s="107">
        <v>0</v>
      </c>
      <c r="K33" s="107">
        <v>128</v>
      </c>
      <c r="L33" s="107">
        <v>70</v>
      </c>
      <c r="M33" s="107">
        <v>12</v>
      </c>
      <c r="N33" s="107">
        <v>16</v>
      </c>
      <c r="O33" s="107">
        <v>1</v>
      </c>
      <c r="P33" s="107">
        <v>409</v>
      </c>
      <c r="Q33" s="107">
        <v>0</v>
      </c>
      <c r="R33" s="107">
        <v>19</v>
      </c>
      <c r="S33" s="107">
        <v>37</v>
      </c>
      <c r="T33" s="107">
        <v>0</v>
      </c>
      <c r="U33" s="109">
        <v>3</v>
      </c>
      <c r="V33" s="107">
        <v>0</v>
      </c>
      <c r="W33" s="107">
        <f t="shared" si="8"/>
        <v>413</v>
      </c>
      <c r="X33" s="107">
        <v>75</v>
      </c>
      <c r="Y33" s="107">
        <v>525</v>
      </c>
      <c r="Z33" s="107">
        <v>37</v>
      </c>
      <c r="AA33" s="107">
        <v>1</v>
      </c>
      <c r="AB33" s="107">
        <v>0</v>
      </c>
      <c r="AC33" s="255">
        <f t="shared" si="3"/>
        <v>44.81658692185008</v>
      </c>
      <c r="AD33" s="255">
        <f t="shared" si="4"/>
        <v>32.93460925039872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254">
        <f t="shared" si="6"/>
        <v>267</v>
      </c>
      <c r="D34" s="109">
        <f>SUM(E34:J34)</f>
        <v>206</v>
      </c>
      <c r="E34" s="107">
        <v>179</v>
      </c>
      <c r="F34" s="107">
        <v>27</v>
      </c>
      <c r="G34" s="107">
        <v>0</v>
      </c>
      <c r="H34" s="107">
        <v>0</v>
      </c>
      <c r="I34" s="107">
        <v>0</v>
      </c>
      <c r="J34" s="107">
        <v>0</v>
      </c>
      <c r="K34" s="107">
        <v>49</v>
      </c>
      <c r="L34" s="107">
        <v>0</v>
      </c>
      <c r="M34" s="107">
        <v>0</v>
      </c>
      <c r="N34" s="107">
        <v>0</v>
      </c>
      <c r="O34" s="107">
        <v>0</v>
      </c>
      <c r="P34" s="107">
        <v>1</v>
      </c>
      <c r="Q34" s="107">
        <v>0</v>
      </c>
      <c r="R34" s="107">
        <v>0</v>
      </c>
      <c r="S34" s="107">
        <v>11</v>
      </c>
      <c r="T34" s="107">
        <v>0</v>
      </c>
      <c r="U34" s="109">
        <v>0</v>
      </c>
      <c r="V34" s="107">
        <v>0</v>
      </c>
      <c r="W34" s="107">
        <f t="shared" si="8"/>
        <v>1</v>
      </c>
      <c r="X34" s="107">
        <v>0</v>
      </c>
      <c r="Y34" s="107">
        <v>191</v>
      </c>
      <c r="Z34" s="107">
        <v>27</v>
      </c>
      <c r="AA34" s="107">
        <v>6</v>
      </c>
      <c r="AB34" s="107">
        <v>0</v>
      </c>
      <c r="AC34" s="255">
        <f t="shared" si="3"/>
        <v>77.15355805243446</v>
      </c>
      <c r="AD34" s="255">
        <f t="shared" si="4"/>
        <v>0.37453183520599254</v>
      </c>
      <c r="AE34" s="118" t="s">
        <v>206</v>
      </c>
      <c r="AF34" s="117"/>
    </row>
    <row r="35" spans="1:32" s="106" customFormat="1" ht="18" customHeight="1">
      <c r="A35" s="340" t="s">
        <v>171</v>
      </c>
      <c r="B35" s="340"/>
      <c r="C35" s="256">
        <f>SUM(C36:C37)</f>
        <v>59</v>
      </c>
      <c r="D35" s="257">
        <f aca="true" t="shared" si="9" ref="D35:AB35">SUM(D36:D37)</f>
        <v>10</v>
      </c>
      <c r="E35" s="249">
        <f t="shared" si="9"/>
        <v>6</v>
      </c>
      <c r="F35" s="249">
        <f t="shared" si="9"/>
        <v>4</v>
      </c>
      <c r="G35" s="249">
        <f t="shared" si="9"/>
        <v>0</v>
      </c>
      <c r="H35" s="249">
        <f t="shared" si="9"/>
        <v>0</v>
      </c>
      <c r="I35" s="249">
        <f t="shared" si="9"/>
        <v>0</v>
      </c>
      <c r="J35" s="249">
        <f t="shared" si="9"/>
        <v>0</v>
      </c>
      <c r="K35" s="249">
        <f t="shared" si="9"/>
        <v>8</v>
      </c>
      <c r="L35" s="249">
        <f t="shared" si="9"/>
        <v>0</v>
      </c>
      <c r="M35" s="249">
        <f t="shared" si="9"/>
        <v>0</v>
      </c>
      <c r="N35" s="249">
        <f t="shared" si="9"/>
        <v>0</v>
      </c>
      <c r="O35" s="249">
        <f t="shared" si="9"/>
        <v>0</v>
      </c>
      <c r="P35" s="249">
        <f t="shared" si="9"/>
        <v>31</v>
      </c>
      <c r="Q35" s="249">
        <f t="shared" si="9"/>
        <v>1</v>
      </c>
      <c r="R35" s="249">
        <f t="shared" si="9"/>
        <v>0</v>
      </c>
      <c r="S35" s="249">
        <f t="shared" si="9"/>
        <v>9</v>
      </c>
      <c r="T35" s="249">
        <f t="shared" si="9"/>
        <v>0</v>
      </c>
      <c r="U35" s="257">
        <f t="shared" si="9"/>
        <v>0</v>
      </c>
      <c r="V35" s="107">
        <f>SUM(V36:V37)</f>
        <v>1</v>
      </c>
      <c r="W35" s="107">
        <f t="shared" si="9"/>
        <v>32</v>
      </c>
      <c r="X35" s="249">
        <f t="shared" si="9"/>
        <v>5</v>
      </c>
      <c r="Y35" s="249">
        <f t="shared" si="9"/>
        <v>6</v>
      </c>
      <c r="Z35" s="249">
        <f t="shared" si="9"/>
        <v>4</v>
      </c>
      <c r="AA35" s="249">
        <f t="shared" si="9"/>
        <v>0</v>
      </c>
      <c r="AB35" s="249">
        <f t="shared" si="9"/>
        <v>0</v>
      </c>
      <c r="AC35" s="250">
        <f t="shared" si="3"/>
        <v>16.94915254237288</v>
      </c>
      <c r="AD35" s="250">
        <f t="shared" si="4"/>
        <v>54.23728813559322</v>
      </c>
      <c r="AE35" s="335" t="s">
        <v>171</v>
      </c>
      <c r="AF35" s="337"/>
    </row>
    <row r="36" spans="1:32" s="108" customFormat="1" ht="18" customHeight="1">
      <c r="A36" s="122"/>
      <c r="B36" s="124" t="s">
        <v>35</v>
      </c>
      <c r="C36" s="254">
        <f>D36+K36+L36+M36+N36+O36+P36+Q36+R36+S36+T36</f>
        <v>41</v>
      </c>
      <c r="D36" s="109">
        <f>SUM(E36:J36)</f>
        <v>6</v>
      </c>
      <c r="E36" s="107">
        <v>2</v>
      </c>
      <c r="F36" s="107">
        <v>4</v>
      </c>
      <c r="G36" s="107">
        <v>0</v>
      </c>
      <c r="H36" s="107">
        <v>0</v>
      </c>
      <c r="I36" s="107">
        <v>0</v>
      </c>
      <c r="J36" s="107">
        <v>0</v>
      </c>
      <c r="K36" s="107">
        <v>5</v>
      </c>
      <c r="L36" s="107">
        <v>0</v>
      </c>
      <c r="M36" s="107">
        <v>0</v>
      </c>
      <c r="N36" s="107">
        <v>0</v>
      </c>
      <c r="O36" s="107">
        <v>0</v>
      </c>
      <c r="P36" s="107">
        <v>24</v>
      </c>
      <c r="Q36" s="107">
        <v>0</v>
      </c>
      <c r="R36" s="107">
        <v>0</v>
      </c>
      <c r="S36" s="107">
        <v>6</v>
      </c>
      <c r="T36" s="107">
        <v>0</v>
      </c>
      <c r="U36" s="109">
        <v>0</v>
      </c>
      <c r="V36" s="107">
        <v>0</v>
      </c>
      <c r="W36" s="107">
        <f>O36+P36+U36+V36</f>
        <v>24</v>
      </c>
      <c r="X36" s="107">
        <v>3</v>
      </c>
      <c r="Y36" s="107">
        <v>2</v>
      </c>
      <c r="Z36" s="107">
        <v>4</v>
      </c>
      <c r="AA36" s="107">
        <v>0</v>
      </c>
      <c r="AB36" s="107">
        <v>0</v>
      </c>
      <c r="AC36" s="255">
        <f t="shared" si="3"/>
        <v>14.634146341463413</v>
      </c>
      <c r="AD36" s="255">
        <f t="shared" si="4"/>
        <v>58.536585365853654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254">
        <f>D37+K37+L37+M37+N37+O37+P37+Q37+R37+S37+T37</f>
        <v>18</v>
      </c>
      <c r="D37" s="109">
        <f>SUM(E37:J37)</f>
        <v>4</v>
      </c>
      <c r="E37" s="107">
        <v>4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3</v>
      </c>
      <c r="L37" s="107">
        <v>0</v>
      </c>
      <c r="M37" s="107">
        <v>0</v>
      </c>
      <c r="N37" s="107">
        <v>0</v>
      </c>
      <c r="O37" s="107">
        <v>0</v>
      </c>
      <c r="P37" s="107">
        <v>7</v>
      </c>
      <c r="Q37" s="107">
        <v>1</v>
      </c>
      <c r="R37" s="107">
        <v>0</v>
      </c>
      <c r="S37" s="107">
        <v>3</v>
      </c>
      <c r="T37" s="107">
        <v>0</v>
      </c>
      <c r="U37" s="109">
        <v>0</v>
      </c>
      <c r="V37" s="107">
        <v>1</v>
      </c>
      <c r="W37" s="107">
        <f>O37+P37+U37+V37</f>
        <v>8</v>
      </c>
      <c r="X37" s="107">
        <v>2</v>
      </c>
      <c r="Y37" s="107">
        <v>4</v>
      </c>
      <c r="Z37" s="107">
        <v>0</v>
      </c>
      <c r="AA37" s="107">
        <v>0</v>
      </c>
      <c r="AB37" s="107">
        <v>0</v>
      </c>
      <c r="AC37" s="255">
        <f t="shared" si="3"/>
        <v>22.22222222222222</v>
      </c>
      <c r="AD37" s="255">
        <f t="shared" si="4"/>
        <v>44.44444444444444</v>
      </c>
      <c r="AE37" s="118" t="s">
        <v>36</v>
      </c>
      <c r="AF37" s="117"/>
    </row>
    <row r="38" spans="1:32" s="106" customFormat="1" ht="18" customHeight="1">
      <c r="A38" s="333" t="s">
        <v>172</v>
      </c>
      <c r="B38" s="333"/>
      <c r="C38" s="256">
        <f>SUM(C39:C42)</f>
        <v>586</v>
      </c>
      <c r="D38" s="257">
        <f aca="true" t="shared" si="10" ref="D38:AB38">SUM(D39:D42)</f>
        <v>116</v>
      </c>
      <c r="E38" s="249">
        <f t="shared" si="10"/>
        <v>95</v>
      </c>
      <c r="F38" s="249">
        <f t="shared" si="10"/>
        <v>21</v>
      </c>
      <c r="G38" s="249">
        <f t="shared" si="10"/>
        <v>0</v>
      </c>
      <c r="H38" s="249">
        <f t="shared" si="10"/>
        <v>0</v>
      </c>
      <c r="I38" s="249">
        <f t="shared" si="10"/>
        <v>0</v>
      </c>
      <c r="J38" s="249">
        <f t="shared" si="10"/>
        <v>0</v>
      </c>
      <c r="K38" s="249">
        <f t="shared" si="10"/>
        <v>146</v>
      </c>
      <c r="L38" s="249">
        <f t="shared" si="10"/>
        <v>11</v>
      </c>
      <c r="M38" s="249">
        <f t="shared" si="10"/>
        <v>1</v>
      </c>
      <c r="N38" s="249">
        <f t="shared" si="10"/>
        <v>1</v>
      </c>
      <c r="O38" s="249">
        <f t="shared" si="10"/>
        <v>2</v>
      </c>
      <c r="P38" s="249">
        <f t="shared" si="10"/>
        <v>299</v>
      </c>
      <c r="Q38" s="249">
        <f t="shared" si="10"/>
        <v>0</v>
      </c>
      <c r="R38" s="249">
        <f t="shared" si="10"/>
        <v>8</v>
      </c>
      <c r="S38" s="249">
        <f t="shared" si="10"/>
        <v>2</v>
      </c>
      <c r="T38" s="249">
        <f t="shared" si="10"/>
        <v>0</v>
      </c>
      <c r="U38" s="257">
        <f t="shared" si="10"/>
        <v>0</v>
      </c>
      <c r="V38" s="249">
        <f>SUM(V39:V42)</f>
        <v>0</v>
      </c>
      <c r="W38" s="249">
        <f t="shared" si="10"/>
        <v>301</v>
      </c>
      <c r="X38" s="249">
        <f t="shared" si="10"/>
        <v>42</v>
      </c>
      <c r="Y38" s="249">
        <f t="shared" si="10"/>
        <v>95</v>
      </c>
      <c r="Z38" s="249">
        <f t="shared" si="10"/>
        <v>21</v>
      </c>
      <c r="AA38" s="249">
        <f t="shared" si="10"/>
        <v>0</v>
      </c>
      <c r="AB38" s="249">
        <f t="shared" si="10"/>
        <v>0</v>
      </c>
      <c r="AC38" s="250">
        <f t="shared" si="3"/>
        <v>19.795221843003414</v>
      </c>
      <c r="AD38" s="250">
        <f t="shared" si="4"/>
        <v>51.365187713310576</v>
      </c>
      <c r="AE38" s="335" t="s">
        <v>172</v>
      </c>
      <c r="AF38" s="337"/>
    </row>
    <row r="39" spans="1:32" s="108" customFormat="1" ht="18" customHeight="1">
      <c r="A39" s="122"/>
      <c r="B39" s="124" t="s">
        <v>74</v>
      </c>
      <c r="C39" s="254">
        <f>D39+K39+L39+M39+N39+O39+P39+Q39+R39+S39+T39</f>
        <v>308</v>
      </c>
      <c r="D39" s="109">
        <f>SUM(E39:J39)</f>
        <v>29</v>
      </c>
      <c r="E39" s="107">
        <v>19</v>
      </c>
      <c r="F39" s="107">
        <v>10</v>
      </c>
      <c r="G39" s="107">
        <v>0</v>
      </c>
      <c r="H39" s="107">
        <v>0</v>
      </c>
      <c r="I39" s="107">
        <v>0</v>
      </c>
      <c r="J39" s="107">
        <v>0</v>
      </c>
      <c r="K39" s="107">
        <v>78</v>
      </c>
      <c r="L39" s="107">
        <v>1</v>
      </c>
      <c r="M39" s="107">
        <v>1</v>
      </c>
      <c r="N39" s="107">
        <v>1</v>
      </c>
      <c r="O39" s="107">
        <v>2</v>
      </c>
      <c r="P39" s="107">
        <v>191</v>
      </c>
      <c r="Q39" s="107">
        <v>0</v>
      </c>
      <c r="R39" s="107">
        <v>4</v>
      </c>
      <c r="S39" s="107">
        <v>1</v>
      </c>
      <c r="T39" s="107">
        <v>0</v>
      </c>
      <c r="U39" s="109">
        <v>0</v>
      </c>
      <c r="V39" s="107">
        <v>0</v>
      </c>
      <c r="W39" s="107">
        <f>O39+P39+U39+V39</f>
        <v>193</v>
      </c>
      <c r="X39" s="107">
        <v>27</v>
      </c>
      <c r="Y39" s="107">
        <v>19</v>
      </c>
      <c r="Z39" s="107">
        <v>10</v>
      </c>
      <c r="AA39" s="107">
        <v>0</v>
      </c>
      <c r="AB39" s="107">
        <v>0</v>
      </c>
      <c r="AC39" s="255">
        <f t="shared" si="3"/>
        <v>9.415584415584416</v>
      </c>
      <c r="AD39" s="255">
        <f t="shared" si="4"/>
        <v>62.66233766233766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254">
        <f>D40+K40+L40+M40+N40+O40+P40+Q40+R40+S40+T40</f>
        <v>96</v>
      </c>
      <c r="D40" s="109">
        <f>SUM(E40:J40)</f>
        <v>14</v>
      </c>
      <c r="E40" s="107">
        <v>12</v>
      </c>
      <c r="F40" s="107">
        <v>2</v>
      </c>
      <c r="G40" s="107">
        <v>0</v>
      </c>
      <c r="H40" s="107">
        <v>0</v>
      </c>
      <c r="I40" s="107">
        <v>0</v>
      </c>
      <c r="J40" s="107">
        <v>0</v>
      </c>
      <c r="K40" s="107">
        <v>26</v>
      </c>
      <c r="L40" s="107">
        <v>0</v>
      </c>
      <c r="M40" s="107">
        <v>0</v>
      </c>
      <c r="N40" s="107">
        <v>0</v>
      </c>
      <c r="O40" s="107">
        <v>0</v>
      </c>
      <c r="P40" s="107">
        <v>54</v>
      </c>
      <c r="Q40" s="107">
        <v>0</v>
      </c>
      <c r="R40" s="107">
        <v>2</v>
      </c>
      <c r="S40" s="107">
        <v>0</v>
      </c>
      <c r="T40" s="107">
        <v>0</v>
      </c>
      <c r="U40" s="109">
        <v>0</v>
      </c>
      <c r="V40" s="107">
        <v>0</v>
      </c>
      <c r="W40" s="107">
        <f>O40+P40+U40+V40</f>
        <v>54</v>
      </c>
      <c r="X40" s="107">
        <v>9</v>
      </c>
      <c r="Y40" s="107">
        <v>12</v>
      </c>
      <c r="Z40" s="107">
        <v>2</v>
      </c>
      <c r="AA40" s="107">
        <v>0</v>
      </c>
      <c r="AB40" s="107">
        <v>0</v>
      </c>
      <c r="AC40" s="255">
        <f t="shared" si="3"/>
        <v>14.583333333333334</v>
      </c>
      <c r="AD40" s="255">
        <f t="shared" si="4"/>
        <v>56.25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254">
        <f>D41+K41+L41+M41+N41+O41+P41+Q41+R41+S41+T41</f>
        <v>155</v>
      </c>
      <c r="D41" s="109">
        <f>SUM(E41:J41)</f>
        <v>73</v>
      </c>
      <c r="E41" s="107">
        <v>64</v>
      </c>
      <c r="F41" s="107">
        <v>9</v>
      </c>
      <c r="G41" s="107">
        <v>0</v>
      </c>
      <c r="H41" s="107">
        <v>0</v>
      </c>
      <c r="I41" s="107">
        <v>0</v>
      </c>
      <c r="J41" s="107">
        <v>0</v>
      </c>
      <c r="K41" s="107">
        <v>42</v>
      </c>
      <c r="L41" s="107">
        <v>0</v>
      </c>
      <c r="M41" s="107">
        <v>0</v>
      </c>
      <c r="N41" s="107">
        <v>0</v>
      </c>
      <c r="O41" s="107">
        <v>0</v>
      </c>
      <c r="P41" s="107">
        <v>38</v>
      </c>
      <c r="Q41" s="107">
        <v>0</v>
      </c>
      <c r="R41" s="107">
        <v>1</v>
      </c>
      <c r="S41" s="107">
        <v>1</v>
      </c>
      <c r="T41" s="107">
        <v>0</v>
      </c>
      <c r="U41" s="109">
        <v>0</v>
      </c>
      <c r="V41" s="107">
        <v>0</v>
      </c>
      <c r="W41" s="107">
        <f>O41+P41+U41+V41</f>
        <v>38</v>
      </c>
      <c r="X41" s="107">
        <v>4</v>
      </c>
      <c r="Y41" s="107">
        <v>64</v>
      </c>
      <c r="Z41" s="107">
        <v>9</v>
      </c>
      <c r="AA41" s="107">
        <v>0</v>
      </c>
      <c r="AB41" s="107">
        <v>0</v>
      </c>
      <c r="AC41" s="255">
        <f t="shared" si="3"/>
        <v>47.096774193548384</v>
      </c>
      <c r="AD41" s="255">
        <f t="shared" si="4"/>
        <v>24.516129032258064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254">
        <f>D42+K42+L42+M42+N42+O42+P42+Q42+R42+S42+T42</f>
        <v>27</v>
      </c>
      <c r="D42" s="109">
        <f>SUM(E42:J42)</f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10</v>
      </c>
      <c r="M42" s="107">
        <v>0</v>
      </c>
      <c r="N42" s="107">
        <v>0</v>
      </c>
      <c r="O42" s="107">
        <v>0</v>
      </c>
      <c r="P42" s="107">
        <v>16</v>
      </c>
      <c r="Q42" s="107">
        <v>0</v>
      </c>
      <c r="R42" s="107">
        <v>1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16</v>
      </c>
      <c r="X42" s="107">
        <v>2</v>
      </c>
      <c r="Y42" s="107">
        <v>0</v>
      </c>
      <c r="Z42" s="107">
        <v>0</v>
      </c>
      <c r="AA42" s="107">
        <v>0</v>
      </c>
      <c r="AB42" s="107">
        <v>0</v>
      </c>
      <c r="AC42" s="255">
        <f t="shared" si="3"/>
        <v>0</v>
      </c>
      <c r="AD42" s="255">
        <f t="shared" si="4"/>
        <v>59.25925925925925</v>
      </c>
      <c r="AE42" s="118" t="s">
        <v>55</v>
      </c>
      <c r="AF42" s="117"/>
    </row>
    <row r="43" spans="1:32" s="106" customFormat="1" ht="18" customHeight="1">
      <c r="A43" s="333" t="s">
        <v>173</v>
      </c>
      <c r="B43" s="333"/>
      <c r="C43" s="256">
        <f>C44</f>
        <v>67</v>
      </c>
      <c r="D43" s="257">
        <f aca="true" t="shared" si="11" ref="D43:AB43">D44</f>
        <v>6</v>
      </c>
      <c r="E43" s="249">
        <f t="shared" si="11"/>
        <v>3</v>
      </c>
      <c r="F43" s="249">
        <f t="shared" si="11"/>
        <v>3</v>
      </c>
      <c r="G43" s="249">
        <f t="shared" si="11"/>
        <v>0</v>
      </c>
      <c r="H43" s="249">
        <f t="shared" si="11"/>
        <v>0</v>
      </c>
      <c r="I43" s="249">
        <f t="shared" si="11"/>
        <v>0</v>
      </c>
      <c r="J43" s="249">
        <f t="shared" si="11"/>
        <v>0</v>
      </c>
      <c r="K43" s="249">
        <f t="shared" si="11"/>
        <v>7</v>
      </c>
      <c r="L43" s="249">
        <f t="shared" si="11"/>
        <v>0</v>
      </c>
      <c r="M43" s="249">
        <f t="shared" si="11"/>
        <v>0</v>
      </c>
      <c r="N43" s="249">
        <f t="shared" si="11"/>
        <v>0</v>
      </c>
      <c r="O43" s="249">
        <f t="shared" si="11"/>
        <v>0</v>
      </c>
      <c r="P43" s="249">
        <f t="shared" si="11"/>
        <v>52</v>
      </c>
      <c r="Q43" s="249">
        <f t="shared" si="11"/>
        <v>0</v>
      </c>
      <c r="R43" s="249">
        <f t="shared" si="11"/>
        <v>0</v>
      </c>
      <c r="S43" s="249">
        <f t="shared" si="11"/>
        <v>2</v>
      </c>
      <c r="T43" s="249">
        <f t="shared" si="11"/>
        <v>0</v>
      </c>
      <c r="U43" s="257">
        <f t="shared" si="11"/>
        <v>0</v>
      </c>
      <c r="V43" s="249">
        <f t="shared" si="11"/>
        <v>0</v>
      </c>
      <c r="W43" s="249">
        <f t="shared" si="11"/>
        <v>52</v>
      </c>
      <c r="X43" s="249">
        <f t="shared" si="11"/>
        <v>2</v>
      </c>
      <c r="Y43" s="249">
        <f t="shared" si="11"/>
        <v>5</v>
      </c>
      <c r="Z43" s="249">
        <f t="shared" si="11"/>
        <v>3</v>
      </c>
      <c r="AA43" s="249">
        <f t="shared" si="11"/>
        <v>0</v>
      </c>
      <c r="AB43" s="249">
        <f t="shared" si="11"/>
        <v>0</v>
      </c>
      <c r="AC43" s="250">
        <f t="shared" si="3"/>
        <v>8.955223880597014</v>
      </c>
      <c r="AD43" s="250">
        <f t="shared" si="4"/>
        <v>77.61194029850746</v>
      </c>
      <c r="AE43" s="338" t="s">
        <v>56</v>
      </c>
      <c r="AF43" s="339"/>
    </row>
    <row r="44" spans="1:32" s="108" customFormat="1" ht="18" customHeight="1">
      <c r="A44" s="122"/>
      <c r="B44" s="124" t="s">
        <v>40</v>
      </c>
      <c r="C44" s="254">
        <f>D44+K44+L44+M44+N44+O44+P44+Q44+R44+S44+T44</f>
        <v>67</v>
      </c>
      <c r="D44" s="109">
        <f>SUM(E44:J44)</f>
        <v>6</v>
      </c>
      <c r="E44" s="107">
        <v>3</v>
      </c>
      <c r="F44" s="107">
        <v>3</v>
      </c>
      <c r="G44" s="107">
        <v>0</v>
      </c>
      <c r="H44" s="107">
        <v>0</v>
      </c>
      <c r="I44" s="107">
        <v>0</v>
      </c>
      <c r="J44" s="107">
        <v>0</v>
      </c>
      <c r="K44" s="107">
        <v>7</v>
      </c>
      <c r="L44" s="107">
        <v>0</v>
      </c>
      <c r="M44" s="107">
        <v>0</v>
      </c>
      <c r="N44" s="107">
        <v>0</v>
      </c>
      <c r="O44" s="107">
        <v>0</v>
      </c>
      <c r="P44" s="107">
        <v>52</v>
      </c>
      <c r="Q44" s="107">
        <v>0</v>
      </c>
      <c r="R44" s="107">
        <v>0</v>
      </c>
      <c r="S44" s="107">
        <v>2</v>
      </c>
      <c r="T44" s="107">
        <v>0</v>
      </c>
      <c r="U44" s="109">
        <v>0</v>
      </c>
      <c r="V44" s="107">
        <v>0</v>
      </c>
      <c r="W44" s="107">
        <f>O44+P44+U44+V44</f>
        <v>52</v>
      </c>
      <c r="X44" s="107">
        <v>2</v>
      </c>
      <c r="Y44" s="107">
        <v>5</v>
      </c>
      <c r="Z44" s="107">
        <v>3</v>
      </c>
      <c r="AA44" s="107">
        <v>0</v>
      </c>
      <c r="AB44" s="107">
        <v>0</v>
      </c>
      <c r="AC44" s="255">
        <f t="shared" si="3"/>
        <v>8.955223880597014</v>
      </c>
      <c r="AD44" s="255">
        <f t="shared" si="4"/>
        <v>77.61194029850746</v>
      </c>
      <c r="AE44" s="118" t="s">
        <v>40</v>
      </c>
      <c r="AF44" s="117"/>
    </row>
    <row r="45" spans="1:32" s="106" customFormat="1" ht="18" customHeight="1">
      <c r="A45" s="333" t="s">
        <v>174</v>
      </c>
      <c r="B45" s="333"/>
      <c r="C45" s="256">
        <f>SUM(C46:C47)</f>
        <v>176</v>
      </c>
      <c r="D45" s="257">
        <f aca="true" t="shared" si="12" ref="D45:AB45">SUM(D46:D47)</f>
        <v>19</v>
      </c>
      <c r="E45" s="249">
        <f t="shared" si="12"/>
        <v>13</v>
      </c>
      <c r="F45" s="249">
        <f t="shared" si="12"/>
        <v>6</v>
      </c>
      <c r="G45" s="249">
        <f t="shared" si="12"/>
        <v>0</v>
      </c>
      <c r="H45" s="249">
        <f t="shared" si="12"/>
        <v>0</v>
      </c>
      <c r="I45" s="249">
        <f t="shared" si="12"/>
        <v>0</v>
      </c>
      <c r="J45" s="249">
        <f t="shared" si="12"/>
        <v>0</v>
      </c>
      <c r="K45" s="249">
        <f t="shared" si="12"/>
        <v>52</v>
      </c>
      <c r="L45" s="249">
        <f t="shared" si="12"/>
        <v>0</v>
      </c>
      <c r="M45" s="249">
        <f t="shared" si="12"/>
        <v>0</v>
      </c>
      <c r="N45" s="249">
        <f t="shared" si="12"/>
        <v>10</v>
      </c>
      <c r="O45" s="249">
        <f t="shared" si="12"/>
        <v>6</v>
      </c>
      <c r="P45" s="249">
        <f t="shared" si="12"/>
        <v>89</v>
      </c>
      <c r="Q45" s="249">
        <f t="shared" si="12"/>
        <v>0</v>
      </c>
      <c r="R45" s="249">
        <f t="shared" si="12"/>
        <v>0</v>
      </c>
      <c r="S45" s="249">
        <f t="shared" si="12"/>
        <v>0</v>
      </c>
      <c r="T45" s="249">
        <f t="shared" si="12"/>
        <v>0</v>
      </c>
      <c r="U45" s="257">
        <f t="shared" si="12"/>
        <v>0</v>
      </c>
      <c r="V45" s="249">
        <f>SUM(V46:V47)</f>
        <v>0</v>
      </c>
      <c r="W45" s="249">
        <f t="shared" si="12"/>
        <v>95</v>
      </c>
      <c r="X45" s="249">
        <f t="shared" si="12"/>
        <v>25</v>
      </c>
      <c r="Y45" s="249">
        <f t="shared" si="12"/>
        <v>13</v>
      </c>
      <c r="Z45" s="249">
        <f t="shared" si="12"/>
        <v>6</v>
      </c>
      <c r="AA45" s="249">
        <f t="shared" si="12"/>
        <v>0</v>
      </c>
      <c r="AB45" s="249">
        <f t="shared" si="12"/>
        <v>0</v>
      </c>
      <c r="AC45" s="250">
        <f t="shared" si="3"/>
        <v>10.795454545454545</v>
      </c>
      <c r="AD45" s="250">
        <f t="shared" si="4"/>
        <v>53.97727272727273</v>
      </c>
      <c r="AE45" s="335" t="s">
        <v>174</v>
      </c>
      <c r="AF45" s="337"/>
    </row>
    <row r="46" spans="1:32" s="108" customFormat="1" ht="18" customHeight="1">
      <c r="A46" s="122"/>
      <c r="B46" s="124" t="s">
        <v>41</v>
      </c>
      <c r="C46" s="254">
        <f>D46+K46+L46+M46+N46+O46+P46+Q46+R46+S46+T46</f>
        <v>176</v>
      </c>
      <c r="D46" s="109">
        <f>SUM(E46:J46)</f>
        <v>19</v>
      </c>
      <c r="E46" s="107">
        <v>13</v>
      </c>
      <c r="F46" s="107">
        <v>6</v>
      </c>
      <c r="G46" s="107">
        <v>0</v>
      </c>
      <c r="H46" s="107">
        <v>0</v>
      </c>
      <c r="I46" s="107">
        <v>0</v>
      </c>
      <c r="J46" s="107">
        <v>0</v>
      </c>
      <c r="K46" s="107">
        <v>52</v>
      </c>
      <c r="L46" s="107">
        <v>0</v>
      </c>
      <c r="M46" s="107">
        <v>0</v>
      </c>
      <c r="N46" s="107">
        <v>10</v>
      </c>
      <c r="O46" s="107">
        <v>6</v>
      </c>
      <c r="P46" s="107">
        <v>89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95</v>
      </c>
      <c r="X46" s="107">
        <v>25</v>
      </c>
      <c r="Y46" s="107">
        <v>13</v>
      </c>
      <c r="Z46" s="107">
        <v>6</v>
      </c>
      <c r="AA46" s="107">
        <v>0</v>
      </c>
      <c r="AB46" s="107">
        <v>0</v>
      </c>
      <c r="AC46" s="255">
        <f t="shared" si="3"/>
        <v>10.795454545454545</v>
      </c>
      <c r="AD46" s="255">
        <f t="shared" si="4"/>
        <v>53.97727272727273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254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255">
        <v>0</v>
      </c>
      <c r="AD47" s="255">
        <v>0</v>
      </c>
      <c r="AE47" s="118" t="s">
        <v>42</v>
      </c>
      <c r="AF47" s="117"/>
    </row>
    <row r="48" spans="1:32" s="106" customFormat="1" ht="18" customHeight="1">
      <c r="A48" s="333" t="s">
        <v>175</v>
      </c>
      <c r="B48" s="333"/>
      <c r="C48" s="256">
        <f>SUM(C49:C51)</f>
        <v>449</v>
      </c>
      <c r="D48" s="257">
        <f aca="true" t="shared" si="13" ref="D48:AB48">SUM(D49:D51)</f>
        <v>200</v>
      </c>
      <c r="E48" s="249">
        <f t="shared" si="13"/>
        <v>168</v>
      </c>
      <c r="F48" s="249">
        <f t="shared" si="13"/>
        <v>32</v>
      </c>
      <c r="G48" s="107">
        <f t="shared" si="13"/>
        <v>0</v>
      </c>
      <c r="H48" s="249">
        <f t="shared" si="13"/>
        <v>0</v>
      </c>
      <c r="I48" s="249">
        <f t="shared" si="13"/>
        <v>0</v>
      </c>
      <c r="J48" s="249">
        <f t="shared" si="13"/>
        <v>0</v>
      </c>
      <c r="K48" s="249">
        <f t="shared" si="13"/>
        <v>131</v>
      </c>
      <c r="L48" s="249">
        <f t="shared" si="13"/>
        <v>0</v>
      </c>
      <c r="M48" s="249">
        <f t="shared" si="13"/>
        <v>0</v>
      </c>
      <c r="N48" s="249">
        <f t="shared" si="13"/>
        <v>15</v>
      </c>
      <c r="O48" s="249">
        <f t="shared" si="13"/>
        <v>0</v>
      </c>
      <c r="P48" s="249">
        <f t="shared" si="13"/>
        <v>94</v>
      </c>
      <c r="Q48" s="249">
        <f t="shared" si="13"/>
        <v>0</v>
      </c>
      <c r="R48" s="249">
        <f t="shared" si="13"/>
        <v>5</v>
      </c>
      <c r="S48" s="249">
        <f t="shared" si="13"/>
        <v>4</v>
      </c>
      <c r="T48" s="249">
        <f t="shared" si="13"/>
        <v>0</v>
      </c>
      <c r="U48" s="257">
        <f t="shared" si="13"/>
        <v>0</v>
      </c>
      <c r="V48" s="249">
        <f>SUM(V49:V51)</f>
        <v>0</v>
      </c>
      <c r="W48" s="249">
        <f t="shared" si="13"/>
        <v>94</v>
      </c>
      <c r="X48" s="249">
        <f t="shared" si="13"/>
        <v>20</v>
      </c>
      <c r="Y48" s="249">
        <f t="shared" si="13"/>
        <v>168</v>
      </c>
      <c r="Z48" s="249">
        <f t="shared" si="13"/>
        <v>32</v>
      </c>
      <c r="AA48" s="249">
        <f t="shared" si="13"/>
        <v>0</v>
      </c>
      <c r="AB48" s="249">
        <f t="shared" si="13"/>
        <v>0</v>
      </c>
      <c r="AC48" s="250">
        <f>D48/C48*100</f>
        <v>44.543429844098</v>
      </c>
      <c r="AD48" s="250">
        <f t="shared" si="4"/>
        <v>20.93541202672606</v>
      </c>
      <c r="AE48" s="335" t="s">
        <v>175</v>
      </c>
      <c r="AF48" s="337"/>
    </row>
    <row r="49" spans="1:32" s="108" customFormat="1" ht="18" customHeight="1">
      <c r="A49" s="122"/>
      <c r="B49" s="124" t="s">
        <v>43</v>
      </c>
      <c r="C49" s="254">
        <f>D49+K49+L49+M49+N49+O49+P49+Q49+R49+S49+T49</f>
        <v>182</v>
      </c>
      <c r="D49" s="109">
        <f>SUM(E49:J49)</f>
        <v>42</v>
      </c>
      <c r="E49" s="107">
        <v>28</v>
      </c>
      <c r="F49" s="107">
        <v>14</v>
      </c>
      <c r="G49" s="107">
        <v>0</v>
      </c>
      <c r="H49" s="107">
        <v>0</v>
      </c>
      <c r="I49" s="107">
        <v>0</v>
      </c>
      <c r="J49" s="107">
        <v>0</v>
      </c>
      <c r="K49" s="107">
        <v>59</v>
      </c>
      <c r="L49" s="107">
        <v>0</v>
      </c>
      <c r="M49" s="107">
        <v>0</v>
      </c>
      <c r="N49" s="107">
        <v>13</v>
      </c>
      <c r="O49" s="107">
        <v>0</v>
      </c>
      <c r="P49" s="107">
        <v>63</v>
      </c>
      <c r="Q49" s="107">
        <v>0</v>
      </c>
      <c r="R49" s="107">
        <v>5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63</v>
      </c>
      <c r="X49" s="107">
        <v>10</v>
      </c>
      <c r="Y49" s="107">
        <v>28</v>
      </c>
      <c r="Z49" s="107">
        <v>14</v>
      </c>
      <c r="AA49" s="107">
        <v>0</v>
      </c>
      <c r="AB49" s="107">
        <v>0</v>
      </c>
      <c r="AC49" s="255">
        <f>D49/C49*100</f>
        <v>23.076923076923077</v>
      </c>
      <c r="AD49" s="255">
        <f t="shared" si="4"/>
        <v>34.61538461538461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254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255">
        <v>0</v>
      </c>
      <c r="AD50" s="255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254">
        <f>D51+K51+L51+M51+N51+O51+P51+Q51+R51+S51+T51</f>
        <v>267</v>
      </c>
      <c r="D51" s="109">
        <f>SUM(E51:J51)</f>
        <v>158</v>
      </c>
      <c r="E51" s="107">
        <v>140</v>
      </c>
      <c r="F51" s="107">
        <v>18</v>
      </c>
      <c r="G51" s="107">
        <v>0</v>
      </c>
      <c r="H51" s="107">
        <v>0</v>
      </c>
      <c r="I51" s="107">
        <v>0</v>
      </c>
      <c r="J51" s="107">
        <v>0</v>
      </c>
      <c r="K51" s="107">
        <v>72</v>
      </c>
      <c r="L51" s="107">
        <v>0</v>
      </c>
      <c r="M51" s="107">
        <v>0</v>
      </c>
      <c r="N51" s="107">
        <v>2</v>
      </c>
      <c r="O51" s="107">
        <v>0</v>
      </c>
      <c r="P51" s="107">
        <v>31</v>
      </c>
      <c r="Q51" s="107">
        <v>0</v>
      </c>
      <c r="R51" s="107">
        <v>0</v>
      </c>
      <c r="S51" s="107">
        <v>4</v>
      </c>
      <c r="T51" s="107">
        <v>0</v>
      </c>
      <c r="U51" s="109">
        <v>0</v>
      </c>
      <c r="V51" s="107">
        <v>0</v>
      </c>
      <c r="W51" s="107">
        <f>O51+P51+U51+V51</f>
        <v>31</v>
      </c>
      <c r="X51" s="107">
        <v>10</v>
      </c>
      <c r="Y51" s="107">
        <v>140</v>
      </c>
      <c r="Z51" s="107">
        <v>18</v>
      </c>
      <c r="AA51" s="107">
        <v>0</v>
      </c>
      <c r="AB51" s="107">
        <v>0</v>
      </c>
      <c r="AC51" s="255">
        <f>D51/C51*100</f>
        <v>59.176029962546814</v>
      </c>
      <c r="AD51" s="255">
        <f t="shared" si="4"/>
        <v>11.610486891385769</v>
      </c>
      <c r="AE51" s="118" t="s">
        <v>45</v>
      </c>
      <c r="AF51" s="117"/>
    </row>
    <row r="52" spans="1:32" s="106" customFormat="1" ht="18" customHeight="1">
      <c r="A52" s="333" t="s">
        <v>176</v>
      </c>
      <c r="B52" s="333"/>
      <c r="C52" s="256">
        <f aca="true" t="shared" si="14" ref="C52:AB52">SUM(C53:C55)</f>
        <v>229</v>
      </c>
      <c r="D52" s="257">
        <f t="shared" si="14"/>
        <v>21</v>
      </c>
      <c r="E52" s="249">
        <f t="shared" si="14"/>
        <v>17</v>
      </c>
      <c r="F52" s="249">
        <f t="shared" si="14"/>
        <v>4</v>
      </c>
      <c r="G52" s="107">
        <f t="shared" si="14"/>
        <v>0</v>
      </c>
      <c r="H52" s="249">
        <f t="shared" si="14"/>
        <v>0</v>
      </c>
      <c r="I52" s="249">
        <f t="shared" si="14"/>
        <v>0</v>
      </c>
      <c r="J52" s="249">
        <f t="shared" si="14"/>
        <v>0</v>
      </c>
      <c r="K52" s="249">
        <f t="shared" si="14"/>
        <v>0</v>
      </c>
      <c r="L52" s="249">
        <f t="shared" si="14"/>
        <v>53</v>
      </c>
      <c r="M52" s="249">
        <f t="shared" si="14"/>
        <v>0</v>
      </c>
      <c r="N52" s="249">
        <f t="shared" si="14"/>
        <v>1</v>
      </c>
      <c r="O52" s="249">
        <f t="shared" si="14"/>
        <v>2</v>
      </c>
      <c r="P52" s="249">
        <f t="shared" si="14"/>
        <v>151</v>
      </c>
      <c r="Q52" s="249">
        <f t="shared" si="14"/>
        <v>0</v>
      </c>
      <c r="R52" s="249">
        <f t="shared" si="14"/>
        <v>0</v>
      </c>
      <c r="S52" s="249">
        <f t="shared" si="14"/>
        <v>1</v>
      </c>
      <c r="T52" s="249">
        <f t="shared" si="14"/>
        <v>0</v>
      </c>
      <c r="U52" s="257">
        <f t="shared" si="14"/>
        <v>0</v>
      </c>
      <c r="V52" s="249">
        <f>SUM(V53:V55)</f>
        <v>0</v>
      </c>
      <c r="W52" s="249">
        <f t="shared" si="14"/>
        <v>153</v>
      </c>
      <c r="X52" s="249">
        <f t="shared" si="14"/>
        <v>3</v>
      </c>
      <c r="Y52" s="249">
        <f t="shared" si="14"/>
        <v>17</v>
      </c>
      <c r="Z52" s="249">
        <f t="shared" si="14"/>
        <v>4</v>
      </c>
      <c r="AA52" s="249">
        <f t="shared" si="14"/>
        <v>1</v>
      </c>
      <c r="AB52" s="249">
        <f t="shared" si="14"/>
        <v>0</v>
      </c>
      <c r="AC52" s="250">
        <f>D52/C52*100</f>
        <v>9.170305676855897</v>
      </c>
      <c r="AD52" s="250">
        <f t="shared" si="4"/>
        <v>66.8122270742358</v>
      </c>
      <c r="AE52" s="335" t="s">
        <v>176</v>
      </c>
      <c r="AF52" s="337"/>
    </row>
    <row r="53" spans="1:32" s="108" customFormat="1" ht="18" customHeight="1">
      <c r="A53" s="122"/>
      <c r="B53" s="124" t="s">
        <v>46</v>
      </c>
      <c r="C53" s="254">
        <f>D53+K53+L53+M53+N53+O53+P53+Q53+R53+S53+T53</f>
        <v>229</v>
      </c>
      <c r="D53" s="109">
        <f>SUM(E53:J53)</f>
        <v>21</v>
      </c>
      <c r="E53" s="107">
        <v>17</v>
      </c>
      <c r="F53" s="107">
        <v>4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53</v>
      </c>
      <c r="M53" s="107">
        <v>0</v>
      </c>
      <c r="N53" s="107">
        <v>1</v>
      </c>
      <c r="O53" s="107">
        <v>2</v>
      </c>
      <c r="P53" s="107">
        <v>151</v>
      </c>
      <c r="Q53" s="107">
        <v>0</v>
      </c>
      <c r="R53" s="107">
        <v>0</v>
      </c>
      <c r="S53" s="107">
        <v>1</v>
      </c>
      <c r="T53" s="107">
        <v>0</v>
      </c>
      <c r="U53" s="109">
        <v>0</v>
      </c>
      <c r="V53" s="107">
        <v>0</v>
      </c>
      <c r="W53" s="107">
        <f>O53+P53+U53+V53</f>
        <v>153</v>
      </c>
      <c r="X53" s="107">
        <v>3</v>
      </c>
      <c r="Y53" s="107">
        <v>17</v>
      </c>
      <c r="Z53" s="107">
        <v>4</v>
      </c>
      <c r="AA53" s="107">
        <v>1</v>
      </c>
      <c r="AB53" s="107">
        <v>0</v>
      </c>
      <c r="AC53" s="255">
        <f>D53/C53*100</f>
        <v>9.170305676855897</v>
      </c>
      <c r="AD53" s="255">
        <f t="shared" si="4"/>
        <v>66.8122270742358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254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255">
        <v>0</v>
      </c>
      <c r="AD54" s="255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254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255">
        <v>0</v>
      </c>
      <c r="AD55" s="255">
        <v>0</v>
      </c>
      <c r="AE55" s="118" t="s">
        <v>48</v>
      </c>
      <c r="AF55" s="117"/>
    </row>
    <row r="56" spans="1:32" s="110" customFormat="1" ht="18" customHeight="1">
      <c r="A56" s="333" t="s">
        <v>177</v>
      </c>
      <c r="B56" s="333"/>
      <c r="C56" s="256">
        <f>SUM(C57:C58)</f>
        <v>178</v>
      </c>
      <c r="D56" s="257">
        <f aca="true" t="shared" si="15" ref="D56:AB56">SUM(D57:D58)</f>
        <v>30</v>
      </c>
      <c r="E56" s="249">
        <f t="shared" si="15"/>
        <v>13</v>
      </c>
      <c r="F56" s="249">
        <f t="shared" si="15"/>
        <v>17</v>
      </c>
      <c r="G56" s="107">
        <f t="shared" si="15"/>
        <v>0</v>
      </c>
      <c r="H56" s="249">
        <f t="shared" si="15"/>
        <v>0</v>
      </c>
      <c r="I56" s="249">
        <f t="shared" si="15"/>
        <v>0</v>
      </c>
      <c r="J56" s="249">
        <f t="shared" si="15"/>
        <v>0</v>
      </c>
      <c r="K56" s="249">
        <f t="shared" si="15"/>
        <v>28</v>
      </c>
      <c r="L56" s="249">
        <f t="shared" si="15"/>
        <v>10</v>
      </c>
      <c r="M56" s="249">
        <f t="shared" si="15"/>
        <v>0</v>
      </c>
      <c r="N56" s="249">
        <f t="shared" si="15"/>
        <v>5</v>
      </c>
      <c r="O56" s="249">
        <f t="shared" si="15"/>
        <v>2</v>
      </c>
      <c r="P56" s="249">
        <f t="shared" si="15"/>
        <v>100</v>
      </c>
      <c r="Q56" s="249">
        <f t="shared" si="15"/>
        <v>0</v>
      </c>
      <c r="R56" s="249">
        <f t="shared" si="15"/>
        <v>2</v>
      </c>
      <c r="S56" s="249">
        <f t="shared" si="15"/>
        <v>1</v>
      </c>
      <c r="T56" s="249">
        <f t="shared" si="15"/>
        <v>0</v>
      </c>
      <c r="U56" s="257">
        <f t="shared" si="15"/>
        <v>0</v>
      </c>
      <c r="V56" s="249">
        <f>SUM(V57:V58)</f>
        <v>0</v>
      </c>
      <c r="W56" s="249">
        <f t="shared" si="15"/>
        <v>102</v>
      </c>
      <c r="X56" s="249">
        <f t="shared" si="15"/>
        <v>17</v>
      </c>
      <c r="Y56" s="249">
        <f t="shared" si="15"/>
        <v>13</v>
      </c>
      <c r="Z56" s="249">
        <f t="shared" si="15"/>
        <v>17</v>
      </c>
      <c r="AA56" s="249">
        <f t="shared" si="15"/>
        <v>0</v>
      </c>
      <c r="AB56" s="249">
        <f t="shared" si="15"/>
        <v>0</v>
      </c>
      <c r="AC56" s="250">
        <f aca="true" t="shared" si="16" ref="AC56:AC61">D56/C56*100</f>
        <v>16.853932584269664</v>
      </c>
      <c r="AD56" s="250">
        <f t="shared" si="4"/>
        <v>57.30337078651685</v>
      </c>
      <c r="AE56" s="335" t="s">
        <v>177</v>
      </c>
      <c r="AF56" s="337"/>
    </row>
    <row r="57" spans="1:32" s="108" customFormat="1" ht="18" customHeight="1">
      <c r="A57" s="122"/>
      <c r="B57" s="124" t="s">
        <v>49</v>
      </c>
      <c r="C57" s="254">
        <f>D57+K57+L57+M57+N57+O57+P57+Q57+R57+S57+T57</f>
        <v>71</v>
      </c>
      <c r="D57" s="109">
        <f>SUM(E57:J57)</f>
        <v>7</v>
      </c>
      <c r="E57" s="107">
        <v>3</v>
      </c>
      <c r="F57" s="107">
        <v>4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10</v>
      </c>
      <c r="M57" s="107">
        <v>0</v>
      </c>
      <c r="N57" s="107">
        <v>3</v>
      </c>
      <c r="O57" s="107">
        <v>2</v>
      </c>
      <c r="P57" s="107">
        <v>48</v>
      </c>
      <c r="Q57" s="107">
        <v>0</v>
      </c>
      <c r="R57" s="107">
        <v>0</v>
      </c>
      <c r="S57" s="107">
        <v>1</v>
      </c>
      <c r="T57" s="107">
        <v>0</v>
      </c>
      <c r="U57" s="109">
        <v>0</v>
      </c>
      <c r="V57" s="107">
        <v>0</v>
      </c>
      <c r="W57" s="107">
        <f>O57+P57+U57+V57</f>
        <v>50</v>
      </c>
      <c r="X57" s="107">
        <v>6</v>
      </c>
      <c r="Y57" s="107">
        <v>3</v>
      </c>
      <c r="Z57" s="107">
        <v>4</v>
      </c>
      <c r="AA57" s="107">
        <v>0</v>
      </c>
      <c r="AB57" s="107">
        <v>0</v>
      </c>
      <c r="AC57" s="255">
        <f t="shared" si="16"/>
        <v>9.859154929577464</v>
      </c>
      <c r="AD57" s="255">
        <f t="shared" si="4"/>
        <v>70.4225352112676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254">
        <f>D58+K58+L58+M58+N58+O58+P58+Q58+R58+S58+T58</f>
        <v>107</v>
      </c>
      <c r="D58" s="109">
        <f>SUM(E58:J58)</f>
        <v>23</v>
      </c>
      <c r="E58" s="107">
        <v>10</v>
      </c>
      <c r="F58" s="107">
        <v>13</v>
      </c>
      <c r="G58" s="107">
        <v>0</v>
      </c>
      <c r="H58" s="107">
        <v>0</v>
      </c>
      <c r="I58" s="107">
        <v>0</v>
      </c>
      <c r="J58" s="107">
        <v>0</v>
      </c>
      <c r="K58" s="107">
        <v>28</v>
      </c>
      <c r="L58" s="107">
        <v>0</v>
      </c>
      <c r="M58" s="107">
        <v>0</v>
      </c>
      <c r="N58" s="107">
        <v>2</v>
      </c>
      <c r="O58" s="107">
        <v>0</v>
      </c>
      <c r="P58" s="107">
        <v>52</v>
      </c>
      <c r="Q58" s="107">
        <v>0</v>
      </c>
      <c r="R58" s="107">
        <v>2</v>
      </c>
      <c r="S58" s="107">
        <v>0</v>
      </c>
      <c r="T58" s="107">
        <v>0</v>
      </c>
      <c r="U58" s="109">
        <v>0</v>
      </c>
      <c r="V58" s="107">
        <v>0</v>
      </c>
      <c r="W58" s="107">
        <f>O58+P58+U58+V58</f>
        <v>52</v>
      </c>
      <c r="X58" s="107">
        <v>11</v>
      </c>
      <c r="Y58" s="107">
        <v>10</v>
      </c>
      <c r="Z58" s="107">
        <v>13</v>
      </c>
      <c r="AA58" s="107">
        <v>0</v>
      </c>
      <c r="AB58" s="107">
        <v>0</v>
      </c>
      <c r="AC58" s="255">
        <f t="shared" si="16"/>
        <v>21.49532710280374</v>
      </c>
      <c r="AD58" s="255">
        <f t="shared" si="4"/>
        <v>48.598130841121495</v>
      </c>
      <c r="AE58" s="118" t="s">
        <v>64</v>
      </c>
      <c r="AF58" s="117"/>
    </row>
    <row r="59" spans="1:32" s="106" customFormat="1" ht="18" customHeight="1">
      <c r="A59" s="333" t="s">
        <v>178</v>
      </c>
      <c r="B59" s="341"/>
      <c r="C59" s="256">
        <f>SUM(C60:C61)</f>
        <v>339</v>
      </c>
      <c r="D59" s="257">
        <f aca="true" t="shared" si="17" ref="D59:AB59">SUM(D60:D61)</f>
        <v>57</v>
      </c>
      <c r="E59" s="249">
        <f t="shared" si="17"/>
        <v>43</v>
      </c>
      <c r="F59" s="249">
        <f t="shared" si="17"/>
        <v>14</v>
      </c>
      <c r="G59" s="107">
        <f t="shared" si="17"/>
        <v>0</v>
      </c>
      <c r="H59" s="249">
        <f t="shared" si="17"/>
        <v>0</v>
      </c>
      <c r="I59" s="249">
        <f t="shared" si="17"/>
        <v>0</v>
      </c>
      <c r="J59" s="249">
        <f t="shared" si="17"/>
        <v>0</v>
      </c>
      <c r="K59" s="249">
        <f t="shared" si="17"/>
        <v>80</v>
      </c>
      <c r="L59" s="249">
        <f t="shared" si="17"/>
        <v>0</v>
      </c>
      <c r="M59" s="249">
        <f t="shared" si="17"/>
        <v>8</v>
      </c>
      <c r="N59" s="249">
        <f t="shared" si="17"/>
        <v>7</v>
      </c>
      <c r="O59" s="249">
        <f t="shared" si="17"/>
        <v>0</v>
      </c>
      <c r="P59" s="249">
        <f t="shared" si="17"/>
        <v>173</v>
      </c>
      <c r="Q59" s="249">
        <f t="shared" si="17"/>
        <v>0</v>
      </c>
      <c r="R59" s="249">
        <f t="shared" si="17"/>
        <v>3</v>
      </c>
      <c r="S59" s="249">
        <f t="shared" si="17"/>
        <v>11</v>
      </c>
      <c r="T59" s="249">
        <f t="shared" si="17"/>
        <v>0</v>
      </c>
      <c r="U59" s="257">
        <f t="shared" si="17"/>
        <v>1</v>
      </c>
      <c r="V59" s="249">
        <f>SUM(V60:V61)</f>
        <v>0</v>
      </c>
      <c r="W59" s="249">
        <f t="shared" si="17"/>
        <v>174</v>
      </c>
      <c r="X59" s="249">
        <f t="shared" si="17"/>
        <v>14</v>
      </c>
      <c r="Y59" s="249">
        <f t="shared" si="17"/>
        <v>45</v>
      </c>
      <c r="Z59" s="249">
        <f t="shared" si="17"/>
        <v>14</v>
      </c>
      <c r="AA59" s="249">
        <f t="shared" si="17"/>
        <v>0</v>
      </c>
      <c r="AB59" s="249">
        <f t="shared" si="17"/>
        <v>0</v>
      </c>
      <c r="AC59" s="250">
        <f t="shared" si="16"/>
        <v>16.8141592920354</v>
      </c>
      <c r="AD59" s="250">
        <f t="shared" si="4"/>
        <v>51.32743362831859</v>
      </c>
      <c r="AE59" s="335" t="s">
        <v>178</v>
      </c>
      <c r="AF59" s="336"/>
    </row>
    <row r="60" spans="1:32" s="108" customFormat="1" ht="18" customHeight="1">
      <c r="A60" s="125"/>
      <c r="B60" s="124" t="s">
        <v>50</v>
      </c>
      <c r="C60" s="254">
        <f>D60+K60+L60+M60+N60+O60+P60+Q60+R60+S60+T60</f>
        <v>113</v>
      </c>
      <c r="D60" s="109">
        <f>SUM(E60:J60)</f>
        <v>14</v>
      </c>
      <c r="E60" s="107">
        <v>12</v>
      </c>
      <c r="F60" s="107">
        <v>2</v>
      </c>
      <c r="G60" s="107">
        <v>0</v>
      </c>
      <c r="H60" s="107">
        <v>0</v>
      </c>
      <c r="I60" s="107">
        <v>0</v>
      </c>
      <c r="J60" s="107">
        <v>0</v>
      </c>
      <c r="K60" s="107">
        <v>23</v>
      </c>
      <c r="L60" s="107">
        <v>0</v>
      </c>
      <c r="M60" s="107">
        <v>0</v>
      </c>
      <c r="N60" s="107">
        <v>6</v>
      </c>
      <c r="O60" s="107">
        <v>0</v>
      </c>
      <c r="P60" s="107">
        <v>65</v>
      </c>
      <c r="Q60" s="107">
        <v>0</v>
      </c>
      <c r="R60" s="107">
        <v>2</v>
      </c>
      <c r="S60" s="107">
        <v>3</v>
      </c>
      <c r="T60" s="107">
        <v>0</v>
      </c>
      <c r="U60" s="109">
        <v>0</v>
      </c>
      <c r="V60" s="107">
        <v>0</v>
      </c>
      <c r="W60" s="107">
        <f>O60+P60+U60+V60</f>
        <v>65</v>
      </c>
      <c r="X60" s="107">
        <v>12</v>
      </c>
      <c r="Y60" s="107">
        <v>12</v>
      </c>
      <c r="Z60" s="107">
        <v>2</v>
      </c>
      <c r="AA60" s="107">
        <v>0</v>
      </c>
      <c r="AB60" s="107">
        <v>0</v>
      </c>
      <c r="AC60" s="255">
        <f t="shared" si="16"/>
        <v>12.389380530973451</v>
      </c>
      <c r="AD60" s="255">
        <f t="shared" si="4"/>
        <v>57.52212389380531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254">
        <f>D61+K61+L61+M61+N61+O61+P61+Q61+R61+S61+T61</f>
        <v>226</v>
      </c>
      <c r="D61" s="109">
        <f>SUM(E61:J61)</f>
        <v>43</v>
      </c>
      <c r="E61" s="107">
        <v>31</v>
      </c>
      <c r="F61" s="107">
        <v>12</v>
      </c>
      <c r="G61" s="107">
        <v>0</v>
      </c>
      <c r="H61" s="107">
        <v>0</v>
      </c>
      <c r="I61" s="107">
        <v>0</v>
      </c>
      <c r="J61" s="107">
        <v>0</v>
      </c>
      <c r="K61" s="107">
        <v>57</v>
      </c>
      <c r="L61" s="107">
        <v>0</v>
      </c>
      <c r="M61" s="107">
        <v>8</v>
      </c>
      <c r="N61" s="107">
        <v>1</v>
      </c>
      <c r="O61" s="107">
        <v>0</v>
      </c>
      <c r="P61" s="107">
        <v>108</v>
      </c>
      <c r="Q61" s="107">
        <v>0</v>
      </c>
      <c r="R61" s="107">
        <v>1</v>
      </c>
      <c r="S61" s="107">
        <v>8</v>
      </c>
      <c r="T61" s="107">
        <v>0</v>
      </c>
      <c r="U61" s="109">
        <v>1</v>
      </c>
      <c r="V61" s="107">
        <v>0</v>
      </c>
      <c r="W61" s="107">
        <f>O61+P61+U61+V61</f>
        <v>109</v>
      </c>
      <c r="X61" s="107">
        <v>2</v>
      </c>
      <c r="Y61" s="107">
        <v>33</v>
      </c>
      <c r="Z61" s="107">
        <v>12</v>
      </c>
      <c r="AA61" s="107">
        <v>0</v>
      </c>
      <c r="AB61" s="107">
        <v>0</v>
      </c>
      <c r="AC61" s="255">
        <f t="shared" si="16"/>
        <v>19.02654867256637</v>
      </c>
      <c r="AD61" s="255">
        <f t="shared" si="4"/>
        <v>48.23008849557522</v>
      </c>
      <c r="AE61" s="118" t="s">
        <v>165</v>
      </c>
      <c r="AF61" s="117"/>
    </row>
    <row r="62" spans="1:32" s="106" customFormat="1" ht="18" customHeight="1">
      <c r="A62" s="333" t="s">
        <v>179</v>
      </c>
      <c r="B62" s="333"/>
      <c r="C62" s="256">
        <f>C63</f>
        <v>0</v>
      </c>
      <c r="D62" s="257">
        <f aca="true" t="shared" si="18" ref="D62:AD62">D63</f>
        <v>0</v>
      </c>
      <c r="E62" s="249">
        <f t="shared" si="18"/>
        <v>0</v>
      </c>
      <c r="F62" s="249">
        <f t="shared" si="18"/>
        <v>0</v>
      </c>
      <c r="G62" s="107">
        <f t="shared" si="18"/>
        <v>0</v>
      </c>
      <c r="H62" s="249">
        <f t="shared" si="18"/>
        <v>0</v>
      </c>
      <c r="I62" s="249">
        <f t="shared" si="18"/>
        <v>0</v>
      </c>
      <c r="J62" s="249">
        <f t="shared" si="18"/>
        <v>0</v>
      </c>
      <c r="K62" s="249">
        <f t="shared" si="18"/>
        <v>0</v>
      </c>
      <c r="L62" s="249">
        <f t="shared" si="18"/>
        <v>0</v>
      </c>
      <c r="M62" s="249">
        <f t="shared" si="18"/>
        <v>0</v>
      </c>
      <c r="N62" s="249">
        <f t="shared" si="18"/>
        <v>0</v>
      </c>
      <c r="O62" s="249">
        <f t="shared" si="18"/>
        <v>0</v>
      </c>
      <c r="P62" s="249">
        <f t="shared" si="18"/>
        <v>0</v>
      </c>
      <c r="Q62" s="249">
        <f t="shared" si="18"/>
        <v>0</v>
      </c>
      <c r="R62" s="249">
        <f t="shared" si="18"/>
        <v>0</v>
      </c>
      <c r="S62" s="249">
        <f t="shared" si="18"/>
        <v>0</v>
      </c>
      <c r="T62" s="249">
        <f t="shared" si="18"/>
        <v>0</v>
      </c>
      <c r="U62" s="257">
        <f t="shared" si="18"/>
        <v>0</v>
      </c>
      <c r="V62" s="249">
        <f t="shared" si="18"/>
        <v>0</v>
      </c>
      <c r="W62" s="249">
        <f t="shared" si="18"/>
        <v>0</v>
      </c>
      <c r="X62" s="249">
        <f t="shared" si="18"/>
        <v>0</v>
      </c>
      <c r="Y62" s="249">
        <f t="shared" si="18"/>
        <v>0</v>
      </c>
      <c r="Z62" s="249">
        <f t="shared" si="18"/>
        <v>0</v>
      </c>
      <c r="AA62" s="249">
        <f t="shared" si="18"/>
        <v>0</v>
      </c>
      <c r="AB62" s="249">
        <f t="shared" si="18"/>
        <v>0</v>
      </c>
      <c r="AC62" s="249">
        <f t="shared" si="18"/>
        <v>0</v>
      </c>
      <c r="AD62" s="249">
        <f t="shared" si="18"/>
        <v>0</v>
      </c>
      <c r="AE62" s="335" t="s">
        <v>179</v>
      </c>
      <c r="AF62" s="337"/>
    </row>
    <row r="63" spans="1:32" s="108" customFormat="1" ht="18" customHeight="1">
      <c r="A63" s="125"/>
      <c r="B63" s="124" t="s">
        <v>51</v>
      </c>
      <c r="C63" s="254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255">
        <v>0</v>
      </c>
      <c r="AD63" s="255">
        <v>0</v>
      </c>
      <c r="AE63" s="118" t="s">
        <v>51</v>
      </c>
      <c r="AF63" s="117"/>
    </row>
    <row r="64" spans="1:32" s="110" customFormat="1" ht="18" customHeight="1">
      <c r="A64" s="333" t="s">
        <v>180</v>
      </c>
      <c r="B64" s="334"/>
      <c r="C64" s="256">
        <f>C65</f>
        <v>61</v>
      </c>
      <c r="D64" s="257">
        <f aca="true" t="shared" si="19" ref="D64:AB64">D65</f>
        <v>18</v>
      </c>
      <c r="E64" s="249">
        <f t="shared" si="19"/>
        <v>12</v>
      </c>
      <c r="F64" s="249">
        <f t="shared" si="19"/>
        <v>6</v>
      </c>
      <c r="G64" s="107">
        <f t="shared" si="19"/>
        <v>0</v>
      </c>
      <c r="H64" s="249">
        <f t="shared" si="19"/>
        <v>0</v>
      </c>
      <c r="I64" s="249">
        <f t="shared" si="19"/>
        <v>0</v>
      </c>
      <c r="J64" s="249">
        <f t="shared" si="19"/>
        <v>0</v>
      </c>
      <c r="K64" s="249">
        <f t="shared" si="19"/>
        <v>16</v>
      </c>
      <c r="L64" s="249">
        <f t="shared" si="19"/>
        <v>0</v>
      </c>
      <c r="M64" s="249">
        <f t="shared" si="19"/>
        <v>1</v>
      </c>
      <c r="N64" s="249">
        <f t="shared" si="19"/>
        <v>1</v>
      </c>
      <c r="O64" s="249">
        <f t="shared" si="19"/>
        <v>0</v>
      </c>
      <c r="P64" s="249">
        <f t="shared" si="19"/>
        <v>24</v>
      </c>
      <c r="Q64" s="249">
        <f t="shared" si="19"/>
        <v>1</v>
      </c>
      <c r="R64" s="249">
        <f t="shared" si="19"/>
        <v>0</v>
      </c>
      <c r="S64" s="249">
        <f t="shared" si="19"/>
        <v>0</v>
      </c>
      <c r="T64" s="249">
        <f t="shared" si="19"/>
        <v>0</v>
      </c>
      <c r="U64" s="257">
        <f t="shared" si="19"/>
        <v>0</v>
      </c>
      <c r="V64" s="249">
        <f t="shared" si="19"/>
        <v>1</v>
      </c>
      <c r="W64" s="249">
        <f t="shared" si="19"/>
        <v>25</v>
      </c>
      <c r="X64" s="249">
        <f t="shared" si="19"/>
        <v>3</v>
      </c>
      <c r="Y64" s="249">
        <f t="shared" si="19"/>
        <v>12</v>
      </c>
      <c r="Z64" s="249">
        <f t="shared" si="19"/>
        <v>6</v>
      </c>
      <c r="AA64" s="249">
        <f t="shared" si="19"/>
        <v>0</v>
      </c>
      <c r="AB64" s="249">
        <f t="shared" si="19"/>
        <v>0</v>
      </c>
      <c r="AC64" s="250">
        <f>D64/C64*100</f>
        <v>29.508196721311474</v>
      </c>
      <c r="AD64" s="250">
        <f t="shared" si="4"/>
        <v>40.98360655737705</v>
      </c>
      <c r="AE64" s="335" t="s">
        <v>180</v>
      </c>
      <c r="AF64" s="336"/>
    </row>
    <row r="65" spans="1:32" s="107" customFormat="1" ht="18" customHeight="1">
      <c r="A65" s="125"/>
      <c r="B65" s="126" t="s">
        <v>166</v>
      </c>
      <c r="C65" s="254">
        <f>D65+K65+L65+M65+N65+O65+P65+Q65+R65+S65+T65</f>
        <v>61</v>
      </c>
      <c r="D65" s="109">
        <f>SUM(E65:J65)</f>
        <v>18</v>
      </c>
      <c r="E65" s="107">
        <v>12</v>
      </c>
      <c r="F65" s="107">
        <v>6</v>
      </c>
      <c r="G65" s="107">
        <v>0</v>
      </c>
      <c r="H65" s="107">
        <v>0</v>
      </c>
      <c r="I65" s="107">
        <v>0</v>
      </c>
      <c r="J65" s="107">
        <v>0</v>
      </c>
      <c r="K65" s="107">
        <v>16</v>
      </c>
      <c r="L65" s="107">
        <v>0</v>
      </c>
      <c r="M65" s="107">
        <v>1</v>
      </c>
      <c r="N65" s="107">
        <v>1</v>
      </c>
      <c r="O65" s="107">
        <v>0</v>
      </c>
      <c r="P65" s="107">
        <v>24</v>
      </c>
      <c r="Q65" s="107">
        <v>1</v>
      </c>
      <c r="R65" s="107">
        <v>0</v>
      </c>
      <c r="S65" s="107">
        <v>0</v>
      </c>
      <c r="T65" s="107">
        <v>0</v>
      </c>
      <c r="U65" s="109">
        <v>0</v>
      </c>
      <c r="V65" s="107">
        <v>1</v>
      </c>
      <c r="W65" s="107">
        <f>O65+P65+U65+V65</f>
        <v>25</v>
      </c>
      <c r="X65" s="107">
        <v>3</v>
      </c>
      <c r="Y65" s="107">
        <v>12</v>
      </c>
      <c r="Z65" s="107">
        <v>6</v>
      </c>
      <c r="AA65" s="107">
        <v>0</v>
      </c>
      <c r="AB65" s="107">
        <v>0</v>
      </c>
      <c r="AC65" s="255">
        <f>D65/C65*100</f>
        <v>29.508196721311474</v>
      </c>
      <c r="AD65" s="255">
        <f t="shared" si="4"/>
        <v>40.98360655737705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0" ht="18" customHeight="1">
      <c r="B67" s="42"/>
      <c r="C67" s="42"/>
      <c r="D67" s="42"/>
      <c r="E67" s="42"/>
      <c r="F67" s="42"/>
      <c r="G67" s="42"/>
      <c r="H67" s="42"/>
      <c r="I67" s="42"/>
      <c r="J67" s="42"/>
      <c r="K67" s="44"/>
      <c r="L67" s="44"/>
      <c r="M67" s="44"/>
      <c r="N67" s="44"/>
      <c r="O67" s="44"/>
      <c r="P67" s="44"/>
      <c r="Q67" s="228" t="s">
        <v>290</v>
      </c>
      <c r="R67" s="381" t="s">
        <v>291</v>
      </c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</row>
    <row r="68" spans="2:30" ht="13.5" customHeight="1">
      <c r="B68" s="42"/>
      <c r="C68" s="42"/>
      <c r="D68" s="3"/>
      <c r="E68" s="3"/>
      <c r="F68" s="3"/>
      <c r="G68" s="3"/>
      <c r="H68" s="3"/>
      <c r="I68" s="3"/>
      <c r="J68" s="3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  <row r="80" spans="2:3" ht="13.5" customHeight="1">
      <c r="B80" s="44"/>
      <c r="C80" s="44"/>
    </row>
    <row r="81" spans="2:3" ht="13.5" customHeight="1">
      <c r="B81" s="44"/>
      <c r="C81" s="44"/>
    </row>
  </sheetData>
  <sheetProtection/>
  <mergeCells count="61">
    <mergeCell ref="N4:N7"/>
    <mergeCell ref="D5:D7"/>
    <mergeCell ref="E5:E7"/>
    <mergeCell ref="F5:F7"/>
    <mergeCell ref="G5:G7"/>
    <mergeCell ref="T4:T7"/>
    <mergeCell ref="H5:H7"/>
    <mergeCell ref="I5:I7"/>
    <mergeCell ref="R67:AD68"/>
    <mergeCell ref="X5:X7"/>
    <mergeCell ref="X12:X13"/>
    <mergeCell ref="AB12:AB13"/>
    <mergeCell ref="A1:P1"/>
    <mergeCell ref="A4:B7"/>
    <mergeCell ref="C4:C7"/>
    <mergeCell ref="D4:J4"/>
    <mergeCell ref="K4:K7"/>
    <mergeCell ref="M12:M13"/>
    <mergeCell ref="U5:U7"/>
    <mergeCell ref="V5:V7"/>
    <mergeCell ref="W5:W6"/>
    <mergeCell ref="AC4:AC7"/>
    <mergeCell ref="Q6:Q7"/>
    <mergeCell ref="Y4:AB5"/>
    <mergeCell ref="U4:X4"/>
    <mergeCell ref="AE15:AF15"/>
    <mergeCell ref="AA12:AA13"/>
    <mergeCell ref="J5:J7"/>
    <mergeCell ref="L6:L7"/>
    <mergeCell ref="AD4:AD7"/>
    <mergeCell ref="M6:M7"/>
    <mergeCell ref="L4:M5"/>
    <mergeCell ref="O5:O7"/>
    <mergeCell ref="AE4:AF7"/>
    <mergeCell ref="P6:P7"/>
    <mergeCell ref="A59:B59"/>
    <mergeCell ref="AE59:AF59"/>
    <mergeCell ref="L12:L13"/>
    <mergeCell ref="R5:R7"/>
    <mergeCell ref="S4:S7"/>
    <mergeCell ref="Y6:Z6"/>
    <mergeCell ref="AA6:AB6"/>
    <mergeCell ref="A45:B45"/>
    <mergeCell ref="A43:B43"/>
    <mergeCell ref="A15:B15"/>
    <mergeCell ref="AE35:AF35"/>
    <mergeCell ref="AE38:AF38"/>
    <mergeCell ref="A48:B48"/>
    <mergeCell ref="AE45:AF45"/>
    <mergeCell ref="A38:B38"/>
    <mergeCell ref="A35:B35"/>
    <mergeCell ref="A64:B64"/>
    <mergeCell ref="AE64:AF64"/>
    <mergeCell ref="A52:B52"/>
    <mergeCell ref="AE52:AF52"/>
    <mergeCell ref="A56:B56"/>
    <mergeCell ref="AE43:AF43"/>
    <mergeCell ref="AE62:AF62"/>
    <mergeCell ref="A62:B62"/>
    <mergeCell ref="AE48:AF48"/>
    <mergeCell ref="AE56:AF56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AC11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3" t="s">
        <v>252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88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76" t="s">
        <v>203</v>
      </c>
      <c r="B4" s="384"/>
      <c r="C4" s="387" t="s">
        <v>0</v>
      </c>
      <c r="D4" s="390" t="s">
        <v>150</v>
      </c>
      <c r="E4" s="390"/>
      <c r="F4" s="390"/>
      <c r="G4" s="390"/>
      <c r="H4" s="390"/>
      <c r="I4" s="390"/>
      <c r="J4" s="391"/>
      <c r="K4" s="346" t="s">
        <v>151</v>
      </c>
      <c r="L4" s="357" t="s">
        <v>152</v>
      </c>
      <c r="M4" s="358"/>
      <c r="N4" s="346" t="s">
        <v>259</v>
      </c>
      <c r="O4" s="223"/>
      <c r="P4" s="227" t="s">
        <v>275</v>
      </c>
      <c r="Q4" s="224"/>
      <c r="R4" s="226"/>
      <c r="S4" s="346" t="s">
        <v>183</v>
      </c>
      <c r="T4" s="357" t="s">
        <v>280</v>
      </c>
      <c r="U4" s="378" t="s">
        <v>281</v>
      </c>
      <c r="V4" s="379"/>
      <c r="W4" s="379"/>
      <c r="X4" s="380"/>
      <c r="Y4" s="376" t="s">
        <v>163</v>
      </c>
      <c r="Z4" s="376"/>
      <c r="AA4" s="376"/>
      <c r="AB4" s="376"/>
      <c r="AC4" s="373" t="s">
        <v>144</v>
      </c>
      <c r="AD4" s="394" t="s">
        <v>292</v>
      </c>
      <c r="AE4" s="343" t="s">
        <v>203</v>
      </c>
      <c r="AF4" s="364"/>
    </row>
    <row r="5" spans="1:32" s="219" customFormat="1" ht="18" customHeight="1">
      <c r="A5" s="366"/>
      <c r="B5" s="385"/>
      <c r="C5" s="388"/>
      <c r="D5" s="346" t="s">
        <v>75</v>
      </c>
      <c r="E5" s="346" t="s">
        <v>81</v>
      </c>
      <c r="F5" s="346" t="s">
        <v>82</v>
      </c>
      <c r="G5" s="346" t="s">
        <v>83</v>
      </c>
      <c r="H5" s="346" t="s">
        <v>258</v>
      </c>
      <c r="I5" s="346" t="s">
        <v>84</v>
      </c>
      <c r="J5" s="346" t="s">
        <v>303</v>
      </c>
      <c r="K5" s="347"/>
      <c r="L5" s="359"/>
      <c r="M5" s="360"/>
      <c r="N5" s="347"/>
      <c r="O5" s="361" t="s">
        <v>276</v>
      </c>
      <c r="P5" s="225" t="s">
        <v>286</v>
      </c>
      <c r="Q5" s="224" t="s">
        <v>287</v>
      </c>
      <c r="R5" s="343" t="s">
        <v>277</v>
      </c>
      <c r="S5" s="347"/>
      <c r="T5" s="392"/>
      <c r="U5" s="369" t="s">
        <v>282</v>
      </c>
      <c r="V5" s="370" t="s">
        <v>283</v>
      </c>
      <c r="W5" s="361" t="s">
        <v>285</v>
      </c>
      <c r="X5" s="361" t="s">
        <v>288</v>
      </c>
      <c r="Y5" s="377"/>
      <c r="Z5" s="377"/>
      <c r="AA5" s="377"/>
      <c r="AB5" s="377"/>
      <c r="AC5" s="374"/>
      <c r="AD5" s="395"/>
      <c r="AE5" s="365"/>
      <c r="AF5" s="366"/>
    </row>
    <row r="6" spans="1:32" s="219" customFormat="1" ht="18" customHeight="1">
      <c r="A6" s="366"/>
      <c r="B6" s="385"/>
      <c r="C6" s="388"/>
      <c r="D6" s="347"/>
      <c r="E6" s="347"/>
      <c r="F6" s="347"/>
      <c r="G6" s="347"/>
      <c r="H6" s="347"/>
      <c r="I6" s="347"/>
      <c r="J6" s="347"/>
      <c r="K6" s="347"/>
      <c r="L6" s="347" t="s">
        <v>300</v>
      </c>
      <c r="M6" s="347" t="s">
        <v>78</v>
      </c>
      <c r="N6" s="347"/>
      <c r="O6" s="362"/>
      <c r="P6" s="361" t="s">
        <v>278</v>
      </c>
      <c r="Q6" s="361" t="s">
        <v>279</v>
      </c>
      <c r="R6" s="344"/>
      <c r="S6" s="347"/>
      <c r="T6" s="392"/>
      <c r="U6" s="362"/>
      <c r="V6" s="371"/>
      <c r="W6" s="362"/>
      <c r="X6" s="362"/>
      <c r="Y6" s="349" t="s">
        <v>143</v>
      </c>
      <c r="Z6" s="350"/>
      <c r="AA6" s="351" t="s">
        <v>153</v>
      </c>
      <c r="AB6" s="352"/>
      <c r="AC6" s="374"/>
      <c r="AD6" s="395"/>
      <c r="AE6" s="365"/>
      <c r="AF6" s="366"/>
    </row>
    <row r="7" spans="1:32" s="219" customFormat="1" ht="18" customHeight="1">
      <c r="A7" s="368"/>
      <c r="B7" s="386"/>
      <c r="C7" s="389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63"/>
      <c r="P7" s="363"/>
      <c r="Q7" s="363"/>
      <c r="R7" s="345"/>
      <c r="S7" s="348"/>
      <c r="T7" s="393"/>
      <c r="U7" s="363"/>
      <c r="V7" s="372"/>
      <c r="W7" s="235" t="s">
        <v>284</v>
      </c>
      <c r="X7" s="363"/>
      <c r="Y7" s="220" t="s">
        <v>86</v>
      </c>
      <c r="Z7" s="221" t="s">
        <v>87</v>
      </c>
      <c r="AA7" s="221" t="s">
        <v>86</v>
      </c>
      <c r="AB7" s="222" t="s">
        <v>87</v>
      </c>
      <c r="AC7" s="375"/>
      <c r="AD7" s="396"/>
      <c r="AE7" s="367"/>
      <c r="AF7" s="368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236"/>
      <c r="AD8" s="236"/>
      <c r="AE8" s="112"/>
      <c r="AF8" s="113"/>
    </row>
    <row r="9" spans="1:32" s="46" customFormat="1" ht="18" customHeight="1">
      <c r="A9" s="42"/>
      <c r="B9" s="91" t="s">
        <v>307</v>
      </c>
      <c r="C9" s="47">
        <f>D9+K9+L9+M9+N9+O9+P9+Q9+R9+S9+T9</f>
        <v>9701</v>
      </c>
      <c r="D9" s="47">
        <f>SUM(E9:J9)</f>
        <v>4702</v>
      </c>
      <c r="E9" s="47">
        <v>4585</v>
      </c>
      <c r="F9" s="47">
        <v>99</v>
      </c>
      <c r="G9" s="47">
        <v>3</v>
      </c>
      <c r="H9" s="47">
        <v>1</v>
      </c>
      <c r="I9" s="47">
        <v>14</v>
      </c>
      <c r="J9" s="47">
        <v>0</v>
      </c>
      <c r="K9" s="47">
        <v>1334</v>
      </c>
      <c r="L9" s="47">
        <v>251</v>
      </c>
      <c r="M9" s="47">
        <v>189</v>
      </c>
      <c r="N9" s="47">
        <v>145</v>
      </c>
      <c r="O9" s="47">
        <v>113</v>
      </c>
      <c r="P9" s="47">
        <v>2519</v>
      </c>
      <c r="Q9" s="47">
        <v>4</v>
      </c>
      <c r="R9" s="47">
        <v>63</v>
      </c>
      <c r="S9" s="47">
        <v>380</v>
      </c>
      <c r="T9" s="47">
        <v>1</v>
      </c>
      <c r="U9" s="47">
        <v>2</v>
      </c>
      <c r="V9" s="41">
        <v>2</v>
      </c>
      <c r="W9" s="41">
        <f>O9+P9+U9+V9</f>
        <v>2636</v>
      </c>
      <c r="X9" s="47">
        <v>587</v>
      </c>
      <c r="Y9" s="47">
        <v>5202</v>
      </c>
      <c r="Z9" s="47">
        <v>109</v>
      </c>
      <c r="AA9" s="47">
        <v>733</v>
      </c>
      <c r="AB9" s="47">
        <v>2</v>
      </c>
      <c r="AC9" s="232">
        <f>D9/C9*100</f>
        <v>48.4692299762911</v>
      </c>
      <c r="AD9" s="232">
        <v>27.17245644778889</v>
      </c>
      <c r="AE9" s="238" t="s">
        <v>307</v>
      </c>
      <c r="AF9" s="115"/>
    </row>
    <row r="10" spans="1:32" s="104" customFormat="1" ht="18" customHeight="1">
      <c r="A10" s="239"/>
      <c r="B10" s="240" t="s">
        <v>308</v>
      </c>
      <c r="C10" s="237">
        <f aca="true" t="shared" si="0" ref="C10:AB10">C15+C35+C38+C43+C45+C48+C52+C56+C59+C62+C64</f>
        <v>9533</v>
      </c>
      <c r="D10" s="237">
        <f t="shared" si="0"/>
        <v>4790</v>
      </c>
      <c r="E10" s="237">
        <f t="shared" si="0"/>
        <v>4679</v>
      </c>
      <c r="F10" s="237">
        <f t="shared" si="0"/>
        <v>97</v>
      </c>
      <c r="G10" s="237">
        <f t="shared" si="0"/>
        <v>2</v>
      </c>
      <c r="H10" s="237">
        <f t="shared" si="0"/>
        <v>0</v>
      </c>
      <c r="I10" s="237">
        <f t="shared" si="0"/>
        <v>12</v>
      </c>
      <c r="J10" s="237">
        <f t="shared" si="0"/>
        <v>0</v>
      </c>
      <c r="K10" s="237">
        <f t="shared" si="0"/>
        <v>1410</v>
      </c>
      <c r="L10" s="237">
        <f t="shared" si="0"/>
        <v>261</v>
      </c>
      <c r="M10" s="237">
        <f t="shared" si="0"/>
        <v>201</v>
      </c>
      <c r="N10" s="237">
        <f t="shared" si="0"/>
        <v>159</v>
      </c>
      <c r="O10" s="237">
        <f t="shared" si="0"/>
        <v>50</v>
      </c>
      <c r="P10" s="237">
        <f t="shared" si="0"/>
        <v>2222</v>
      </c>
      <c r="Q10" s="237">
        <f t="shared" si="0"/>
        <v>9</v>
      </c>
      <c r="R10" s="237">
        <f t="shared" si="0"/>
        <v>65</v>
      </c>
      <c r="S10" s="237">
        <f t="shared" si="0"/>
        <v>364</v>
      </c>
      <c r="T10" s="237">
        <f t="shared" si="0"/>
        <v>2</v>
      </c>
      <c r="U10" s="237">
        <f t="shared" si="0"/>
        <v>4</v>
      </c>
      <c r="V10" s="237">
        <f t="shared" si="0"/>
        <v>8</v>
      </c>
      <c r="W10" s="237">
        <f t="shared" si="0"/>
        <v>2284</v>
      </c>
      <c r="X10" s="237">
        <f t="shared" si="0"/>
        <v>488</v>
      </c>
      <c r="Y10" s="237">
        <f t="shared" si="0"/>
        <v>5125</v>
      </c>
      <c r="Z10" s="237">
        <f t="shared" si="0"/>
        <v>97</v>
      </c>
      <c r="AA10" s="237">
        <f t="shared" si="0"/>
        <v>606</v>
      </c>
      <c r="AB10" s="237">
        <f t="shared" si="0"/>
        <v>0</v>
      </c>
      <c r="AC10" s="232">
        <f>D10/C10*100</f>
        <v>50.24651211580824</v>
      </c>
      <c r="AD10" s="232">
        <f>W10/C10*100</f>
        <v>23.95887968110773</v>
      </c>
      <c r="AE10" s="241" t="s">
        <v>308</v>
      </c>
      <c r="AF10" s="242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243"/>
      <c r="AD11" s="244"/>
      <c r="AE11" s="73"/>
      <c r="AF11" s="74"/>
    </row>
    <row r="12" spans="1:32" s="46" customFormat="1" ht="18" customHeight="1">
      <c r="A12" s="3"/>
      <c r="B12" s="121" t="s">
        <v>76</v>
      </c>
      <c r="C12" s="43">
        <v>6651</v>
      </c>
      <c r="D12" s="43">
        <f>SUM(E12:J12)</f>
        <v>3050</v>
      </c>
      <c r="E12" s="43">
        <v>2975</v>
      </c>
      <c r="F12" s="43">
        <v>62</v>
      </c>
      <c r="G12" s="43">
        <v>1</v>
      </c>
      <c r="H12" s="43">
        <v>0</v>
      </c>
      <c r="I12" s="43">
        <v>12</v>
      </c>
      <c r="J12" s="43">
        <v>0</v>
      </c>
      <c r="K12" s="43">
        <v>855</v>
      </c>
      <c r="L12" s="342">
        <v>261</v>
      </c>
      <c r="M12" s="342">
        <v>201</v>
      </c>
      <c r="N12" s="43">
        <v>132</v>
      </c>
      <c r="O12" s="43">
        <v>22</v>
      </c>
      <c r="P12" s="43">
        <v>1948</v>
      </c>
      <c r="Q12" s="43">
        <v>8</v>
      </c>
      <c r="R12" s="43">
        <v>34</v>
      </c>
      <c r="S12" s="43">
        <v>221</v>
      </c>
      <c r="T12" s="43">
        <v>1</v>
      </c>
      <c r="U12" s="43">
        <v>4</v>
      </c>
      <c r="V12" s="43">
        <v>7</v>
      </c>
      <c r="W12" s="43">
        <f>O12+P12+U12+V12</f>
        <v>1981</v>
      </c>
      <c r="X12" s="342">
        <v>488</v>
      </c>
      <c r="Y12" s="43">
        <v>3341</v>
      </c>
      <c r="Z12" s="43">
        <v>62</v>
      </c>
      <c r="AA12" s="342">
        <v>606</v>
      </c>
      <c r="AB12" s="342">
        <v>0</v>
      </c>
      <c r="AC12" s="245">
        <f>D12/C12*100</f>
        <v>45.85776574951135</v>
      </c>
      <c r="AD12" s="245">
        <f>W12/C12*100</f>
        <v>29.78499473763344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2882</v>
      </c>
      <c r="D13" s="43">
        <f>SUM(E13:J13)</f>
        <v>1740</v>
      </c>
      <c r="E13" s="43">
        <v>1704</v>
      </c>
      <c r="F13" s="43">
        <v>35</v>
      </c>
      <c r="G13" s="43">
        <v>1</v>
      </c>
      <c r="H13" s="43">
        <v>0</v>
      </c>
      <c r="I13" s="43">
        <v>0</v>
      </c>
      <c r="J13" s="43">
        <v>0</v>
      </c>
      <c r="K13" s="43">
        <v>555</v>
      </c>
      <c r="L13" s="342"/>
      <c r="M13" s="342"/>
      <c r="N13" s="43">
        <v>27</v>
      </c>
      <c r="O13" s="43">
        <v>28</v>
      </c>
      <c r="P13" s="43">
        <v>274</v>
      </c>
      <c r="Q13" s="43">
        <v>1</v>
      </c>
      <c r="R13" s="43">
        <v>31</v>
      </c>
      <c r="S13" s="43">
        <v>143</v>
      </c>
      <c r="T13" s="43">
        <v>1</v>
      </c>
      <c r="U13" s="43">
        <v>0</v>
      </c>
      <c r="V13" s="43">
        <v>1</v>
      </c>
      <c r="W13" s="43">
        <f>O13+P13+U13+V13</f>
        <v>303</v>
      </c>
      <c r="X13" s="342"/>
      <c r="Y13" s="43">
        <v>1784</v>
      </c>
      <c r="Z13" s="43">
        <v>35</v>
      </c>
      <c r="AA13" s="342">
        <v>0</v>
      </c>
      <c r="AB13" s="342">
        <v>0</v>
      </c>
      <c r="AC13" s="245">
        <f>D13/C13*100</f>
        <v>60.37473976405274</v>
      </c>
      <c r="AD13" s="245">
        <f>W13/C13*100</f>
        <v>10.51353226925746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246"/>
      <c r="AD14" s="247"/>
      <c r="AE14" s="83"/>
      <c r="AF14" s="84"/>
    </row>
    <row r="15" spans="1:32" s="106" customFormat="1" ht="18" customHeight="1">
      <c r="A15" s="333" t="s">
        <v>170</v>
      </c>
      <c r="B15" s="353"/>
      <c r="C15" s="248">
        <f>SUM(C17:C34)</f>
        <v>8386</v>
      </c>
      <c r="D15" s="249">
        <f aca="true" t="shared" si="1" ref="D15:AB15">SUM(D17:D34)</f>
        <v>4535</v>
      </c>
      <c r="E15" s="249">
        <f t="shared" si="1"/>
        <v>4432</v>
      </c>
      <c r="F15" s="249">
        <f t="shared" si="1"/>
        <v>89</v>
      </c>
      <c r="G15" s="249">
        <f t="shared" si="1"/>
        <v>2</v>
      </c>
      <c r="H15" s="249">
        <f t="shared" si="1"/>
        <v>0</v>
      </c>
      <c r="I15" s="249">
        <f t="shared" si="1"/>
        <v>12</v>
      </c>
      <c r="J15" s="249">
        <f t="shared" si="1"/>
        <v>0</v>
      </c>
      <c r="K15" s="249">
        <f t="shared" si="1"/>
        <v>1210</v>
      </c>
      <c r="L15" s="249">
        <f t="shared" si="1"/>
        <v>226</v>
      </c>
      <c r="M15" s="249">
        <f t="shared" si="1"/>
        <v>197</v>
      </c>
      <c r="N15" s="249">
        <f t="shared" si="1"/>
        <v>121</v>
      </c>
      <c r="O15" s="249">
        <f t="shared" si="1"/>
        <v>44</v>
      </c>
      <c r="P15" s="249">
        <f t="shared" si="1"/>
        <v>1636</v>
      </c>
      <c r="Q15" s="249">
        <f t="shared" si="1"/>
        <v>7</v>
      </c>
      <c r="R15" s="249">
        <f t="shared" si="1"/>
        <v>61</v>
      </c>
      <c r="S15" s="249">
        <f t="shared" si="1"/>
        <v>347</v>
      </c>
      <c r="T15" s="249">
        <f t="shared" si="1"/>
        <v>2</v>
      </c>
      <c r="U15" s="249">
        <f t="shared" si="1"/>
        <v>4</v>
      </c>
      <c r="V15" s="249">
        <f>SUM(V17:V34)</f>
        <v>6</v>
      </c>
      <c r="W15" s="249">
        <f t="shared" si="1"/>
        <v>1690</v>
      </c>
      <c r="X15" s="249">
        <f t="shared" si="1"/>
        <v>423</v>
      </c>
      <c r="Y15" s="249">
        <f t="shared" si="1"/>
        <v>4874</v>
      </c>
      <c r="Z15" s="249">
        <f t="shared" si="1"/>
        <v>89</v>
      </c>
      <c r="AA15" s="249">
        <f t="shared" si="1"/>
        <v>605</v>
      </c>
      <c r="AB15" s="249">
        <f t="shared" si="1"/>
        <v>0</v>
      </c>
      <c r="AC15" s="250">
        <f aca="true" t="shared" si="2" ref="AC15:AC46">D15/C15*100</f>
        <v>54.07822561411877</v>
      </c>
      <c r="AD15" s="250">
        <f aca="true" t="shared" si="3" ref="AD15:AD65">W15/C15*100</f>
        <v>20.152635344621988</v>
      </c>
      <c r="AE15" s="335" t="s">
        <v>170</v>
      </c>
      <c r="AF15" s="336"/>
    </row>
    <row r="16" spans="1:32" s="106" customFormat="1" ht="18" customHeight="1">
      <c r="A16" s="251"/>
      <c r="B16" s="252" t="s">
        <v>148</v>
      </c>
      <c r="C16" s="248">
        <f>SUM(C17:C21)</f>
        <v>5128</v>
      </c>
      <c r="D16" s="249">
        <f aca="true" t="shared" si="4" ref="D16:AB16">SUM(D17:D21)</f>
        <v>3140</v>
      </c>
      <c r="E16" s="249">
        <f t="shared" si="4"/>
        <v>3085</v>
      </c>
      <c r="F16" s="249">
        <f t="shared" si="4"/>
        <v>54</v>
      </c>
      <c r="G16" s="249">
        <f t="shared" si="4"/>
        <v>1</v>
      </c>
      <c r="H16" s="249">
        <f t="shared" si="4"/>
        <v>0</v>
      </c>
      <c r="I16" s="249">
        <f t="shared" si="4"/>
        <v>0</v>
      </c>
      <c r="J16" s="249">
        <f t="shared" si="4"/>
        <v>0</v>
      </c>
      <c r="K16" s="249">
        <f t="shared" si="4"/>
        <v>713</v>
      </c>
      <c r="L16" s="249">
        <f t="shared" si="4"/>
        <v>175</v>
      </c>
      <c r="M16" s="249">
        <f t="shared" si="4"/>
        <v>161</v>
      </c>
      <c r="N16" s="249">
        <f t="shared" si="4"/>
        <v>41</v>
      </c>
      <c r="O16" s="249">
        <f t="shared" si="4"/>
        <v>11</v>
      </c>
      <c r="P16" s="249">
        <f t="shared" si="4"/>
        <v>583</v>
      </c>
      <c r="Q16" s="249">
        <f t="shared" si="4"/>
        <v>6</v>
      </c>
      <c r="R16" s="249">
        <f t="shared" si="4"/>
        <v>47</v>
      </c>
      <c r="S16" s="249">
        <f t="shared" si="4"/>
        <v>250</v>
      </c>
      <c r="T16" s="249">
        <f t="shared" si="4"/>
        <v>1</v>
      </c>
      <c r="U16" s="249">
        <f t="shared" si="4"/>
        <v>0</v>
      </c>
      <c r="V16" s="249">
        <f>SUM(V17:V21)</f>
        <v>6</v>
      </c>
      <c r="W16" s="249">
        <f t="shared" si="4"/>
        <v>600</v>
      </c>
      <c r="X16" s="249">
        <f t="shared" si="4"/>
        <v>195</v>
      </c>
      <c r="Y16" s="249">
        <f t="shared" si="4"/>
        <v>3475</v>
      </c>
      <c r="Z16" s="249">
        <f t="shared" si="4"/>
        <v>54</v>
      </c>
      <c r="AA16" s="249">
        <f t="shared" si="4"/>
        <v>562</v>
      </c>
      <c r="AB16" s="249">
        <f t="shared" si="4"/>
        <v>0</v>
      </c>
      <c r="AC16" s="250">
        <f t="shared" si="2"/>
        <v>61.23244929797191</v>
      </c>
      <c r="AD16" s="250">
        <f t="shared" si="3"/>
        <v>11.700468018720748</v>
      </c>
      <c r="AE16" s="253" t="s">
        <v>148</v>
      </c>
      <c r="AF16" s="251"/>
    </row>
    <row r="17" spans="1:32" s="108" customFormat="1" ht="18" customHeight="1">
      <c r="A17" s="122"/>
      <c r="B17" s="123" t="s">
        <v>23</v>
      </c>
      <c r="C17" s="254">
        <f aca="true" t="shared" si="5" ref="C17:C34">D17+K17+L17+M17+N17+O17+P17+Q17+R17+S17+T17</f>
        <v>1387</v>
      </c>
      <c r="D17" s="109">
        <f aca="true" t="shared" si="6" ref="D17:D33">SUM(E17:J17)</f>
        <v>713</v>
      </c>
      <c r="E17" s="107">
        <v>700</v>
      </c>
      <c r="F17" s="107">
        <v>12</v>
      </c>
      <c r="G17" s="107">
        <v>1</v>
      </c>
      <c r="H17" s="107">
        <v>0</v>
      </c>
      <c r="I17" s="107">
        <v>0</v>
      </c>
      <c r="J17" s="107">
        <v>0</v>
      </c>
      <c r="K17" s="107">
        <v>231</v>
      </c>
      <c r="L17" s="107">
        <v>62</v>
      </c>
      <c r="M17" s="107">
        <v>44</v>
      </c>
      <c r="N17" s="107">
        <v>13</v>
      </c>
      <c r="O17" s="107">
        <v>2</v>
      </c>
      <c r="P17" s="107">
        <v>235</v>
      </c>
      <c r="Q17" s="107">
        <v>6</v>
      </c>
      <c r="R17" s="107">
        <v>22</v>
      </c>
      <c r="S17" s="107">
        <v>59</v>
      </c>
      <c r="T17" s="107">
        <v>0</v>
      </c>
      <c r="U17" s="109">
        <v>0</v>
      </c>
      <c r="V17" s="107">
        <v>6</v>
      </c>
      <c r="W17" s="107">
        <f aca="true" t="shared" si="7" ref="W17:W34">O17+P17+U17+V17</f>
        <v>243</v>
      </c>
      <c r="X17" s="107">
        <v>78</v>
      </c>
      <c r="Y17" s="107">
        <v>782</v>
      </c>
      <c r="Z17" s="107">
        <v>12</v>
      </c>
      <c r="AA17" s="107">
        <v>137</v>
      </c>
      <c r="AB17" s="107">
        <v>0</v>
      </c>
      <c r="AC17" s="255">
        <f t="shared" si="2"/>
        <v>51.405912040374915</v>
      </c>
      <c r="AD17" s="255">
        <f t="shared" si="3"/>
        <v>17.519826964671953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254">
        <f t="shared" si="5"/>
        <v>1474</v>
      </c>
      <c r="D18" s="109">
        <f t="shared" si="6"/>
        <v>929</v>
      </c>
      <c r="E18" s="107">
        <v>921</v>
      </c>
      <c r="F18" s="107">
        <v>8</v>
      </c>
      <c r="G18" s="107">
        <v>0</v>
      </c>
      <c r="H18" s="107">
        <v>0</v>
      </c>
      <c r="I18" s="107">
        <v>0</v>
      </c>
      <c r="J18" s="107">
        <v>0</v>
      </c>
      <c r="K18" s="107">
        <v>178</v>
      </c>
      <c r="L18" s="107">
        <v>29</v>
      </c>
      <c r="M18" s="107">
        <v>47</v>
      </c>
      <c r="N18" s="107">
        <v>9</v>
      </c>
      <c r="O18" s="107">
        <v>4</v>
      </c>
      <c r="P18" s="107">
        <v>183</v>
      </c>
      <c r="Q18" s="107">
        <v>0</v>
      </c>
      <c r="R18" s="107">
        <v>20</v>
      </c>
      <c r="S18" s="107">
        <v>75</v>
      </c>
      <c r="T18" s="107">
        <v>0</v>
      </c>
      <c r="U18" s="109">
        <v>0</v>
      </c>
      <c r="V18" s="107">
        <v>0</v>
      </c>
      <c r="W18" s="107">
        <f t="shared" si="7"/>
        <v>187</v>
      </c>
      <c r="X18" s="107">
        <v>66</v>
      </c>
      <c r="Y18" s="107">
        <v>1043</v>
      </c>
      <c r="Z18" s="107">
        <v>8</v>
      </c>
      <c r="AA18" s="107">
        <v>180</v>
      </c>
      <c r="AB18" s="107">
        <v>0</v>
      </c>
      <c r="AC18" s="255">
        <f t="shared" si="2"/>
        <v>63.02578018995929</v>
      </c>
      <c r="AD18" s="255">
        <f t="shared" si="3"/>
        <v>12.686567164179104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254">
        <f t="shared" si="5"/>
        <v>783</v>
      </c>
      <c r="D19" s="109">
        <f t="shared" si="6"/>
        <v>508</v>
      </c>
      <c r="E19" s="107">
        <v>491</v>
      </c>
      <c r="F19" s="107">
        <v>17</v>
      </c>
      <c r="G19" s="107">
        <v>0</v>
      </c>
      <c r="H19" s="107">
        <v>0</v>
      </c>
      <c r="I19" s="107">
        <v>0</v>
      </c>
      <c r="J19" s="107">
        <v>0</v>
      </c>
      <c r="K19" s="107">
        <v>85</v>
      </c>
      <c r="L19" s="107">
        <v>54</v>
      </c>
      <c r="M19" s="107">
        <v>33</v>
      </c>
      <c r="N19" s="107">
        <v>7</v>
      </c>
      <c r="O19" s="107">
        <v>0</v>
      </c>
      <c r="P19" s="107">
        <v>43</v>
      </c>
      <c r="Q19" s="107">
        <v>0</v>
      </c>
      <c r="R19" s="107">
        <v>3</v>
      </c>
      <c r="S19" s="107">
        <v>49</v>
      </c>
      <c r="T19" s="107">
        <v>1</v>
      </c>
      <c r="U19" s="109">
        <v>0</v>
      </c>
      <c r="V19" s="107">
        <v>0</v>
      </c>
      <c r="W19" s="107">
        <f t="shared" si="7"/>
        <v>43</v>
      </c>
      <c r="X19" s="107">
        <v>20</v>
      </c>
      <c r="Y19" s="107">
        <v>600</v>
      </c>
      <c r="Z19" s="107">
        <v>17</v>
      </c>
      <c r="AA19" s="107">
        <v>145</v>
      </c>
      <c r="AB19" s="107">
        <v>0</v>
      </c>
      <c r="AC19" s="255">
        <f t="shared" si="2"/>
        <v>64.8786717752235</v>
      </c>
      <c r="AD19" s="255">
        <f t="shared" si="3"/>
        <v>5.491698595146871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254">
        <f t="shared" si="5"/>
        <v>651</v>
      </c>
      <c r="D20" s="109">
        <f t="shared" si="6"/>
        <v>468</v>
      </c>
      <c r="E20" s="107">
        <v>462</v>
      </c>
      <c r="F20" s="107">
        <v>6</v>
      </c>
      <c r="G20" s="107">
        <v>0</v>
      </c>
      <c r="H20" s="107">
        <v>0</v>
      </c>
      <c r="I20" s="107">
        <v>0</v>
      </c>
      <c r="J20" s="107">
        <v>0</v>
      </c>
      <c r="K20" s="107">
        <v>81</v>
      </c>
      <c r="L20" s="107">
        <v>8</v>
      </c>
      <c r="M20" s="107">
        <v>14</v>
      </c>
      <c r="N20" s="107">
        <v>1</v>
      </c>
      <c r="O20" s="107">
        <v>0</v>
      </c>
      <c r="P20" s="107">
        <v>38</v>
      </c>
      <c r="Q20" s="107">
        <v>0</v>
      </c>
      <c r="R20" s="107">
        <v>0</v>
      </c>
      <c r="S20" s="107">
        <v>41</v>
      </c>
      <c r="T20" s="107">
        <v>0</v>
      </c>
      <c r="U20" s="109">
        <v>0</v>
      </c>
      <c r="V20" s="107">
        <v>0</v>
      </c>
      <c r="W20" s="107">
        <f t="shared" si="7"/>
        <v>38</v>
      </c>
      <c r="X20" s="107">
        <v>10</v>
      </c>
      <c r="Y20" s="107">
        <v>499</v>
      </c>
      <c r="Z20" s="107">
        <v>6</v>
      </c>
      <c r="AA20" s="107">
        <v>43</v>
      </c>
      <c r="AB20" s="107">
        <v>0</v>
      </c>
      <c r="AC20" s="255">
        <f t="shared" si="2"/>
        <v>71.88940092165899</v>
      </c>
      <c r="AD20" s="255">
        <f t="shared" si="3"/>
        <v>5.837173579109063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254">
        <f t="shared" si="5"/>
        <v>833</v>
      </c>
      <c r="D21" s="109">
        <f t="shared" si="6"/>
        <v>522</v>
      </c>
      <c r="E21" s="107">
        <v>511</v>
      </c>
      <c r="F21" s="107">
        <v>11</v>
      </c>
      <c r="G21" s="107">
        <v>0</v>
      </c>
      <c r="H21" s="107">
        <v>0</v>
      </c>
      <c r="I21" s="107">
        <v>0</v>
      </c>
      <c r="J21" s="107">
        <v>0</v>
      </c>
      <c r="K21" s="107">
        <v>138</v>
      </c>
      <c r="L21" s="107">
        <v>22</v>
      </c>
      <c r="M21" s="107">
        <v>23</v>
      </c>
      <c r="N21" s="107">
        <v>11</v>
      </c>
      <c r="O21" s="107">
        <v>5</v>
      </c>
      <c r="P21" s="107">
        <v>84</v>
      </c>
      <c r="Q21" s="107">
        <v>0</v>
      </c>
      <c r="R21" s="107">
        <v>2</v>
      </c>
      <c r="S21" s="107">
        <v>26</v>
      </c>
      <c r="T21" s="107">
        <v>0</v>
      </c>
      <c r="U21" s="109">
        <v>0</v>
      </c>
      <c r="V21" s="107">
        <v>0</v>
      </c>
      <c r="W21" s="107">
        <f t="shared" si="7"/>
        <v>89</v>
      </c>
      <c r="X21" s="107">
        <v>21</v>
      </c>
      <c r="Y21" s="107">
        <v>551</v>
      </c>
      <c r="Z21" s="107">
        <v>11</v>
      </c>
      <c r="AA21" s="107">
        <v>57</v>
      </c>
      <c r="AB21" s="107">
        <v>0</v>
      </c>
      <c r="AC21" s="255">
        <f t="shared" si="2"/>
        <v>62.665066026410564</v>
      </c>
      <c r="AD21" s="255">
        <f t="shared" si="3"/>
        <v>10.684273709483794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254">
        <f t="shared" si="5"/>
        <v>647</v>
      </c>
      <c r="D22" s="109">
        <f t="shared" si="6"/>
        <v>209</v>
      </c>
      <c r="E22" s="107">
        <v>197</v>
      </c>
      <c r="F22" s="107">
        <v>3</v>
      </c>
      <c r="G22" s="107">
        <v>0</v>
      </c>
      <c r="H22" s="107">
        <v>0</v>
      </c>
      <c r="I22" s="107">
        <v>9</v>
      </c>
      <c r="J22" s="107">
        <v>0</v>
      </c>
      <c r="K22" s="107">
        <v>88</v>
      </c>
      <c r="L22" s="107">
        <v>4</v>
      </c>
      <c r="M22" s="107">
        <v>19</v>
      </c>
      <c r="N22" s="107">
        <v>26</v>
      </c>
      <c r="O22" s="107">
        <v>7</v>
      </c>
      <c r="P22" s="107">
        <v>279</v>
      </c>
      <c r="Q22" s="107">
        <v>0</v>
      </c>
      <c r="R22" s="107">
        <v>4</v>
      </c>
      <c r="S22" s="107">
        <v>11</v>
      </c>
      <c r="T22" s="107">
        <v>0</v>
      </c>
      <c r="U22" s="109">
        <v>3</v>
      </c>
      <c r="V22" s="107">
        <v>0</v>
      </c>
      <c r="W22" s="107">
        <f t="shared" si="7"/>
        <v>289</v>
      </c>
      <c r="X22" s="107">
        <v>50</v>
      </c>
      <c r="Y22" s="107">
        <v>197</v>
      </c>
      <c r="Z22" s="107">
        <v>3</v>
      </c>
      <c r="AA22" s="107">
        <v>3</v>
      </c>
      <c r="AB22" s="107">
        <v>0</v>
      </c>
      <c r="AC22" s="255">
        <f t="shared" si="2"/>
        <v>32.30293663060278</v>
      </c>
      <c r="AD22" s="255">
        <f t="shared" si="3"/>
        <v>44.6676970633694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254">
        <f t="shared" si="5"/>
        <v>138</v>
      </c>
      <c r="D23" s="109">
        <f t="shared" si="6"/>
        <v>48</v>
      </c>
      <c r="E23" s="107">
        <v>46</v>
      </c>
      <c r="F23" s="107">
        <v>2</v>
      </c>
      <c r="G23" s="107">
        <v>0</v>
      </c>
      <c r="H23" s="107">
        <v>0</v>
      </c>
      <c r="I23" s="107">
        <v>0</v>
      </c>
      <c r="J23" s="107">
        <v>0</v>
      </c>
      <c r="K23" s="107">
        <v>51</v>
      </c>
      <c r="L23" s="107">
        <v>0</v>
      </c>
      <c r="M23" s="107">
        <v>0</v>
      </c>
      <c r="N23" s="107">
        <v>0</v>
      </c>
      <c r="O23" s="107">
        <v>0</v>
      </c>
      <c r="P23" s="107">
        <v>32</v>
      </c>
      <c r="Q23" s="107">
        <v>0</v>
      </c>
      <c r="R23" s="107">
        <v>0</v>
      </c>
      <c r="S23" s="107">
        <v>7</v>
      </c>
      <c r="T23" s="107">
        <v>0</v>
      </c>
      <c r="U23" s="109">
        <v>0</v>
      </c>
      <c r="V23" s="107">
        <v>0</v>
      </c>
      <c r="W23" s="107">
        <f t="shared" si="7"/>
        <v>32</v>
      </c>
      <c r="X23" s="107">
        <v>10</v>
      </c>
      <c r="Y23" s="107">
        <v>50</v>
      </c>
      <c r="Z23" s="107">
        <v>2</v>
      </c>
      <c r="AA23" s="107">
        <v>0</v>
      </c>
      <c r="AB23" s="107">
        <v>0</v>
      </c>
      <c r="AC23" s="255">
        <f t="shared" si="2"/>
        <v>34.78260869565217</v>
      </c>
      <c r="AD23" s="255">
        <f t="shared" si="3"/>
        <v>23.18840579710145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254">
        <f t="shared" si="5"/>
        <v>331</v>
      </c>
      <c r="D24" s="109">
        <f t="shared" si="6"/>
        <v>133</v>
      </c>
      <c r="E24" s="107">
        <v>129</v>
      </c>
      <c r="F24" s="107">
        <v>1</v>
      </c>
      <c r="G24" s="107">
        <v>0</v>
      </c>
      <c r="H24" s="107">
        <v>0</v>
      </c>
      <c r="I24" s="107">
        <v>3</v>
      </c>
      <c r="J24" s="107">
        <v>0</v>
      </c>
      <c r="K24" s="107">
        <v>61</v>
      </c>
      <c r="L24" s="107">
        <v>15</v>
      </c>
      <c r="M24" s="107">
        <v>8</v>
      </c>
      <c r="N24" s="107">
        <v>11</v>
      </c>
      <c r="O24" s="107">
        <v>21</v>
      </c>
      <c r="P24" s="107">
        <v>72</v>
      </c>
      <c r="Q24" s="107">
        <v>0</v>
      </c>
      <c r="R24" s="107">
        <v>0</v>
      </c>
      <c r="S24" s="107">
        <v>10</v>
      </c>
      <c r="T24" s="107">
        <v>0</v>
      </c>
      <c r="U24" s="109">
        <v>0</v>
      </c>
      <c r="V24" s="107">
        <v>0</v>
      </c>
      <c r="W24" s="107">
        <f t="shared" si="7"/>
        <v>93</v>
      </c>
      <c r="X24" s="107">
        <v>23</v>
      </c>
      <c r="Y24" s="107">
        <v>140</v>
      </c>
      <c r="Z24" s="107">
        <v>1</v>
      </c>
      <c r="AA24" s="107">
        <v>2</v>
      </c>
      <c r="AB24" s="107">
        <v>0</v>
      </c>
      <c r="AC24" s="255">
        <f t="shared" si="2"/>
        <v>40.181268882175225</v>
      </c>
      <c r="AD24" s="255">
        <f t="shared" si="3"/>
        <v>28.09667673716012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254">
        <f t="shared" si="5"/>
        <v>301</v>
      </c>
      <c r="D25" s="109">
        <f t="shared" si="6"/>
        <v>132</v>
      </c>
      <c r="E25" s="107">
        <v>130</v>
      </c>
      <c r="F25" s="107">
        <v>2</v>
      </c>
      <c r="G25" s="107">
        <v>0</v>
      </c>
      <c r="H25" s="107">
        <v>0</v>
      </c>
      <c r="I25" s="107">
        <v>0</v>
      </c>
      <c r="J25" s="107">
        <v>0</v>
      </c>
      <c r="K25" s="107">
        <v>26</v>
      </c>
      <c r="L25" s="107">
        <v>6</v>
      </c>
      <c r="M25" s="107">
        <v>0</v>
      </c>
      <c r="N25" s="107">
        <v>1</v>
      </c>
      <c r="O25" s="107">
        <v>1</v>
      </c>
      <c r="P25" s="107">
        <v>126</v>
      </c>
      <c r="Q25" s="107">
        <v>0</v>
      </c>
      <c r="R25" s="107">
        <v>0</v>
      </c>
      <c r="S25" s="107">
        <v>9</v>
      </c>
      <c r="T25" s="107">
        <v>0</v>
      </c>
      <c r="U25" s="109">
        <v>0</v>
      </c>
      <c r="V25" s="107">
        <v>0</v>
      </c>
      <c r="W25" s="107">
        <f t="shared" si="7"/>
        <v>127</v>
      </c>
      <c r="X25" s="107">
        <v>43</v>
      </c>
      <c r="Y25" s="107">
        <v>130</v>
      </c>
      <c r="Z25" s="107">
        <v>2</v>
      </c>
      <c r="AA25" s="107">
        <v>4</v>
      </c>
      <c r="AB25" s="107">
        <v>0</v>
      </c>
      <c r="AC25" s="255">
        <f t="shared" si="2"/>
        <v>43.85382059800664</v>
      </c>
      <c r="AD25" s="255">
        <f t="shared" si="3"/>
        <v>42.19269102990033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254">
        <f t="shared" si="5"/>
        <v>219</v>
      </c>
      <c r="D26" s="109">
        <f t="shared" si="6"/>
        <v>120</v>
      </c>
      <c r="E26" s="107">
        <v>118</v>
      </c>
      <c r="F26" s="107">
        <v>2</v>
      </c>
      <c r="G26" s="107">
        <v>0</v>
      </c>
      <c r="H26" s="107">
        <v>0</v>
      </c>
      <c r="I26" s="107">
        <v>0</v>
      </c>
      <c r="J26" s="107">
        <v>0</v>
      </c>
      <c r="K26" s="107">
        <v>48</v>
      </c>
      <c r="L26" s="107">
        <v>0</v>
      </c>
      <c r="M26" s="107">
        <v>0</v>
      </c>
      <c r="N26" s="107">
        <v>0</v>
      </c>
      <c r="O26" s="107">
        <v>0</v>
      </c>
      <c r="P26" s="107">
        <v>47</v>
      </c>
      <c r="Q26" s="107">
        <v>0</v>
      </c>
      <c r="R26" s="107">
        <v>0</v>
      </c>
      <c r="S26" s="107">
        <v>4</v>
      </c>
      <c r="T26" s="107">
        <v>0</v>
      </c>
      <c r="U26" s="109">
        <v>0</v>
      </c>
      <c r="V26" s="107">
        <v>0</v>
      </c>
      <c r="W26" s="107">
        <f t="shared" si="7"/>
        <v>47</v>
      </c>
      <c r="X26" s="107">
        <v>11</v>
      </c>
      <c r="Y26" s="107">
        <v>118</v>
      </c>
      <c r="Z26" s="107">
        <v>2</v>
      </c>
      <c r="AA26" s="107">
        <v>0</v>
      </c>
      <c r="AB26" s="107">
        <v>0</v>
      </c>
      <c r="AC26" s="255">
        <f t="shared" si="2"/>
        <v>54.794520547945204</v>
      </c>
      <c r="AD26" s="255">
        <f t="shared" si="3"/>
        <v>21.461187214611872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254">
        <f t="shared" si="5"/>
        <v>70</v>
      </c>
      <c r="D27" s="109">
        <f t="shared" si="6"/>
        <v>41</v>
      </c>
      <c r="E27" s="107">
        <v>39</v>
      </c>
      <c r="F27" s="107">
        <v>2</v>
      </c>
      <c r="G27" s="107">
        <v>0</v>
      </c>
      <c r="H27" s="107">
        <v>0</v>
      </c>
      <c r="I27" s="107">
        <v>0</v>
      </c>
      <c r="J27" s="107">
        <v>0</v>
      </c>
      <c r="K27" s="107">
        <v>18</v>
      </c>
      <c r="L27" s="107">
        <v>0</v>
      </c>
      <c r="M27" s="107">
        <v>0</v>
      </c>
      <c r="N27" s="107">
        <v>0</v>
      </c>
      <c r="O27" s="107">
        <v>0</v>
      </c>
      <c r="P27" s="107">
        <v>11</v>
      </c>
      <c r="Q27" s="107">
        <v>0</v>
      </c>
      <c r="R27" s="107">
        <v>0</v>
      </c>
      <c r="S27" s="107">
        <v>0</v>
      </c>
      <c r="T27" s="107">
        <v>0</v>
      </c>
      <c r="U27" s="109">
        <v>0</v>
      </c>
      <c r="V27" s="107">
        <v>0</v>
      </c>
      <c r="W27" s="107">
        <f t="shared" si="7"/>
        <v>11</v>
      </c>
      <c r="X27" s="107">
        <v>1</v>
      </c>
      <c r="Y27" s="107">
        <v>41</v>
      </c>
      <c r="Z27" s="107">
        <v>2</v>
      </c>
      <c r="AA27" s="107">
        <v>2</v>
      </c>
      <c r="AB27" s="107">
        <v>0</v>
      </c>
      <c r="AC27" s="255">
        <f t="shared" si="2"/>
        <v>58.57142857142858</v>
      </c>
      <c r="AD27" s="255">
        <f t="shared" si="3"/>
        <v>15.714285714285714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254">
        <f t="shared" si="5"/>
        <v>142</v>
      </c>
      <c r="D28" s="109">
        <f t="shared" si="6"/>
        <v>104</v>
      </c>
      <c r="E28" s="107">
        <v>104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9</v>
      </c>
      <c r="L28" s="107">
        <v>0</v>
      </c>
      <c r="M28" s="107">
        <v>0</v>
      </c>
      <c r="N28" s="107">
        <v>0</v>
      </c>
      <c r="O28" s="107">
        <v>0</v>
      </c>
      <c r="P28" s="107">
        <v>18</v>
      </c>
      <c r="Q28" s="107">
        <v>0</v>
      </c>
      <c r="R28" s="107">
        <v>0</v>
      </c>
      <c r="S28" s="107">
        <v>11</v>
      </c>
      <c r="T28" s="107">
        <v>0</v>
      </c>
      <c r="U28" s="109">
        <v>0</v>
      </c>
      <c r="V28" s="107">
        <v>0</v>
      </c>
      <c r="W28" s="107">
        <f t="shared" si="7"/>
        <v>18</v>
      </c>
      <c r="X28" s="107">
        <v>1</v>
      </c>
      <c r="Y28" s="107">
        <v>111</v>
      </c>
      <c r="Z28" s="107">
        <v>0</v>
      </c>
      <c r="AA28" s="107">
        <v>8</v>
      </c>
      <c r="AB28" s="107">
        <v>0</v>
      </c>
      <c r="AC28" s="255">
        <f t="shared" si="2"/>
        <v>73.23943661971832</v>
      </c>
      <c r="AD28" s="255">
        <f t="shared" si="3"/>
        <v>12.676056338028168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254">
        <f t="shared" si="5"/>
        <v>89</v>
      </c>
      <c r="D29" s="109">
        <f t="shared" si="6"/>
        <v>41</v>
      </c>
      <c r="E29" s="107">
        <v>36</v>
      </c>
      <c r="F29" s="107">
        <v>5</v>
      </c>
      <c r="G29" s="107">
        <v>0</v>
      </c>
      <c r="H29" s="107">
        <v>0</v>
      </c>
      <c r="I29" s="107">
        <v>0</v>
      </c>
      <c r="J29" s="107">
        <v>0</v>
      </c>
      <c r="K29" s="107">
        <v>17</v>
      </c>
      <c r="L29" s="107">
        <v>0</v>
      </c>
      <c r="M29" s="107">
        <v>0</v>
      </c>
      <c r="N29" s="107">
        <v>6</v>
      </c>
      <c r="O29" s="107">
        <v>1</v>
      </c>
      <c r="P29" s="107">
        <v>18</v>
      </c>
      <c r="Q29" s="107">
        <v>0</v>
      </c>
      <c r="R29" s="107">
        <v>1</v>
      </c>
      <c r="S29" s="107">
        <v>4</v>
      </c>
      <c r="T29" s="107">
        <v>1</v>
      </c>
      <c r="U29" s="109">
        <v>0</v>
      </c>
      <c r="V29" s="107">
        <v>0</v>
      </c>
      <c r="W29" s="107">
        <f t="shared" si="7"/>
        <v>19</v>
      </c>
      <c r="X29" s="107">
        <v>7</v>
      </c>
      <c r="Y29" s="107">
        <v>40</v>
      </c>
      <c r="Z29" s="107">
        <v>5</v>
      </c>
      <c r="AA29" s="107">
        <v>1</v>
      </c>
      <c r="AB29" s="107">
        <v>0</v>
      </c>
      <c r="AC29" s="255">
        <f t="shared" si="2"/>
        <v>46.06741573033708</v>
      </c>
      <c r="AD29" s="255">
        <f t="shared" si="3"/>
        <v>21.34831460674157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254">
        <f t="shared" si="5"/>
        <v>286</v>
      </c>
      <c r="D30" s="109">
        <f t="shared" si="6"/>
        <v>106</v>
      </c>
      <c r="E30" s="107">
        <v>98</v>
      </c>
      <c r="F30" s="107">
        <v>8</v>
      </c>
      <c r="G30" s="107">
        <v>0</v>
      </c>
      <c r="H30" s="107">
        <v>0</v>
      </c>
      <c r="I30" s="107">
        <v>0</v>
      </c>
      <c r="J30" s="107">
        <v>0</v>
      </c>
      <c r="K30" s="107">
        <v>36</v>
      </c>
      <c r="L30" s="107">
        <v>4</v>
      </c>
      <c r="M30" s="107">
        <v>3</v>
      </c>
      <c r="N30" s="107">
        <v>15</v>
      </c>
      <c r="O30" s="107">
        <v>1</v>
      </c>
      <c r="P30" s="107">
        <v>111</v>
      </c>
      <c r="Q30" s="107">
        <v>0</v>
      </c>
      <c r="R30" s="107">
        <v>2</v>
      </c>
      <c r="S30" s="107">
        <v>8</v>
      </c>
      <c r="T30" s="107">
        <v>0</v>
      </c>
      <c r="U30" s="109">
        <v>0</v>
      </c>
      <c r="V30" s="107">
        <v>0</v>
      </c>
      <c r="W30" s="107">
        <f t="shared" si="7"/>
        <v>112</v>
      </c>
      <c r="X30" s="107">
        <v>21</v>
      </c>
      <c r="Y30" s="107">
        <v>112</v>
      </c>
      <c r="Z30" s="107">
        <v>8</v>
      </c>
      <c r="AA30" s="107">
        <v>16</v>
      </c>
      <c r="AB30" s="107">
        <v>0</v>
      </c>
      <c r="AC30" s="255">
        <f t="shared" si="2"/>
        <v>37.06293706293706</v>
      </c>
      <c r="AD30" s="255">
        <f t="shared" si="3"/>
        <v>39.16083916083916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254">
        <f t="shared" si="5"/>
        <v>201</v>
      </c>
      <c r="D31" s="109">
        <f t="shared" si="6"/>
        <v>65</v>
      </c>
      <c r="E31" s="107">
        <v>59</v>
      </c>
      <c r="F31" s="107">
        <v>5</v>
      </c>
      <c r="G31" s="107">
        <v>1</v>
      </c>
      <c r="H31" s="107">
        <v>0</v>
      </c>
      <c r="I31" s="107">
        <v>0</v>
      </c>
      <c r="J31" s="107">
        <v>0</v>
      </c>
      <c r="K31" s="107">
        <v>49</v>
      </c>
      <c r="L31" s="107">
        <v>0</v>
      </c>
      <c r="M31" s="107">
        <v>1</v>
      </c>
      <c r="N31" s="107">
        <v>5</v>
      </c>
      <c r="O31" s="107">
        <v>1</v>
      </c>
      <c r="P31" s="107">
        <v>78</v>
      </c>
      <c r="Q31" s="107">
        <v>1</v>
      </c>
      <c r="R31" s="107">
        <v>0</v>
      </c>
      <c r="S31" s="107">
        <v>1</v>
      </c>
      <c r="T31" s="107">
        <v>0</v>
      </c>
      <c r="U31" s="109">
        <v>1</v>
      </c>
      <c r="V31" s="107">
        <v>0</v>
      </c>
      <c r="W31" s="107">
        <f t="shared" si="7"/>
        <v>80</v>
      </c>
      <c r="X31" s="107">
        <v>12</v>
      </c>
      <c r="Y31" s="107">
        <v>59</v>
      </c>
      <c r="Z31" s="107">
        <v>5</v>
      </c>
      <c r="AA31" s="107">
        <v>1</v>
      </c>
      <c r="AB31" s="107">
        <v>0</v>
      </c>
      <c r="AC31" s="255">
        <f t="shared" si="2"/>
        <v>32.33830845771145</v>
      </c>
      <c r="AD31" s="255">
        <f t="shared" si="3"/>
        <v>39.800995024875625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254">
        <f t="shared" si="5"/>
        <v>87</v>
      </c>
      <c r="D32" s="109">
        <f t="shared" si="6"/>
        <v>50</v>
      </c>
      <c r="E32" s="107">
        <v>48</v>
      </c>
      <c r="F32" s="107">
        <v>2</v>
      </c>
      <c r="G32" s="107">
        <v>0</v>
      </c>
      <c r="H32" s="107">
        <v>0</v>
      </c>
      <c r="I32" s="107">
        <v>0</v>
      </c>
      <c r="J32" s="107">
        <v>0</v>
      </c>
      <c r="K32" s="107">
        <v>21</v>
      </c>
      <c r="L32" s="107">
        <v>0</v>
      </c>
      <c r="M32" s="107">
        <v>0</v>
      </c>
      <c r="N32" s="107">
        <v>1</v>
      </c>
      <c r="O32" s="107">
        <v>0</v>
      </c>
      <c r="P32" s="107">
        <v>9</v>
      </c>
      <c r="Q32" s="107">
        <v>0</v>
      </c>
      <c r="R32" s="107">
        <v>0</v>
      </c>
      <c r="S32" s="107">
        <v>6</v>
      </c>
      <c r="T32" s="107">
        <v>0</v>
      </c>
      <c r="U32" s="109">
        <v>0</v>
      </c>
      <c r="V32" s="107">
        <v>0</v>
      </c>
      <c r="W32" s="107">
        <f t="shared" si="7"/>
        <v>9</v>
      </c>
      <c r="X32" s="107">
        <v>1</v>
      </c>
      <c r="Y32" s="107">
        <v>50</v>
      </c>
      <c r="Z32" s="107">
        <v>2</v>
      </c>
      <c r="AA32" s="107">
        <v>0</v>
      </c>
      <c r="AB32" s="107">
        <v>0</v>
      </c>
      <c r="AC32" s="255">
        <f t="shared" si="2"/>
        <v>57.47126436781609</v>
      </c>
      <c r="AD32" s="255">
        <f t="shared" si="3"/>
        <v>10.344827586206897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254">
        <f t="shared" si="5"/>
        <v>644</v>
      </c>
      <c r="D33" s="109">
        <f t="shared" si="6"/>
        <v>261</v>
      </c>
      <c r="E33" s="107">
        <v>260</v>
      </c>
      <c r="F33" s="107">
        <v>1</v>
      </c>
      <c r="G33" s="107">
        <v>0</v>
      </c>
      <c r="H33" s="107">
        <v>0</v>
      </c>
      <c r="I33" s="107">
        <v>0</v>
      </c>
      <c r="J33" s="107">
        <v>0</v>
      </c>
      <c r="K33" s="107">
        <v>62</v>
      </c>
      <c r="L33" s="107">
        <v>22</v>
      </c>
      <c r="M33" s="107">
        <v>5</v>
      </c>
      <c r="N33" s="107">
        <v>15</v>
      </c>
      <c r="O33" s="107">
        <v>1</v>
      </c>
      <c r="P33" s="107">
        <v>251</v>
      </c>
      <c r="Q33" s="107">
        <v>0</v>
      </c>
      <c r="R33" s="107">
        <v>7</v>
      </c>
      <c r="S33" s="107">
        <v>20</v>
      </c>
      <c r="T33" s="107">
        <v>0</v>
      </c>
      <c r="U33" s="109">
        <v>0</v>
      </c>
      <c r="V33" s="107">
        <v>0</v>
      </c>
      <c r="W33" s="107">
        <f t="shared" si="7"/>
        <v>252</v>
      </c>
      <c r="X33" s="107">
        <v>48</v>
      </c>
      <c r="Y33" s="107">
        <v>260</v>
      </c>
      <c r="Z33" s="107">
        <v>1</v>
      </c>
      <c r="AA33" s="107">
        <v>1</v>
      </c>
      <c r="AB33" s="107">
        <v>0</v>
      </c>
      <c r="AC33" s="255">
        <f t="shared" si="2"/>
        <v>40.52795031055901</v>
      </c>
      <c r="AD33" s="255">
        <f t="shared" si="3"/>
        <v>39.130434782608695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254">
        <f t="shared" si="5"/>
        <v>103</v>
      </c>
      <c r="D34" s="109">
        <f>SUM(E34:J34)</f>
        <v>85</v>
      </c>
      <c r="E34" s="107">
        <v>83</v>
      </c>
      <c r="F34" s="107">
        <v>2</v>
      </c>
      <c r="G34" s="107">
        <v>0</v>
      </c>
      <c r="H34" s="107">
        <v>0</v>
      </c>
      <c r="I34" s="107">
        <v>0</v>
      </c>
      <c r="J34" s="107">
        <v>0</v>
      </c>
      <c r="K34" s="107">
        <v>11</v>
      </c>
      <c r="L34" s="107">
        <v>0</v>
      </c>
      <c r="M34" s="107">
        <v>0</v>
      </c>
      <c r="N34" s="107">
        <v>0</v>
      </c>
      <c r="O34" s="107">
        <v>0</v>
      </c>
      <c r="P34" s="107">
        <v>1</v>
      </c>
      <c r="Q34" s="107">
        <v>0</v>
      </c>
      <c r="R34" s="107">
        <v>0</v>
      </c>
      <c r="S34" s="107">
        <v>6</v>
      </c>
      <c r="T34" s="107">
        <v>0</v>
      </c>
      <c r="U34" s="109">
        <v>0</v>
      </c>
      <c r="V34" s="107">
        <v>0</v>
      </c>
      <c r="W34" s="107">
        <f t="shared" si="7"/>
        <v>1</v>
      </c>
      <c r="X34" s="107">
        <v>0</v>
      </c>
      <c r="Y34" s="107">
        <v>91</v>
      </c>
      <c r="Z34" s="107">
        <v>2</v>
      </c>
      <c r="AA34" s="107">
        <v>5</v>
      </c>
      <c r="AB34" s="107">
        <v>0</v>
      </c>
      <c r="AC34" s="255">
        <f t="shared" si="2"/>
        <v>82.52427184466019</v>
      </c>
      <c r="AD34" s="255">
        <f t="shared" si="3"/>
        <v>0.9708737864077669</v>
      </c>
      <c r="AE34" s="118" t="s">
        <v>206</v>
      </c>
      <c r="AF34" s="117"/>
    </row>
    <row r="35" spans="1:32" s="106" customFormat="1" ht="18" customHeight="1">
      <c r="A35" s="340" t="s">
        <v>171</v>
      </c>
      <c r="B35" s="340"/>
      <c r="C35" s="256">
        <f>SUM(C36:C37)</f>
        <v>33</v>
      </c>
      <c r="D35" s="257">
        <f aca="true" t="shared" si="8" ref="D35:AB35">SUM(D36:D37)</f>
        <v>5</v>
      </c>
      <c r="E35" s="249">
        <f t="shared" si="8"/>
        <v>5</v>
      </c>
      <c r="F35" s="249">
        <f t="shared" si="8"/>
        <v>0</v>
      </c>
      <c r="G35" s="249">
        <f t="shared" si="8"/>
        <v>0</v>
      </c>
      <c r="H35" s="249">
        <f t="shared" si="8"/>
        <v>0</v>
      </c>
      <c r="I35" s="249">
        <f t="shared" si="8"/>
        <v>0</v>
      </c>
      <c r="J35" s="249">
        <f t="shared" si="8"/>
        <v>0</v>
      </c>
      <c r="K35" s="249">
        <f t="shared" si="8"/>
        <v>6</v>
      </c>
      <c r="L35" s="249">
        <f t="shared" si="8"/>
        <v>0</v>
      </c>
      <c r="M35" s="249">
        <f t="shared" si="8"/>
        <v>0</v>
      </c>
      <c r="N35" s="249">
        <f t="shared" si="8"/>
        <v>0</v>
      </c>
      <c r="O35" s="249">
        <f t="shared" si="8"/>
        <v>0</v>
      </c>
      <c r="P35" s="249">
        <f t="shared" si="8"/>
        <v>18</v>
      </c>
      <c r="Q35" s="249">
        <f t="shared" si="8"/>
        <v>1</v>
      </c>
      <c r="R35" s="249">
        <f t="shared" si="8"/>
        <v>0</v>
      </c>
      <c r="S35" s="249">
        <f t="shared" si="8"/>
        <v>3</v>
      </c>
      <c r="T35" s="249">
        <f t="shared" si="8"/>
        <v>0</v>
      </c>
      <c r="U35" s="257">
        <f t="shared" si="8"/>
        <v>0</v>
      </c>
      <c r="V35" s="107">
        <f>SUM(V36:V37)</f>
        <v>1</v>
      </c>
      <c r="W35" s="107">
        <f t="shared" si="8"/>
        <v>19</v>
      </c>
      <c r="X35" s="249">
        <f t="shared" si="8"/>
        <v>3</v>
      </c>
      <c r="Y35" s="249">
        <f t="shared" si="8"/>
        <v>5</v>
      </c>
      <c r="Z35" s="249">
        <f t="shared" si="8"/>
        <v>0</v>
      </c>
      <c r="AA35" s="249">
        <f t="shared" si="8"/>
        <v>0</v>
      </c>
      <c r="AB35" s="249">
        <f t="shared" si="8"/>
        <v>0</v>
      </c>
      <c r="AC35" s="250">
        <f t="shared" si="2"/>
        <v>15.151515151515152</v>
      </c>
      <c r="AD35" s="250">
        <f t="shared" si="3"/>
        <v>57.57575757575758</v>
      </c>
      <c r="AE35" s="335" t="s">
        <v>171</v>
      </c>
      <c r="AF35" s="337"/>
    </row>
    <row r="36" spans="1:32" s="108" customFormat="1" ht="18" customHeight="1">
      <c r="A36" s="122"/>
      <c r="B36" s="124" t="s">
        <v>35</v>
      </c>
      <c r="C36" s="254">
        <f>D36+K36+L36+M36+N36+O36+P36+Q36+R36+S36+T36</f>
        <v>21</v>
      </c>
      <c r="D36" s="109">
        <f>SUM(E36:J36)</f>
        <v>2</v>
      </c>
      <c r="E36" s="107">
        <v>2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3</v>
      </c>
      <c r="L36" s="107">
        <v>0</v>
      </c>
      <c r="M36" s="107">
        <v>0</v>
      </c>
      <c r="N36" s="107">
        <v>0</v>
      </c>
      <c r="O36" s="107">
        <v>0</v>
      </c>
      <c r="P36" s="107">
        <v>14</v>
      </c>
      <c r="Q36" s="107">
        <v>0</v>
      </c>
      <c r="R36" s="107">
        <v>0</v>
      </c>
      <c r="S36" s="107">
        <v>2</v>
      </c>
      <c r="T36" s="107">
        <v>0</v>
      </c>
      <c r="U36" s="109">
        <v>0</v>
      </c>
      <c r="V36" s="107">
        <v>0</v>
      </c>
      <c r="W36" s="107">
        <f>O36+P36+U36+V36</f>
        <v>14</v>
      </c>
      <c r="X36" s="107">
        <v>1</v>
      </c>
      <c r="Y36" s="107">
        <v>2</v>
      </c>
      <c r="Z36" s="107">
        <v>0</v>
      </c>
      <c r="AA36" s="107">
        <v>0</v>
      </c>
      <c r="AB36" s="107">
        <v>0</v>
      </c>
      <c r="AC36" s="255">
        <f t="shared" si="2"/>
        <v>9.523809523809524</v>
      </c>
      <c r="AD36" s="255">
        <f t="shared" si="3"/>
        <v>66.66666666666666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254">
        <f>D37+K37+L37+M37+N37+O37+P37+Q37+R37+S37+T37</f>
        <v>12</v>
      </c>
      <c r="D37" s="109">
        <f>SUM(E37:J37)</f>
        <v>3</v>
      </c>
      <c r="E37" s="107">
        <v>3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3</v>
      </c>
      <c r="L37" s="107">
        <v>0</v>
      </c>
      <c r="M37" s="107">
        <v>0</v>
      </c>
      <c r="N37" s="107">
        <v>0</v>
      </c>
      <c r="O37" s="107">
        <v>0</v>
      </c>
      <c r="P37" s="107">
        <v>4</v>
      </c>
      <c r="Q37" s="107">
        <v>1</v>
      </c>
      <c r="R37" s="107">
        <v>0</v>
      </c>
      <c r="S37" s="107">
        <v>1</v>
      </c>
      <c r="T37" s="107">
        <v>0</v>
      </c>
      <c r="U37" s="109">
        <v>0</v>
      </c>
      <c r="V37" s="107">
        <v>1</v>
      </c>
      <c r="W37" s="107">
        <f>O37+P37+U37+V37</f>
        <v>5</v>
      </c>
      <c r="X37" s="107">
        <v>2</v>
      </c>
      <c r="Y37" s="107">
        <v>3</v>
      </c>
      <c r="Z37" s="107">
        <v>0</v>
      </c>
      <c r="AA37" s="107">
        <v>0</v>
      </c>
      <c r="AB37" s="107">
        <v>0</v>
      </c>
      <c r="AC37" s="255">
        <f t="shared" si="2"/>
        <v>25</v>
      </c>
      <c r="AD37" s="255">
        <f t="shared" si="3"/>
        <v>41.66666666666667</v>
      </c>
      <c r="AE37" s="118" t="s">
        <v>36</v>
      </c>
      <c r="AF37" s="117"/>
    </row>
    <row r="38" spans="1:32" s="106" customFormat="1" ht="18" customHeight="1">
      <c r="A38" s="333" t="s">
        <v>172</v>
      </c>
      <c r="B38" s="333"/>
      <c r="C38" s="256">
        <f>SUM(C39:C42)</f>
        <v>304</v>
      </c>
      <c r="D38" s="257">
        <f aca="true" t="shared" si="9" ref="D38:AB38">SUM(D39:D42)</f>
        <v>70</v>
      </c>
      <c r="E38" s="249">
        <f t="shared" si="9"/>
        <v>68</v>
      </c>
      <c r="F38" s="249">
        <f t="shared" si="9"/>
        <v>2</v>
      </c>
      <c r="G38" s="249">
        <f t="shared" si="9"/>
        <v>0</v>
      </c>
      <c r="H38" s="249">
        <f t="shared" si="9"/>
        <v>0</v>
      </c>
      <c r="I38" s="249">
        <f t="shared" si="9"/>
        <v>0</v>
      </c>
      <c r="J38" s="249">
        <f t="shared" si="9"/>
        <v>0</v>
      </c>
      <c r="K38" s="249">
        <f t="shared" si="9"/>
        <v>70</v>
      </c>
      <c r="L38" s="249">
        <f t="shared" si="9"/>
        <v>7</v>
      </c>
      <c r="M38" s="249">
        <f t="shared" si="9"/>
        <v>0</v>
      </c>
      <c r="N38" s="249">
        <f t="shared" si="9"/>
        <v>1</v>
      </c>
      <c r="O38" s="249">
        <f t="shared" si="9"/>
        <v>2</v>
      </c>
      <c r="P38" s="249">
        <f t="shared" si="9"/>
        <v>150</v>
      </c>
      <c r="Q38" s="249">
        <f t="shared" si="9"/>
        <v>0</v>
      </c>
      <c r="R38" s="249">
        <f t="shared" si="9"/>
        <v>3</v>
      </c>
      <c r="S38" s="249">
        <f t="shared" si="9"/>
        <v>1</v>
      </c>
      <c r="T38" s="249">
        <f t="shared" si="9"/>
        <v>0</v>
      </c>
      <c r="U38" s="257">
        <f t="shared" si="9"/>
        <v>0</v>
      </c>
      <c r="V38" s="249">
        <f>SUM(V39:V42)</f>
        <v>0</v>
      </c>
      <c r="W38" s="249">
        <f t="shared" si="9"/>
        <v>152</v>
      </c>
      <c r="X38" s="249">
        <f t="shared" si="9"/>
        <v>16</v>
      </c>
      <c r="Y38" s="249">
        <f t="shared" si="9"/>
        <v>68</v>
      </c>
      <c r="Z38" s="249">
        <f t="shared" si="9"/>
        <v>2</v>
      </c>
      <c r="AA38" s="249">
        <f t="shared" si="9"/>
        <v>0</v>
      </c>
      <c r="AB38" s="249">
        <f t="shared" si="9"/>
        <v>0</v>
      </c>
      <c r="AC38" s="250">
        <f t="shared" si="2"/>
        <v>23.026315789473685</v>
      </c>
      <c r="AD38" s="250">
        <f t="shared" si="3"/>
        <v>50</v>
      </c>
      <c r="AE38" s="335" t="s">
        <v>172</v>
      </c>
      <c r="AF38" s="337"/>
    </row>
    <row r="39" spans="1:32" s="108" customFormat="1" ht="18" customHeight="1">
      <c r="A39" s="122"/>
      <c r="B39" s="124" t="s">
        <v>74</v>
      </c>
      <c r="C39" s="254">
        <f>D39+K39+L39+M39+N39+O39+P39+Q39+R39+S39+T39</f>
        <v>129</v>
      </c>
      <c r="D39" s="109">
        <f>SUM(E39:J39)</f>
        <v>14</v>
      </c>
      <c r="E39" s="107">
        <v>13</v>
      </c>
      <c r="F39" s="107">
        <v>1</v>
      </c>
      <c r="G39" s="107">
        <v>0</v>
      </c>
      <c r="H39" s="107">
        <v>0</v>
      </c>
      <c r="I39" s="107">
        <v>0</v>
      </c>
      <c r="J39" s="107">
        <v>0</v>
      </c>
      <c r="K39" s="107">
        <v>25</v>
      </c>
      <c r="L39" s="107">
        <v>1</v>
      </c>
      <c r="M39" s="107">
        <v>0</v>
      </c>
      <c r="N39" s="107">
        <v>1</v>
      </c>
      <c r="O39" s="107">
        <v>2</v>
      </c>
      <c r="P39" s="107">
        <v>84</v>
      </c>
      <c r="Q39" s="107">
        <v>0</v>
      </c>
      <c r="R39" s="107">
        <v>1</v>
      </c>
      <c r="S39" s="107">
        <v>1</v>
      </c>
      <c r="T39" s="107">
        <v>0</v>
      </c>
      <c r="U39" s="109">
        <v>0</v>
      </c>
      <c r="V39" s="107">
        <v>0</v>
      </c>
      <c r="W39" s="107">
        <f>O39+P39+U39+V39</f>
        <v>86</v>
      </c>
      <c r="X39" s="107">
        <v>7</v>
      </c>
      <c r="Y39" s="107">
        <v>13</v>
      </c>
      <c r="Z39" s="107">
        <v>1</v>
      </c>
      <c r="AA39" s="107">
        <v>0</v>
      </c>
      <c r="AB39" s="107">
        <v>0</v>
      </c>
      <c r="AC39" s="255">
        <f t="shared" si="2"/>
        <v>10.852713178294573</v>
      </c>
      <c r="AD39" s="255">
        <f t="shared" si="3"/>
        <v>66.66666666666666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254">
        <f>D40+K40+L40+M40+N40+O40+P40+Q40+R40+S40+T40</f>
        <v>65</v>
      </c>
      <c r="D40" s="109">
        <f>SUM(E40:J40)</f>
        <v>10</v>
      </c>
      <c r="E40" s="107">
        <v>10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16</v>
      </c>
      <c r="L40" s="107">
        <v>0</v>
      </c>
      <c r="M40" s="107">
        <v>0</v>
      </c>
      <c r="N40" s="107">
        <v>0</v>
      </c>
      <c r="O40" s="107">
        <v>0</v>
      </c>
      <c r="P40" s="107">
        <v>38</v>
      </c>
      <c r="Q40" s="107">
        <v>0</v>
      </c>
      <c r="R40" s="107">
        <v>1</v>
      </c>
      <c r="S40" s="107">
        <v>0</v>
      </c>
      <c r="T40" s="107">
        <v>0</v>
      </c>
      <c r="U40" s="109">
        <v>0</v>
      </c>
      <c r="V40" s="107">
        <v>0</v>
      </c>
      <c r="W40" s="107">
        <f>O40+P40+U40+V40</f>
        <v>38</v>
      </c>
      <c r="X40" s="107">
        <v>5</v>
      </c>
      <c r="Y40" s="107">
        <v>10</v>
      </c>
      <c r="Z40" s="107">
        <v>0</v>
      </c>
      <c r="AA40" s="107">
        <v>0</v>
      </c>
      <c r="AB40" s="107">
        <v>0</v>
      </c>
      <c r="AC40" s="255">
        <f t="shared" si="2"/>
        <v>15.384615384615385</v>
      </c>
      <c r="AD40" s="255">
        <f t="shared" si="3"/>
        <v>58.46153846153847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254">
        <f>D41+K41+L41+M41+N41+O41+P41+Q41+R41+S41+T41</f>
        <v>97</v>
      </c>
      <c r="D41" s="109">
        <f>SUM(E41:J41)</f>
        <v>46</v>
      </c>
      <c r="E41" s="107">
        <v>45</v>
      </c>
      <c r="F41" s="107">
        <v>1</v>
      </c>
      <c r="G41" s="107">
        <v>0</v>
      </c>
      <c r="H41" s="107">
        <v>0</v>
      </c>
      <c r="I41" s="107">
        <v>0</v>
      </c>
      <c r="J41" s="107">
        <v>0</v>
      </c>
      <c r="K41" s="107">
        <v>29</v>
      </c>
      <c r="L41" s="107">
        <v>0</v>
      </c>
      <c r="M41" s="107">
        <v>0</v>
      </c>
      <c r="N41" s="107">
        <v>0</v>
      </c>
      <c r="O41" s="107">
        <v>0</v>
      </c>
      <c r="P41" s="107">
        <v>22</v>
      </c>
      <c r="Q41" s="107">
        <v>0</v>
      </c>
      <c r="R41" s="107">
        <v>0</v>
      </c>
      <c r="S41" s="107">
        <v>0</v>
      </c>
      <c r="T41" s="107">
        <v>0</v>
      </c>
      <c r="U41" s="109">
        <v>0</v>
      </c>
      <c r="V41" s="107">
        <v>0</v>
      </c>
      <c r="W41" s="107">
        <f>O41+P41+U41+V41</f>
        <v>22</v>
      </c>
      <c r="X41" s="107">
        <v>3</v>
      </c>
      <c r="Y41" s="107">
        <v>45</v>
      </c>
      <c r="Z41" s="107">
        <v>1</v>
      </c>
      <c r="AA41" s="107">
        <v>0</v>
      </c>
      <c r="AB41" s="107">
        <v>0</v>
      </c>
      <c r="AC41" s="255">
        <f t="shared" si="2"/>
        <v>47.42268041237113</v>
      </c>
      <c r="AD41" s="255">
        <f t="shared" si="3"/>
        <v>22.68041237113402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254">
        <f>D42+K42+L42+M42+N42+O42+P42+Q42+R42+S42+T42</f>
        <v>13</v>
      </c>
      <c r="D42" s="109">
        <f>SUM(E42:J42)</f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6</v>
      </c>
      <c r="M42" s="107">
        <v>0</v>
      </c>
      <c r="N42" s="107">
        <v>0</v>
      </c>
      <c r="O42" s="107">
        <v>0</v>
      </c>
      <c r="P42" s="107">
        <v>6</v>
      </c>
      <c r="Q42" s="107">
        <v>0</v>
      </c>
      <c r="R42" s="107">
        <v>1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6</v>
      </c>
      <c r="X42" s="107">
        <v>1</v>
      </c>
      <c r="Y42" s="107">
        <v>0</v>
      </c>
      <c r="Z42" s="107">
        <v>0</v>
      </c>
      <c r="AA42" s="107">
        <v>0</v>
      </c>
      <c r="AB42" s="107">
        <v>0</v>
      </c>
      <c r="AC42" s="255">
        <f t="shared" si="2"/>
        <v>0</v>
      </c>
      <c r="AD42" s="255">
        <f t="shared" si="3"/>
        <v>46.15384615384615</v>
      </c>
      <c r="AE42" s="118" t="s">
        <v>55</v>
      </c>
      <c r="AF42" s="117"/>
    </row>
    <row r="43" spans="1:32" s="106" customFormat="1" ht="18" customHeight="1">
      <c r="A43" s="333" t="s">
        <v>173</v>
      </c>
      <c r="B43" s="333"/>
      <c r="C43" s="256">
        <f>C44</f>
        <v>43</v>
      </c>
      <c r="D43" s="257">
        <f aca="true" t="shared" si="10" ref="D43:AB43">D44</f>
        <v>3</v>
      </c>
      <c r="E43" s="249">
        <f t="shared" si="10"/>
        <v>3</v>
      </c>
      <c r="F43" s="249">
        <f t="shared" si="10"/>
        <v>0</v>
      </c>
      <c r="G43" s="249">
        <f t="shared" si="10"/>
        <v>0</v>
      </c>
      <c r="H43" s="249">
        <f t="shared" si="10"/>
        <v>0</v>
      </c>
      <c r="I43" s="249">
        <f t="shared" si="10"/>
        <v>0</v>
      </c>
      <c r="J43" s="249">
        <f t="shared" si="10"/>
        <v>0</v>
      </c>
      <c r="K43" s="249">
        <f t="shared" si="10"/>
        <v>5</v>
      </c>
      <c r="L43" s="249">
        <f t="shared" si="10"/>
        <v>0</v>
      </c>
      <c r="M43" s="249">
        <f t="shared" si="10"/>
        <v>0</v>
      </c>
      <c r="N43" s="249">
        <f t="shared" si="10"/>
        <v>0</v>
      </c>
      <c r="O43" s="249">
        <f t="shared" si="10"/>
        <v>0</v>
      </c>
      <c r="P43" s="249">
        <f t="shared" si="10"/>
        <v>33</v>
      </c>
      <c r="Q43" s="249">
        <f t="shared" si="10"/>
        <v>0</v>
      </c>
      <c r="R43" s="249">
        <f t="shared" si="10"/>
        <v>0</v>
      </c>
      <c r="S43" s="249">
        <f t="shared" si="10"/>
        <v>2</v>
      </c>
      <c r="T43" s="249">
        <f t="shared" si="10"/>
        <v>0</v>
      </c>
      <c r="U43" s="257">
        <f t="shared" si="10"/>
        <v>0</v>
      </c>
      <c r="V43" s="249">
        <f t="shared" si="10"/>
        <v>0</v>
      </c>
      <c r="W43" s="249">
        <f t="shared" si="10"/>
        <v>33</v>
      </c>
      <c r="X43" s="249">
        <f t="shared" si="10"/>
        <v>2</v>
      </c>
      <c r="Y43" s="249">
        <f t="shared" si="10"/>
        <v>5</v>
      </c>
      <c r="Z43" s="249">
        <f t="shared" si="10"/>
        <v>0</v>
      </c>
      <c r="AA43" s="249">
        <f t="shared" si="10"/>
        <v>0</v>
      </c>
      <c r="AB43" s="249">
        <f t="shared" si="10"/>
        <v>0</v>
      </c>
      <c r="AC43" s="250">
        <f t="shared" si="2"/>
        <v>6.976744186046512</v>
      </c>
      <c r="AD43" s="250">
        <f t="shared" si="3"/>
        <v>76.74418604651163</v>
      </c>
      <c r="AE43" s="338" t="s">
        <v>56</v>
      </c>
      <c r="AF43" s="339"/>
    </row>
    <row r="44" spans="1:32" s="108" customFormat="1" ht="18" customHeight="1">
      <c r="A44" s="122"/>
      <c r="B44" s="124" t="s">
        <v>40</v>
      </c>
      <c r="C44" s="254">
        <f>D44+K44+L44+M44+N44+O44+P44+Q44+R44+S44+T44</f>
        <v>43</v>
      </c>
      <c r="D44" s="109">
        <f>SUM(E44:J44)</f>
        <v>3</v>
      </c>
      <c r="E44" s="107">
        <v>3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5</v>
      </c>
      <c r="L44" s="107">
        <v>0</v>
      </c>
      <c r="M44" s="107">
        <v>0</v>
      </c>
      <c r="N44" s="107">
        <v>0</v>
      </c>
      <c r="O44" s="107">
        <v>0</v>
      </c>
      <c r="P44" s="107">
        <v>33</v>
      </c>
      <c r="Q44" s="107">
        <v>0</v>
      </c>
      <c r="R44" s="107">
        <v>0</v>
      </c>
      <c r="S44" s="107">
        <v>2</v>
      </c>
      <c r="T44" s="107">
        <v>0</v>
      </c>
      <c r="U44" s="109">
        <v>0</v>
      </c>
      <c r="V44" s="107">
        <v>0</v>
      </c>
      <c r="W44" s="107">
        <f>O44+P44+U44+V44</f>
        <v>33</v>
      </c>
      <c r="X44" s="107">
        <v>2</v>
      </c>
      <c r="Y44" s="107">
        <v>5</v>
      </c>
      <c r="Z44" s="107">
        <v>0</v>
      </c>
      <c r="AA44" s="107">
        <v>0</v>
      </c>
      <c r="AB44" s="107">
        <v>0</v>
      </c>
      <c r="AC44" s="255">
        <f t="shared" si="2"/>
        <v>6.976744186046512</v>
      </c>
      <c r="AD44" s="255">
        <f t="shared" si="3"/>
        <v>76.74418604651163</v>
      </c>
      <c r="AE44" s="118" t="s">
        <v>40</v>
      </c>
      <c r="AF44" s="117"/>
    </row>
    <row r="45" spans="1:32" s="106" customFormat="1" ht="18" customHeight="1">
      <c r="A45" s="333" t="s">
        <v>174</v>
      </c>
      <c r="B45" s="333"/>
      <c r="C45" s="256">
        <f>SUM(C46:C47)</f>
        <v>82</v>
      </c>
      <c r="D45" s="257">
        <f aca="true" t="shared" si="11" ref="D45:AB45">SUM(D46:D47)</f>
        <v>7</v>
      </c>
      <c r="E45" s="249">
        <f t="shared" si="11"/>
        <v>7</v>
      </c>
      <c r="F45" s="249">
        <f t="shared" si="11"/>
        <v>0</v>
      </c>
      <c r="G45" s="249">
        <f t="shared" si="11"/>
        <v>0</v>
      </c>
      <c r="H45" s="249">
        <f t="shared" si="11"/>
        <v>0</v>
      </c>
      <c r="I45" s="249">
        <f t="shared" si="11"/>
        <v>0</v>
      </c>
      <c r="J45" s="249">
        <f t="shared" si="11"/>
        <v>0</v>
      </c>
      <c r="K45" s="249">
        <f t="shared" si="11"/>
        <v>18</v>
      </c>
      <c r="L45" s="249">
        <f t="shared" si="11"/>
        <v>0</v>
      </c>
      <c r="M45" s="249">
        <f t="shared" si="11"/>
        <v>0</v>
      </c>
      <c r="N45" s="249">
        <f t="shared" si="11"/>
        <v>10</v>
      </c>
      <c r="O45" s="249">
        <f t="shared" si="11"/>
        <v>1</v>
      </c>
      <c r="P45" s="249">
        <f t="shared" si="11"/>
        <v>46</v>
      </c>
      <c r="Q45" s="249">
        <f t="shared" si="11"/>
        <v>0</v>
      </c>
      <c r="R45" s="249">
        <f t="shared" si="11"/>
        <v>0</v>
      </c>
      <c r="S45" s="249">
        <f t="shared" si="11"/>
        <v>0</v>
      </c>
      <c r="T45" s="249">
        <f t="shared" si="11"/>
        <v>0</v>
      </c>
      <c r="U45" s="257">
        <f t="shared" si="11"/>
        <v>0</v>
      </c>
      <c r="V45" s="249">
        <f>SUM(V46:V47)</f>
        <v>0</v>
      </c>
      <c r="W45" s="249">
        <f t="shared" si="11"/>
        <v>47</v>
      </c>
      <c r="X45" s="249">
        <f t="shared" si="11"/>
        <v>17</v>
      </c>
      <c r="Y45" s="249">
        <f t="shared" si="11"/>
        <v>7</v>
      </c>
      <c r="Z45" s="249">
        <f t="shared" si="11"/>
        <v>0</v>
      </c>
      <c r="AA45" s="249">
        <f t="shared" si="11"/>
        <v>0</v>
      </c>
      <c r="AB45" s="249">
        <f t="shared" si="11"/>
        <v>0</v>
      </c>
      <c r="AC45" s="250">
        <f t="shared" si="2"/>
        <v>8.536585365853659</v>
      </c>
      <c r="AD45" s="250">
        <f t="shared" si="3"/>
        <v>57.3170731707317</v>
      </c>
      <c r="AE45" s="335" t="s">
        <v>174</v>
      </c>
      <c r="AF45" s="337"/>
    </row>
    <row r="46" spans="1:32" s="108" customFormat="1" ht="18" customHeight="1">
      <c r="A46" s="122"/>
      <c r="B46" s="124" t="s">
        <v>41</v>
      </c>
      <c r="C46" s="254">
        <f>D46+K46+L46+M46+N46+O46+P46+Q46+R46+S46+T46</f>
        <v>82</v>
      </c>
      <c r="D46" s="109">
        <f>SUM(E46:J46)</f>
        <v>7</v>
      </c>
      <c r="E46" s="107">
        <v>7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18</v>
      </c>
      <c r="L46" s="107">
        <v>0</v>
      </c>
      <c r="M46" s="107">
        <v>0</v>
      </c>
      <c r="N46" s="107">
        <v>10</v>
      </c>
      <c r="O46" s="107">
        <v>1</v>
      </c>
      <c r="P46" s="107">
        <v>46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47</v>
      </c>
      <c r="X46" s="107">
        <v>17</v>
      </c>
      <c r="Y46" s="107">
        <v>7</v>
      </c>
      <c r="Z46" s="107">
        <v>0</v>
      </c>
      <c r="AA46" s="107">
        <v>0</v>
      </c>
      <c r="AB46" s="107">
        <v>0</v>
      </c>
      <c r="AC46" s="255">
        <f t="shared" si="2"/>
        <v>8.536585365853659</v>
      </c>
      <c r="AD46" s="255">
        <f t="shared" si="3"/>
        <v>57.3170731707317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254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255">
        <v>0</v>
      </c>
      <c r="AD47" s="255">
        <v>0</v>
      </c>
      <c r="AE47" s="118" t="s">
        <v>42</v>
      </c>
      <c r="AF47" s="117"/>
    </row>
    <row r="48" spans="1:32" s="106" customFormat="1" ht="18" customHeight="1">
      <c r="A48" s="333" t="s">
        <v>175</v>
      </c>
      <c r="B48" s="333"/>
      <c r="C48" s="256">
        <f>SUM(C49:C51)</f>
        <v>231</v>
      </c>
      <c r="D48" s="257">
        <f aca="true" t="shared" si="12" ref="D48:AB48">SUM(D49:D51)</f>
        <v>116</v>
      </c>
      <c r="E48" s="249">
        <f t="shared" si="12"/>
        <v>113</v>
      </c>
      <c r="F48" s="249">
        <f t="shared" si="12"/>
        <v>3</v>
      </c>
      <c r="G48" s="107">
        <f t="shared" si="12"/>
        <v>0</v>
      </c>
      <c r="H48" s="249">
        <f t="shared" si="12"/>
        <v>0</v>
      </c>
      <c r="I48" s="249">
        <f t="shared" si="12"/>
        <v>0</v>
      </c>
      <c r="J48" s="249">
        <f t="shared" si="12"/>
        <v>0</v>
      </c>
      <c r="K48" s="249">
        <f t="shared" si="12"/>
        <v>52</v>
      </c>
      <c r="L48" s="249">
        <f t="shared" si="12"/>
        <v>0</v>
      </c>
      <c r="M48" s="249">
        <f t="shared" si="12"/>
        <v>0</v>
      </c>
      <c r="N48" s="249">
        <f t="shared" si="12"/>
        <v>14</v>
      </c>
      <c r="O48" s="249">
        <f t="shared" si="12"/>
        <v>0</v>
      </c>
      <c r="P48" s="249">
        <f t="shared" si="12"/>
        <v>44</v>
      </c>
      <c r="Q48" s="249">
        <f t="shared" si="12"/>
        <v>0</v>
      </c>
      <c r="R48" s="249">
        <f t="shared" si="12"/>
        <v>1</v>
      </c>
      <c r="S48" s="249">
        <f t="shared" si="12"/>
        <v>4</v>
      </c>
      <c r="T48" s="249">
        <f t="shared" si="12"/>
        <v>0</v>
      </c>
      <c r="U48" s="257">
        <f t="shared" si="12"/>
        <v>0</v>
      </c>
      <c r="V48" s="249">
        <f>SUM(V49:V51)</f>
        <v>0</v>
      </c>
      <c r="W48" s="249">
        <f t="shared" si="12"/>
        <v>44</v>
      </c>
      <c r="X48" s="249">
        <f t="shared" si="12"/>
        <v>7</v>
      </c>
      <c r="Y48" s="249">
        <f t="shared" si="12"/>
        <v>113</v>
      </c>
      <c r="Z48" s="249">
        <f t="shared" si="12"/>
        <v>3</v>
      </c>
      <c r="AA48" s="249">
        <f t="shared" si="12"/>
        <v>0</v>
      </c>
      <c r="AB48" s="249">
        <f t="shared" si="12"/>
        <v>0</v>
      </c>
      <c r="AC48" s="250">
        <f>D48/C48*100</f>
        <v>50.21645021645021</v>
      </c>
      <c r="AD48" s="250">
        <f t="shared" si="3"/>
        <v>19.047619047619047</v>
      </c>
      <c r="AE48" s="335" t="s">
        <v>175</v>
      </c>
      <c r="AF48" s="337"/>
    </row>
    <row r="49" spans="1:32" s="108" customFormat="1" ht="18" customHeight="1">
      <c r="A49" s="122"/>
      <c r="B49" s="124" t="s">
        <v>43</v>
      </c>
      <c r="C49" s="254">
        <f>D49+K49+L49+M49+N49+O49+P49+Q49+R49+S49+T49</f>
        <v>79</v>
      </c>
      <c r="D49" s="109">
        <f>SUM(E49:J49)</f>
        <v>19</v>
      </c>
      <c r="E49" s="107">
        <v>17</v>
      </c>
      <c r="F49" s="107">
        <v>2</v>
      </c>
      <c r="G49" s="107">
        <v>0</v>
      </c>
      <c r="H49" s="107">
        <v>0</v>
      </c>
      <c r="I49" s="107">
        <v>0</v>
      </c>
      <c r="J49" s="107">
        <v>0</v>
      </c>
      <c r="K49" s="107">
        <v>19</v>
      </c>
      <c r="L49" s="107">
        <v>0</v>
      </c>
      <c r="M49" s="107">
        <v>0</v>
      </c>
      <c r="N49" s="107">
        <v>12</v>
      </c>
      <c r="O49" s="107">
        <v>0</v>
      </c>
      <c r="P49" s="107">
        <v>28</v>
      </c>
      <c r="Q49" s="107">
        <v>0</v>
      </c>
      <c r="R49" s="107">
        <v>1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28</v>
      </c>
      <c r="X49" s="107">
        <v>0</v>
      </c>
      <c r="Y49" s="107">
        <v>17</v>
      </c>
      <c r="Z49" s="107">
        <v>2</v>
      </c>
      <c r="AA49" s="107">
        <v>0</v>
      </c>
      <c r="AB49" s="107">
        <v>0</v>
      </c>
      <c r="AC49" s="255">
        <f>D49/C49*100</f>
        <v>24.050632911392405</v>
      </c>
      <c r="AD49" s="255">
        <f t="shared" si="3"/>
        <v>35.44303797468354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254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255">
        <v>0</v>
      </c>
      <c r="AD50" s="255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254">
        <f>D51+K51+L51+M51+N51+O51+P51+Q51+R51+S51+T51</f>
        <v>152</v>
      </c>
      <c r="D51" s="109">
        <f>SUM(E51:J51)</f>
        <v>97</v>
      </c>
      <c r="E51" s="107">
        <v>96</v>
      </c>
      <c r="F51" s="107">
        <v>1</v>
      </c>
      <c r="G51" s="107">
        <v>0</v>
      </c>
      <c r="H51" s="107">
        <v>0</v>
      </c>
      <c r="I51" s="107">
        <v>0</v>
      </c>
      <c r="J51" s="107">
        <v>0</v>
      </c>
      <c r="K51" s="107">
        <v>33</v>
      </c>
      <c r="L51" s="107">
        <v>0</v>
      </c>
      <c r="M51" s="107">
        <v>0</v>
      </c>
      <c r="N51" s="107">
        <v>2</v>
      </c>
      <c r="O51" s="107">
        <v>0</v>
      </c>
      <c r="P51" s="107">
        <v>16</v>
      </c>
      <c r="Q51" s="107">
        <v>0</v>
      </c>
      <c r="R51" s="107">
        <v>0</v>
      </c>
      <c r="S51" s="107">
        <v>4</v>
      </c>
      <c r="T51" s="107">
        <v>0</v>
      </c>
      <c r="U51" s="109">
        <v>0</v>
      </c>
      <c r="V51" s="107">
        <v>0</v>
      </c>
      <c r="W51" s="107">
        <f>O51+P51+U51+V51</f>
        <v>16</v>
      </c>
      <c r="X51" s="107">
        <v>7</v>
      </c>
      <c r="Y51" s="107">
        <v>96</v>
      </c>
      <c r="Z51" s="107">
        <v>1</v>
      </c>
      <c r="AA51" s="107">
        <v>0</v>
      </c>
      <c r="AB51" s="107">
        <v>0</v>
      </c>
      <c r="AC51" s="255">
        <f>D51/C51*100</f>
        <v>63.81578947368421</v>
      </c>
      <c r="AD51" s="255">
        <f t="shared" si="3"/>
        <v>10.526315789473683</v>
      </c>
      <c r="AE51" s="118" t="s">
        <v>45</v>
      </c>
      <c r="AF51" s="117"/>
    </row>
    <row r="52" spans="1:32" s="106" customFormat="1" ht="18" customHeight="1">
      <c r="A52" s="333" t="s">
        <v>176</v>
      </c>
      <c r="B52" s="333"/>
      <c r="C52" s="256">
        <f aca="true" t="shared" si="13" ref="C52:AB52">SUM(C53:C55)</f>
        <v>151</v>
      </c>
      <c r="D52" s="257">
        <f t="shared" si="13"/>
        <v>12</v>
      </c>
      <c r="E52" s="249">
        <f t="shared" si="13"/>
        <v>12</v>
      </c>
      <c r="F52" s="249">
        <f t="shared" si="13"/>
        <v>0</v>
      </c>
      <c r="G52" s="107">
        <f t="shared" si="13"/>
        <v>0</v>
      </c>
      <c r="H52" s="249">
        <f t="shared" si="13"/>
        <v>0</v>
      </c>
      <c r="I52" s="249">
        <f t="shared" si="13"/>
        <v>0</v>
      </c>
      <c r="J52" s="249">
        <f t="shared" si="13"/>
        <v>0</v>
      </c>
      <c r="K52" s="249">
        <f t="shared" si="13"/>
        <v>0</v>
      </c>
      <c r="L52" s="249">
        <f t="shared" si="13"/>
        <v>22</v>
      </c>
      <c r="M52" s="249">
        <f t="shared" si="13"/>
        <v>0</v>
      </c>
      <c r="N52" s="249">
        <f t="shared" si="13"/>
        <v>1</v>
      </c>
      <c r="O52" s="249">
        <f t="shared" si="13"/>
        <v>2</v>
      </c>
      <c r="P52" s="249">
        <f t="shared" si="13"/>
        <v>113</v>
      </c>
      <c r="Q52" s="249">
        <f t="shared" si="13"/>
        <v>0</v>
      </c>
      <c r="R52" s="249">
        <f t="shared" si="13"/>
        <v>0</v>
      </c>
      <c r="S52" s="249">
        <f t="shared" si="13"/>
        <v>1</v>
      </c>
      <c r="T52" s="249">
        <f t="shared" si="13"/>
        <v>0</v>
      </c>
      <c r="U52" s="257">
        <f t="shared" si="13"/>
        <v>0</v>
      </c>
      <c r="V52" s="249">
        <f>SUM(V53:V55)</f>
        <v>0</v>
      </c>
      <c r="W52" s="249">
        <f t="shared" si="13"/>
        <v>115</v>
      </c>
      <c r="X52" s="249">
        <f t="shared" si="13"/>
        <v>2</v>
      </c>
      <c r="Y52" s="249">
        <f t="shared" si="13"/>
        <v>12</v>
      </c>
      <c r="Z52" s="249">
        <f t="shared" si="13"/>
        <v>0</v>
      </c>
      <c r="AA52" s="249">
        <f t="shared" si="13"/>
        <v>1</v>
      </c>
      <c r="AB52" s="249">
        <f t="shared" si="13"/>
        <v>0</v>
      </c>
      <c r="AC52" s="250">
        <f>D52/C52*100</f>
        <v>7.9470198675496695</v>
      </c>
      <c r="AD52" s="250">
        <f t="shared" si="3"/>
        <v>76.15894039735099</v>
      </c>
      <c r="AE52" s="335" t="s">
        <v>176</v>
      </c>
      <c r="AF52" s="337"/>
    </row>
    <row r="53" spans="1:32" s="108" customFormat="1" ht="18" customHeight="1">
      <c r="A53" s="122"/>
      <c r="B53" s="124" t="s">
        <v>46</v>
      </c>
      <c r="C53" s="254">
        <f>D53+K53+L53+M53+N53+O53+P53+Q53+R53+S53+T53</f>
        <v>151</v>
      </c>
      <c r="D53" s="109">
        <f>SUM(E53:J53)</f>
        <v>12</v>
      </c>
      <c r="E53" s="107">
        <v>12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22</v>
      </c>
      <c r="M53" s="107">
        <v>0</v>
      </c>
      <c r="N53" s="107">
        <v>1</v>
      </c>
      <c r="O53" s="107">
        <v>2</v>
      </c>
      <c r="P53" s="107">
        <v>113</v>
      </c>
      <c r="Q53" s="107">
        <v>0</v>
      </c>
      <c r="R53" s="107">
        <v>0</v>
      </c>
      <c r="S53" s="107">
        <v>1</v>
      </c>
      <c r="T53" s="107">
        <v>0</v>
      </c>
      <c r="U53" s="109">
        <v>0</v>
      </c>
      <c r="V53" s="107">
        <v>0</v>
      </c>
      <c r="W53" s="107">
        <f>O53+P53+U53+V53</f>
        <v>115</v>
      </c>
      <c r="X53" s="107">
        <v>2</v>
      </c>
      <c r="Y53" s="107">
        <v>12</v>
      </c>
      <c r="Z53" s="107">
        <v>0</v>
      </c>
      <c r="AA53" s="107">
        <v>1</v>
      </c>
      <c r="AB53" s="107">
        <v>0</v>
      </c>
      <c r="AC53" s="255">
        <f>D53/C53*100</f>
        <v>7.9470198675496695</v>
      </c>
      <c r="AD53" s="255">
        <f t="shared" si="3"/>
        <v>76.15894039735099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254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255">
        <v>0</v>
      </c>
      <c r="AD54" s="255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254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255">
        <v>0</v>
      </c>
      <c r="AD55" s="255">
        <v>0</v>
      </c>
      <c r="AE55" s="118" t="s">
        <v>48</v>
      </c>
      <c r="AF55" s="117"/>
    </row>
    <row r="56" spans="1:32" s="110" customFormat="1" ht="18" customHeight="1">
      <c r="A56" s="333" t="s">
        <v>177</v>
      </c>
      <c r="B56" s="333"/>
      <c r="C56" s="256">
        <f>SUM(C57:C58)</f>
        <v>90</v>
      </c>
      <c r="D56" s="257">
        <f aca="true" t="shared" si="14" ref="D56:AB56">SUM(D57:D58)</f>
        <v>12</v>
      </c>
      <c r="E56" s="249">
        <f t="shared" si="14"/>
        <v>11</v>
      </c>
      <c r="F56" s="249">
        <f t="shared" si="14"/>
        <v>1</v>
      </c>
      <c r="G56" s="107">
        <f t="shared" si="14"/>
        <v>0</v>
      </c>
      <c r="H56" s="249">
        <f t="shared" si="14"/>
        <v>0</v>
      </c>
      <c r="I56" s="249">
        <f t="shared" si="14"/>
        <v>0</v>
      </c>
      <c r="J56" s="249">
        <f t="shared" si="14"/>
        <v>0</v>
      </c>
      <c r="K56" s="249">
        <f t="shared" si="14"/>
        <v>14</v>
      </c>
      <c r="L56" s="249">
        <f t="shared" si="14"/>
        <v>6</v>
      </c>
      <c r="M56" s="249">
        <f t="shared" si="14"/>
        <v>0</v>
      </c>
      <c r="N56" s="249">
        <f t="shared" si="14"/>
        <v>5</v>
      </c>
      <c r="O56" s="249">
        <f t="shared" si="14"/>
        <v>1</v>
      </c>
      <c r="P56" s="249">
        <f t="shared" si="14"/>
        <v>52</v>
      </c>
      <c r="Q56" s="249">
        <f t="shared" si="14"/>
        <v>0</v>
      </c>
      <c r="R56" s="249">
        <f t="shared" si="14"/>
        <v>0</v>
      </c>
      <c r="S56" s="249">
        <f t="shared" si="14"/>
        <v>0</v>
      </c>
      <c r="T56" s="249">
        <f t="shared" si="14"/>
        <v>0</v>
      </c>
      <c r="U56" s="257">
        <f t="shared" si="14"/>
        <v>0</v>
      </c>
      <c r="V56" s="249">
        <f>SUM(V57:V58)</f>
        <v>0</v>
      </c>
      <c r="W56" s="249">
        <f t="shared" si="14"/>
        <v>53</v>
      </c>
      <c r="X56" s="249">
        <f t="shared" si="14"/>
        <v>10</v>
      </c>
      <c r="Y56" s="249">
        <f t="shared" si="14"/>
        <v>11</v>
      </c>
      <c r="Z56" s="249">
        <f t="shared" si="14"/>
        <v>1</v>
      </c>
      <c r="AA56" s="249">
        <f t="shared" si="14"/>
        <v>0</v>
      </c>
      <c r="AB56" s="249">
        <f t="shared" si="14"/>
        <v>0</v>
      </c>
      <c r="AC56" s="250">
        <f aca="true" t="shared" si="15" ref="AC56:AC61">D56/C56*100</f>
        <v>13.333333333333334</v>
      </c>
      <c r="AD56" s="250">
        <f t="shared" si="3"/>
        <v>58.88888888888889</v>
      </c>
      <c r="AE56" s="335" t="s">
        <v>177</v>
      </c>
      <c r="AF56" s="337"/>
    </row>
    <row r="57" spans="1:32" s="108" customFormat="1" ht="18" customHeight="1">
      <c r="A57" s="122"/>
      <c r="B57" s="124" t="s">
        <v>49</v>
      </c>
      <c r="C57" s="254">
        <f>D57+K57+L57+M57+N57+O57+P57+Q57+R57+S57+T57</f>
        <v>40</v>
      </c>
      <c r="D57" s="109">
        <f>SUM(E57:J57)</f>
        <v>2</v>
      </c>
      <c r="E57" s="107">
        <v>2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6</v>
      </c>
      <c r="M57" s="107">
        <v>0</v>
      </c>
      <c r="N57" s="107">
        <v>3</v>
      </c>
      <c r="O57" s="107">
        <v>1</v>
      </c>
      <c r="P57" s="107">
        <v>28</v>
      </c>
      <c r="Q57" s="107">
        <v>0</v>
      </c>
      <c r="R57" s="107">
        <v>0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29</v>
      </c>
      <c r="X57" s="107">
        <v>5</v>
      </c>
      <c r="Y57" s="107">
        <v>2</v>
      </c>
      <c r="Z57" s="107">
        <v>0</v>
      </c>
      <c r="AA57" s="107">
        <v>0</v>
      </c>
      <c r="AB57" s="107">
        <v>0</v>
      </c>
      <c r="AC57" s="255">
        <f t="shared" si="15"/>
        <v>5</v>
      </c>
      <c r="AD57" s="255">
        <f t="shared" si="3"/>
        <v>72.5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254">
        <f>D58+K58+L58+M58+N58+O58+P58+Q58+R58+S58+T58</f>
        <v>50</v>
      </c>
      <c r="D58" s="109">
        <f>SUM(E58:J58)</f>
        <v>10</v>
      </c>
      <c r="E58" s="107">
        <v>9</v>
      </c>
      <c r="F58" s="107">
        <v>1</v>
      </c>
      <c r="G58" s="107">
        <v>0</v>
      </c>
      <c r="H58" s="107">
        <v>0</v>
      </c>
      <c r="I58" s="107">
        <v>0</v>
      </c>
      <c r="J58" s="107">
        <v>0</v>
      </c>
      <c r="K58" s="107">
        <v>14</v>
      </c>
      <c r="L58" s="107">
        <v>0</v>
      </c>
      <c r="M58" s="107">
        <v>0</v>
      </c>
      <c r="N58" s="107">
        <v>2</v>
      </c>
      <c r="O58" s="107">
        <v>0</v>
      </c>
      <c r="P58" s="107">
        <v>24</v>
      </c>
      <c r="Q58" s="107">
        <v>0</v>
      </c>
      <c r="R58" s="107">
        <v>0</v>
      </c>
      <c r="S58" s="107">
        <v>0</v>
      </c>
      <c r="T58" s="107">
        <v>0</v>
      </c>
      <c r="U58" s="109">
        <v>0</v>
      </c>
      <c r="V58" s="107">
        <v>0</v>
      </c>
      <c r="W58" s="107">
        <f>O58+P58+U58+V58</f>
        <v>24</v>
      </c>
      <c r="X58" s="107">
        <v>5</v>
      </c>
      <c r="Y58" s="107">
        <v>9</v>
      </c>
      <c r="Z58" s="107">
        <v>1</v>
      </c>
      <c r="AA58" s="107">
        <v>0</v>
      </c>
      <c r="AB58" s="107">
        <v>0</v>
      </c>
      <c r="AC58" s="255">
        <f t="shared" si="15"/>
        <v>20</v>
      </c>
      <c r="AD58" s="255">
        <f t="shared" si="3"/>
        <v>48</v>
      </c>
      <c r="AE58" s="118" t="s">
        <v>64</v>
      </c>
      <c r="AF58" s="117"/>
    </row>
    <row r="59" spans="1:32" s="106" customFormat="1" ht="18" customHeight="1">
      <c r="A59" s="333" t="s">
        <v>178</v>
      </c>
      <c r="B59" s="341"/>
      <c r="C59" s="256">
        <f>SUM(C60:C61)</f>
        <v>184</v>
      </c>
      <c r="D59" s="257">
        <f aca="true" t="shared" si="16" ref="D59:AB59">SUM(D60:D61)</f>
        <v>23</v>
      </c>
      <c r="E59" s="249">
        <f t="shared" si="16"/>
        <v>22</v>
      </c>
      <c r="F59" s="249">
        <f t="shared" si="16"/>
        <v>1</v>
      </c>
      <c r="G59" s="107">
        <f t="shared" si="16"/>
        <v>0</v>
      </c>
      <c r="H59" s="249">
        <f t="shared" si="16"/>
        <v>0</v>
      </c>
      <c r="I59" s="249">
        <f t="shared" si="16"/>
        <v>0</v>
      </c>
      <c r="J59" s="249">
        <f t="shared" si="16"/>
        <v>0</v>
      </c>
      <c r="K59" s="249">
        <f t="shared" si="16"/>
        <v>28</v>
      </c>
      <c r="L59" s="249">
        <f t="shared" si="16"/>
        <v>0</v>
      </c>
      <c r="M59" s="249">
        <f t="shared" si="16"/>
        <v>4</v>
      </c>
      <c r="N59" s="249">
        <f t="shared" si="16"/>
        <v>6</v>
      </c>
      <c r="O59" s="249">
        <f t="shared" si="16"/>
        <v>0</v>
      </c>
      <c r="P59" s="249">
        <f t="shared" si="16"/>
        <v>117</v>
      </c>
      <c r="Q59" s="249">
        <f t="shared" si="16"/>
        <v>0</v>
      </c>
      <c r="R59" s="249">
        <f t="shared" si="16"/>
        <v>0</v>
      </c>
      <c r="S59" s="249">
        <f t="shared" si="16"/>
        <v>6</v>
      </c>
      <c r="T59" s="249">
        <f t="shared" si="16"/>
        <v>0</v>
      </c>
      <c r="U59" s="257">
        <f t="shared" si="16"/>
        <v>0</v>
      </c>
      <c r="V59" s="249">
        <f>SUM(V60:V61)</f>
        <v>0</v>
      </c>
      <c r="W59" s="249">
        <f t="shared" si="16"/>
        <v>117</v>
      </c>
      <c r="X59" s="249">
        <f t="shared" si="16"/>
        <v>8</v>
      </c>
      <c r="Y59" s="249">
        <f t="shared" si="16"/>
        <v>24</v>
      </c>
      <c r="Z59" s="249">
        <f t="shared" si="16"/>
        <v>1</v>
      </c>
      <c r="AA59" s="249">
        <f t="shared" si="16"/>
        <v>0</v>
      </c>
      <c r="AB59" s="249">
        <f t="shared" si="16"/>
        <v>0</v>
      </c>
      <c r="AC59" s="250">
        <f t="shared" si="15"/>
        <v>12.5</v>
      </c>
      <c r="AD59" s="250">
        <f t="shared" si="3"/>
        <v>63.58695652173913</v>
      </c>
      <c r="AE59" s="335" t="s">
        <v>178</v>
      </c>
      <c r="AF59" s="336"/>
    </row>
    <row r="60" spans="1:32" s="108" customFormat="1" ht="18" customHeight="1">
      <c r="A60" s="125"/>
      <c r="B60" s="124" t="s">
        <v>50</v>
      </c>
      <c r="C60" s="254">
        <f>D60+K60+L60+M60+N60+O60+P60+Q60+R60+S60+T60</f>
        <v>66</v>
      </c>
      <c r="D60" s="109">
        <f>SUM(E60:J60)</f>
        <v>9</v>
      </c>
      <c r="E60" s="107">
        <v>9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14</v>
      </c>
      <c r="L60" s="107">
        <v>0</v>
      </c>
      <c r="M60" s="107">
        <v>0</v>
      </c>
      <c r="N60" s="107">
        <v>5</v>
      </c>
      <c r="O60" s="107">
        <v>0</v>
      </c>
      <c r="P60" s="107">
        <v>37</v>
      </c>
      <c r="Q60" s="107">
        <v>0</v>
      </c>
      <c r="R60" s="107">
        <v>0</v>
      </c>
      <c r="S60" s="107">
        <v>1</v>
      </c>
      <c r="T60" s="107">
        <v>0</v>
      </c>
      <c r="U60" s="109">
        <v>0</v>
      </c>
      <c r="V60" s="107">
        <v>0</v>
      </c>
      <c r="W60" s="107">
        <f>O60+P60+U60+V60</f>
        <v>37</v>
      </c>
      <c r="X60" s="107">
        <v>7</v>
      </c>
      <c r="Y60" s="107">
        <v>9</v>
      </c>
      <c r="Z60" s="107">
        <v>0</v>
      </c>
      <c r="AA60" s="107">
        <v>0</v>
      </c>
      <c r="AB60" s="107">
        <v>0</v>
      </c>
      <c r="AC60" s="255">
        <f t="shared" si="15"/>
        <v>13.636363636363635</v>
      </c>
      <c r="AD60" s="255">
        <f t="shared" si="3"/>
        <v>56.060606060606055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254">
        <f>D61+K61+L61+M61+N61+O61+P61+Q61+R61+S61+T61</f>
        <v>118</v>
      </c>
      <c r="D61" s="109">
        <f>SUM(E61:J61)</f>
        <v>14</v>
      </c>
      <c r="E61" s="107">
        <v>13</v>
      </c>
      <c r="F61" s="107">
        <v>1</v>
      </c>
      <c r="G61" s="107">
        <v>0</v>
      </c>
      <c r="H61" s="107">
        <v>0</v>
      </c>
      <c r="I61" s="107">
        <v>0</v>
      </c>
      <c r="J61" s="107">
        <v>0</v>
      </c>
      <c r="K61" s="107">
        <v>14</v>
      </c>
      <c r="L61" s="107">
        <v>0</v>
      </c>
      <c r="M61" s="107">
        <v>4</v>
      </c>
      <c r="N61" s="107">
        <v>1</v>
      </c>
      <c r="O61" s="107">
        <v>0</v>
      </c>
      <c r="P61" s="107">
        <v>80</v>
      </c>
      <c r="Q61" s="107">
        <v>0</v>
      </c>
      <c r="R61" s="107">
        <v>0</v>
      </c>
      <c r="S61" s="107">
        <v>5</v>
      </c>
      <c r="T61" s="107">
        <v>0</v>
      </c>
      <c r="U61" s="109">
        <v>0</v>
      </c>
      <c r="V61" s="107">
        <v>0</v>
      </c>
      <c r="W61" s="107">
        <f>O61+P61+U61+V61</f>
        <v>80</v>
      </c>
      <c r="X61" s="107">
        <v>1</v>
      </c>
      <c r="Y61" s="107">
        <v>15</v>
      </c>
      <c r="Z61" s="107">
        <v>1</v>
      </c>
      <c r="AA61" s="107">
        <v>0</v>
      </c>
      <c r="AB61" s="107">
        <v>0</v>
      </c>
      <c r="AC61" s="255">
        <f t="shared" si="15"/>
        <v>11.864406779661017</v>
      </c>
      <c r="AD61" s="255">
        <f t="shared" si="3"/>
        <v>67.79661016949152</v>
      </c>
      <c r="AE61" s="118" t="s">
        <v>165</v>
      </c>
      <c r="AF61" s="117"/>
    </row>
    <row r="62" spans="1:32" s="106" customFormat="1" ht="18" customHeight="1">
      <c r="A62" s="333" t="s">
        <v>179</v>
      </c>
      <c r="B62" s="333"/>
      <c r="C62" s="256">
        <f>C63</f>
        <v>0</v>
      </c>
      <c r="D62" s="257">
        <f aca="true" t="shared" si="17" ref="D62:AD62">D63</f>
        <v>0</v>
      </c>
      <c r="E62" s="249">
        <f t="shared" si="17"/>
        <v>0</v>
      </c>
      <c r="F62" s="249">
        <f t="shared" si="17"/>
        <v>0</v>
      </c>
      <c r="G62" s="107">
        <f t="shared" si="17"/>
        <v>0</v>
      </c>
      <c r="H62" s="249">
        <f t="shared" si="17"/>
        <v>0</v>
      </c>
      <c r="I62" s="249">
        <f t="shared" si="17"/>
        <v>0</v>
      </c>
      <c r="J62" s="249">
        <f t="shared" si="17"/>
        <v>0</v>
      </c>
      <c r="K62" s="249">
        <f t="shared" si="17"/>
        <v>0</v>
      </c>
      <c r="L62" s="249">
        <f t="shared" si="17"/>
        <v>0</v>
      </c>
      <c r="M62" s="249">
        <f t="shared" si="17"/>
        <v>0</v>
      </c>
      <c r="N62" s="249">
        <f t="shared" si="17"/>
        <v>0</v>
      </c>
      <c r="O62" s="249">
        <f t="shared" si="17"/>
        <v>0</v>
      </c>
      <c r="P62" s="249">
        <f t="shared" si="17"/>
        <v>0</v>
      </c>
      <c r="Q62" s="249">
        <f t="shared" si="17"/>
        <v>0</v>
      </c>
      <c r="R62" s="249">
        <f t="shared" si="17"/>
        <v>0</v>
      </c>
      <c r="S62" s="249">
        <f t="shared" si="17"/>
        <v>0</v>
      </c>
      <c r="T62" s="249">
        <f t="shared" si="17"/>
        <v>0</v>
      </c>
      <c r="U62" s="257">
        <f t="shared" si="17"/>
        <v>0</v>
      </c>
      <c r="V62" s="249">
        <f t="shared" si="17"/>
        <v>0</v>
      </c>
      <c r="W62" s="249">
        <f t="shared" si="17"/>
        <v>0</v>
      </c>
      <c r="X62" s="249">
        <f t="shared" si="17"/>
        <v>0</v>
      </c>
      <c r="Y62" s="249">
        <f t="shared" si="17"/>
        <v>0</v>
      </c>
      <c r="Z62" s="249">
        <f t="shared" si="17"/>
        <v>0</v>
      </c>
      <c r="AA62" s="249">
        <f t="shared" si="17"/>
        <v>0</v>
      </c>
      <c r="AB62" s="249">
        <f t="shared" si="17"/>
        <v>0</v>
      </c>
      <c r="AC62" s="249">
        <f t="shared" si="17"/>
        <v>0</v>
      </c>
      <c r="AD62" s="249">
        <f t="shared" si="17"/>
        <v>0</v>
      </c>
      <c r="AE62" s="335" t="s">
        <v>179</v>
      </c>
      <c r="AF62" s="337"/>
    </row>
    <row r="63" spans="1:32" s="108" customFormat="1" ht="18" customHeight="1">
      <c r="A63" s="125"/>
      <c r="B63" s="124" t="s">
        <v>51</v>
      </c>
      <c r="C63" s="254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255">
        <v>0</v>
      </c>
      <c r="AD63" s="255">
        <v>0</v>
      </c>
      <c r="AE63" s="118" t="s">
        <v>51</v>
      </c>
      <c r="AF63" s="117"/>
    </row>
    <row r="64" spans="1:32" s="110" customFormat="1" ht="18" customHeight="1">
      <c r="A64" s="333" t="s">
        <v>180</v>
      </c>
      <c r="B64" s="334"/>
      <c r="C64" s="256">
        <f>C65</f>
        <v>29</v>
      </c>
      <c r="D64" s="257">
        <f aca="true" t="shared" si="18" ref="D64:AB64">D65</f>
        <v>7</v>
      </c>
      <c r="E64" s="249">
        <f t="shared" si="18"/>
        <v>6</v>
      </c>
      <c r="F64" s="249">
        <f t="shared" si="18"/>
        <v>1</v>
      </c>
      <c r="G64" s="107">
        <f t="shared" si="18"/>
        <v>0</v>
      </c>
      <c r="H64" s="249">
        <f t="shared" si="18"/>
        <v>0</v>
      </c>
      <c r="I64" s="249">
        <f t="shared" si="18"/>
        <v>0</v>
      </c>
      <c r="J64" s="249">
        <f t="shared" si="18"/>
        <v>0</v>
      </c>
      <c r="K64" s="249">
        <f t="shared" si="18"/>
        <v>7</v>
      </c>
      <c r="L64" s="249">
        <f t="shared" si="18"/>
        <v>0</v>
      </c>
      <c r="M64" s="249">
        <f t="shared" si="18"/>
        <v>0</v>
      </c>
      <c r="N64" s="249">
        <f t="shared" si="18"/>
        <v>1</v>
      </c>
      <c r="O64" s="249">
        <f t="shared" si="18"/>
        <v>0</v>
      </c>
      <c r="P64" s="249">
        <f t="shared" si="18"/>
        <v>13</v>
      </c>
      <c r="Q64" s="249">
        <f t="shared" si="18"/>
        <v>1</v>
      </c>
      <c r="R64" s="249">
        <f t="shared" si="18"/>
        <v>0</v>
      </c>
      <c r="S64" s="249">
        <f t="shared" si="18"/>
        <v>0</v>
      </c>
      <c r="T64" s="249">
        <f t="shared" si="18"/>
        <v>0</v>
      </c>
      <c r="U64" s="257">
        <f t="shared" si="18"/>
        <v>0</v>
      </c>
      <c r="V64" s="249">
        <f t="shared" si="18"/>
        <v>1</v>
      </c>
      <c r="W64" s="249">
        <f t="shared" si="18"/>
        <v>14</v>
      </c>
      <c r="X64" s="249">
        <f t="shared" si="18"/>
        <v>0</v>
      </c>
      <c r="Y64" s="249">
        <f t="shared" si="18"/>
        <v>6</v>
      </c>
      <c r="Z64" s="249">
        <f t="shared" si="18"/>
        <v>1</v>
      </c>
      <c r="AA64" s="249">
        <f t="shared" si="18"/>
        <v>0</v>
      </c>
      <c r="AB64" s="249">
        <f t="shared" si="18"/>
        <v>0</v>
      </c>
      <c r="AC64" s="250">
        <f>D64/C64*100</f>
        <v>24.137931034482758</v>
      </c>
      <c r="AD64" s="250">
        <f t="shared" si="3"/>
        <v>48.275862068965516</v>
      </c>
      <c r="AE64" s="335" t="s">
        <v>180</v>
      </c>
      <c r="AF64" s="336"/>
    </row>
    <row r="65" spans="1:32" s="107" customFormat="1" ht="18" customHeight="1">
      <c r="A65" s="125"/>
      <c r="B65" s="126" t="s">
        <v>166</v>
      </c>
      <c r="C65" s="254">
        <f>D65+K65+L65+M65+N65+O65+P65+Q65+R65+S65+T65</f>
        <v>29</v>
      </c>
      <c r="D65" s="109">
        <f>SUM(E65:J65)</f>
        <v>7</v>
      </c>
      <c r="E65" s="107">
        <v>6</v>
      </c>
      <c r="F65" s="107">
        <v>1</v>
      </c>
      <c r="G65" s="107">
        <v>0</v>
      </c>
      <c r="H65" s="107">
        <v>0</v>
      </c>
      <c r="I65" s="107">
        <v>0</v>
      </c>
      <c r="J65" s="107">
        <v>0</v>
      </c>
      <c r="K65" s="107">
        <v>7</v>
      </c>
      <c r="L65" s="107">
        <v>0</v>
      </c>
      <c r="M65" s="107">
        <v>0</v>
      </c>
      <c r="N65" s="107">
        <v>1</v>
      </c>
      <c r="O65" s="107">
        <v>0</v>
      </c>
      <c r="P65" s="107">
        <v>13</v>
      </c>
      <c r="Q65" s="107">
        <v>1</v>
      </c>
      <c r="R65" s="107">
        <v>0</v>
      </c>
      <c r="S65" s="107">
        <v>0</v>
      </c>
      <c r="T65" s="107">
        <v>0</v>
      </c>
      <c r="U65" s="109">
        <v>0</v>
      </c>
      <c r="V65" s="107">
        <v>1</v>
      </c>
      <c r="W65" s="107">
        <f>O65+P65+U65+V65</f>
        <v>14</v>
      </c>
      <c r="X65" s="107">
        <v>0</v>
      </c>
      <c r="Y65" s="107">
        <v>6</v>
      </c>
      <c r="Z65" s="107">
        <v>1</v>
      </c>
      <c r="AA65" s="107">
        <v>0</v>
      </c>
      <c r="AB65" s="107">
        <v>0</v>
      </c>
      <c r="AC65" s="255">
        <f>D65/C65*100</f>
        <v>24.137931034482758</v>
      </c>
      <c r="AD65" s="255">
        <f t="shared" si="3"/>
        <v>48.275862068965516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  <mergeCell ref="A43:B43"/>
    <mergeCell ref="AE43:AF43"/>
    <mergeCell ref="A45:B45"/>
    <mergeCell ref="AE45:AF45"/>
    <mergeCell ref="A48:B48"/>
    <mergeCell ref="AE48:AF48"/>
    <mergeCell ref="A15:B15"/>
    <mergeCell ref="AE15:AF15"/>
    <mergeCell ref="A35:B35"/>
    <mergeCell ref="AE35:AF35"/>
    <mergeCell ref="A38:B38"/>
    <mergeCell ref="AE38:AF38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W5:W6"/>
    <mergeCell ref="X5:X7"/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AC11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3" t="s">
        <v>253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89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76" t="s">
        <v>203</v>
      </c>
      <c r="B4" s="384"/>
      <c r="C4" s="387" t="s">
        <v>0</v>
      </c>
      <c r="D4" s="390" t="s">
        <v>150</v>
      </c>
      <c r="E4" s="390"/>
      <c r="F4" s="390"/>
      <c r="G4" s="390"/>
      <c r="H4" s="390"/>
      <c r="I4" s="390"/>
      <c r="J4" s="391"/>
      <c r="K4" s="346" t="s">
        <v>151</v>
      </c>
      <c r="L4" s="357" t="s">
        <v>152</v>
      </c>
      <c r="M4" s="358"/>
      <c r="N4" s="346" t="s">
        <v>259</v>
      </c>
      <c r="O4" s="223"/>
      <c r="P4" s="227" t="s">
        <v>275</v>
      </c>
      <c r="Q4" s="224"/>
      <c r="R4" s="226"/>
      <c r="S4" s="346" t="s">
        <v>183</v>
      </c>
      <c r="T4" s="357" t="s">
        <v>280</v>
      </c>
      <c r="U4" s="378" t="s">
        <v>281</v>
      </c>
      <c r="V4" s="379"/>
      <c r="W4" s="379"/>
      <c r="X4" s="380"/>
      <c r="Y4" s="376" t="s">
        <v>163</v>
      </c>
      <c r="Z4" s="376"/>
      <c r="AA4" s="376"/>
      <c r="AB4" s="376"/>
      <c r="AC4" s="373" t="s">
        <v>144</v>
      </c>
      <c r="AD4" s="354" t="s">
        <v>292</v>
      </c>
      <c r="AE4" s="343" t="s">
        <v>203</v>
      </c>
      <c r="AF4" s="364"/>
    </row>
    <row r="5" spans="1:32" s="219" customFormat="1" ht="18" customHeight="1">
      <c r="A5" s="366"/>
      <c r="B5" s="385"/>
      <c r="C5" s="388"/>
      <c r="D5" s="346" t="s">
        <v>75</v>
      </c>
      <c r="E5" s="346" t="s">
        <v>81</v>
      </c>
      <c r="F5" s="346" t="s">
        <v>82</v>
      </c>
      <c r="G5" s="346" t="s">
        <v>83</v>
      </c>
      <c r="H5" s="346" t="s">
        <v>258</v>
      </c>
      <c r="I5" s="346" t="s">
        <v>84</v>
      </c>
      <c r="J5" s="346" t="s">
        <v>303</v>
      </c>
      <c r="K5" s="347"/>
      <c r="L5" s="359"/>
      <c r="M5" s="360"/>
      <c r="N5" s="347"/>
      <c r="O5" s="361" t="s">
        <v>276</v>
      </c>
      <c r="P5" s="225" t="s">
        <v>286</v>
      </c>
      <c r="Q5" s="224" t="s">
        <v>287</v>
      </c>
      <c r="R5" s="343" t="s">
        <v>277</v>
      </c>
      <c r="S5" s="347"/>
      <c r="T5" s="392"/>
      <c r="U5" s="369" t="s">
        <v>282</v>
      </c>
      <c r="V5" s="370" t="s">
        <v>283</v>
      </c>
      <c r="W5" s="361" t="s">
        <v>285</v>
      </c>
      <c r="X5" s="361" t="s">
        <v>288</v>
      </c>
      <c r="Y5" s="377"/>
      <c r="Z5" s="377"/>
      <c r="AA5" s="377"/>
      <c r="AB5" s="377"/>
      <c r="AC5" s="374"/>
      <c r="AD5" s="355"/>
      <c r="AE5" s="365"/>
      <c r="AF5" s="366"/>
    </row>
    <row r="6" spans="1:32" s="219" customFormat="1" ht="18" customHeight="1">
      <c r="A6" s="366"/>
      <c r="B6" s="385"/>
      <c r="C6" s="388"/>
      <c r="D6" s="347"/>
      <c r="E6" s="347"/>
      <c r="F6" s="347"/>
      <c r="G6" s="347"/>
      <c r="H6" s="347"/>
      <c r="I6" s="347"/>
      <c r="J6" s="347"/>
      <c r="K6" s="347"/>
      <c r="L6" s="347" t="s">
        <v>300</v>
      </c>
      <c r="M6" s="347" t="s">
        <v>78</v>
      </c>
      <c r="N6" s="347"/>
      <c r="O6" s="362"/>
      <c r="P6" s="361" t="s">
        <v>278</v>
      </c>
      <c r="Q6" s="361" t="s">
        <v>279</v>
      </c>
      <c r="R6" s="344"/>
      <c r="S6" s="347"/>
      <c r="T6" s="392"/>
      <c r="U6" s="362"/>
      <c r="V6" s="371"/>
      <c r="W6" s="362"/>
      <c r="X6" s="362"/>
      <c r="Y6" s="349" t="s">
        <v>143</v>
      </c>
      <c r="Z6" s="350"/>
      <c r="AA6" s="351" t="s">
        <v>153</v>
      </c>
      <c r="AB6" s="352"/>
      <c r="AC6" s="374"/>
      <c r="AD6" s="355"/>
      <c r="AE6" s="365"/>
      <c r="AF6" s="366"/>
    </row>
    <row r="7" spans="1:32" s="219" customFormat="1" ht="18" customHeight="1">
      <c r="A7" s="368"/>
      <c r="B7" s="386"/>
      <c r="C7" s="389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63"/>
      <c r="P7" s="363"/>
      <c r="Q7" s="363"/>
      <c r="R7" s="345"/>
      <c r="S7" s="348"/>
      <c r="T7" s="393"/>
      <c r="U7" s="363"/>
      <c r="V7" s="372"/>
      <c r="W7" s="235" t="s">
        <v>284</v>
      </c>
      <c r="X7" s="363"/>
      <c r="Y7" s="220" t="s">
        <v>86</v>
      </c>
      <c r="Z7" s="221" t="s">
        <v>87</v>
      </c>
      <c r="AA7" s="221" t="s">
        <v>86</v>
      </c>
      <c r="AB7" s="222" t="s">
        <v>87</v>
      </c>
      <c r="AC7" s="375"/>
      <c r="AD7" s="356"/>
      <c r="AE7" s="367"/>
      <c r="AF7" s="368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236"/>
      <c r="AD8" s="236"/>
      <c r="AE8" s="112"/>
      <c r="AF8" s="113"/>
    </row>
    <row r="9" spans="1:32" s="46" customFormat="1" ht="18" customHeight="1">
      <c r="A9" s="42"/>
      <c r="B9" s="91" t="s">
        <v>307</v>
      </c>
      <c r="C9" s="47">
        <f>D9+K9+L9+M9+N9+O9+P9+Q9+R9+S9+T9</f>
        <v>9502</v>
      </c>
      <c r="D9" s="47">
        <f>SUM(E9:J9)</f>
        <v>4890</v>
      </c>
      <c r="E9" s="47">
        <v>4099</v>
      </c>
      <c r="F9" s="47">
        <v>746</v>
      </c>
      <c r="G9" s="47">
        <v>5</v>
      </c>
      <c r="H9" s="47">
        <v>0</v>
      </c>
      <c r="I9" s="47">
        <v>40</v>
      </c>
      <c r="J9" s="47">
        <v>0</v>
      </c>
      <c r="K9" s="47">
        <v>2115</v>
      </c>
      <c r="L9" s="47">
        <v>111</v>
      </c>
      <c r="M9" s="47">
        <v>136</v>
      </c>
      <c r="N9" s="47">
        <v>25</v>
      </c>
      <c r="O9" s="47">
        <v>84</v>
      </c>
      <c r="P9" s="47">
        <v>1676</v>
      </c>
      <c r="Q9" s="47">
        <v>51</v>
      </c>
      <c r="R9" s="47">
        <v>121</v>
      </c>
      <c r="S9" s="47">
        <v>288</v>
      </c>
      <c r="T9" s="47">
        <v>5</v>
      </c>
      <c r="U9" s="47">
        <v>6</v>
      </c>
      <c r="V9" s="41">
        <v>49</v>
      </c>
      <c r="W9" s="41">
        <f>O9+P9+U9+V9</f>
        <v>1815</v>
      </c>
      <c r="X9" s="47">
        <v>320</v>
      </c>
      <c r="Y9" s="47">
        <v>4412</v>
      </c>
      <c r="Z9" s="47">
        <v>782</v>
      </c>
      <c r="AA9" s="47">
        <v>346</v>
      </c>
      <c r="AB9" s="47">
        <v>43</v>
      </c>
      <c r="AC9" s="232">
        <f>D9/C9*100</f>
        <v>51.4628499263313</v>
      </c>
      <c r="AD9" s="232">
        <v>19.101241843822354</v>
      </c>
      <c r="AE9" s="238" t="s">
        <v>289</v>
      </c>
      <c r="AF9" s="115"/>
    </row>
    <row r="10" spans="1:32" s="104" customFormat="1" ht="18" customHeight="1">
      <c r="A10" s="239"/>
      <c r="B10" s="240" t="s">
        <v>308</v>
      </c>
      <c r="C10" s="237">
        <f aca="true" t="shared" si="0" ref="C10:AB10">C15+C35+C38+C43+C45+C48+C52+C56+C59+C62+C64</f>
        <v>9272</v>
      </c>
      <c r="D10" s="237">
        <f t="shared" si="0"/>
        <v>4954</v>
      </c>
      <c r="E10" s="237">
        <f t="shared" si="0"/>
        <v>4084</v>
      </c>
      <c r="F10" s="237">
        <f t="shared" si="0"/>
        <v>823</v>
      </c>
      <c r="G10" s="237">
        <f t="shared" si="0"/>
        <v>10</v>
      </c>
      <c r="H10" s="237">
        <f t="shared" si="0"/>
        <v>0</v>
      </c>
      <c r="I10" s="237">
        <f t="shared" si="0"/>
        <v>37</v>
      </c>
      <c r="J10" s="237">
        <f t="shared" si="0"/>
        <v>0</v>
      </c>
      <c r="K10" s="237">
        <f t="shared" si="0"/>
        <v>1984</v>
      </c>
      <c r="L10" s="237">
        <f t="shared" si="0"/>
        <v>234</v>
      </c>
      <c r="M10" s="237">
        <f t="shared" si="0"/>
        <v>145</v>
      </c>
      <c r="N10" s="237">
        <f t="shared" si="0"/>
        <v>16</v>
      </c>
      <c r="O10" s="237">
        <f t="shared" si="0"/>
        <v>22</v>
      </c>
      <c r="P10" s="237">
        <f t="shared" si="0"/>
        <v>1514</v>
      </c>
      <c r="Q10" s="237">
        <f t="shared" si="0"/>
        <v>22</v>
      </c>
      <c r="R10" s="237">
        <f t="shared" si="0"/>
        <v>123</v>
      </c>
      <c r="S10" s="237">
        <f t="shared" si="0"/>
        <v>257</v>
      </c>
      <c r="T10" s="237">
        <f t="shared" si="0"/>
        <v>1</v>
      </c>
      <c r="U10" s="237">
        <f t="shared" si="0"/>
        <v>7</v>
      </c>
      <c r="V10" s="237">
        <f t="shared" si="0"/>
        <v>21</v>
      </c>
      <c r="W10" s="237">
        <f t="shared" si="0"/>
        <v>1564</v>
      </c>
      <c r="X10" s="237">
        <f t="shared" si="0"/>
        <v>239</v>
      </c>
      <c r="Y10" s="237">
        <f t="shared" si="0"/>
        <v>4364</v>
      </c>
      <c r="Z10" s="237">
        <f t="shared" si="0"/>
        <v>830</v>
      </c>
      <c r="AA10" s="237">
        <f t="shared" si="0"/>
        <v>233</v>
      </c>
      <c r="AB10" s="237">
        <f t="shared" si="0"/>
        <v>3</v>
      </c>
      <c r="AC10" s="232">
        <f>D10/C10*100</f>
        <v>53.429680759275236</v>
      </c>
      <c r="AD10" s="232">
        <f>W10/C10*100</f>
        <v>16.867989646246766</v>
      </c>
      <c r="AE10" s="241" t="s">
        <v>308</v>
      </c>
      <c r="AF10" s="242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243"/>
      <c r="AD11" s="244"/>
      <c r="AE11" s="73"/>
      <c r="AF11" s="74"/>
    </row>
    <row r="12" spans="1:32" s="46" customFormat="1" ht="18" customHeight="1">
      <c r="A12" s="3"/>
      <c r="B12" s="121" t="s">
        <v>76</v>
      </c>
      <c r="C12" s="43">
        <v>6864</v>
      </c>
      <c r="D12" s="43">
        <f>SUM(E12:J12)</f>
        <v>3507</v>
      </c>
      <c r="E12" s="43">
        <v>2881</v>
      </c>
      <c r="F12" s="43">
        <v>583</v>
      </c>
      <c r="G12" s="43">
        <v>6</v>
      </c>
      <c r="H12" s="43">
        <v>0</v>
      </c>
      <c r="I12" s="43">
        <v>37</v>
      </c>
      <c r="J12" s="43">
        <v>0</v>
      </c>
      <c r="K12" s="43">
        <v>1448</v>
      </c>
      <c r="L12" s="342">
        <v>234</v>
      </c>
      <c r="M12" s="342">
        <v>145</v>
      </c>
      <c r="N12" s="43">
        <v>13</v>
      </c>
      <c r="O12" s="43">
        <v>11</v>
      </c>
      <c r="P12" s="43">
        <v>1311</v>
      </c>
      <c r="Q12" s="43">
        <v>6</v>
      </c>
      <c r="R12" s="43">
        <v>66</v>
      </c>
      <c r="S12" s="43">
        <v>154</v>
      </c>
      <c r="T12" s="43">
        <v>0</v>
      </c>
      <c r="U12" s="43">
        <v>7</v>
      </c>
      <c r="V12" s="43">
        <v>5</v>
      </c>
      <c r="W12" s="43">
        <f>O12+P12+U12+V12</f>
        <v>1334</v>
      </c>
      <c r="X12" s="342">
        <v>239</v>
      </c>
      <c r="Y12" s="43">
        <v>3120</v>
      </c>
      <c r="Z12" s="43">
        <v>590</v>
      </c>
      <c r="AA12" s="342">
        <v>233</v>
      </c>
      <c r="AB12" s="342">
        <v>3</v>
      </c>
      <c r="AC12" s="245">
        <f>D12/C12*100</f>
        <v>51.09265734265735</v>
      </c>
      <c r="AD12" s="245">
        <f>W12/C12*100</f>
        <v>19.434731934731936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2408</v>
      </c>
      <c r="D13" s="43">
        <f>SUM(E13:J13)</f>
        <v>1447</v>
      </c>
      <c r="E13" s="43">
        <v>1203</v>
      </c>
      <c r="F13" s="43">
        <v>240</v>
      </c>
      <c r="G13" s="43">
        <v>4</v>
      </c>
      <c r="H13" s="43">
        <v>0</v>
      </c>
      <c r="I13" s="43">
        <v>0</v>
      </c>
      <c r="J13" s="43">
        <v>0</v>
      </c>
      <c r="K13" s="43">
        <v>536</v>
      </c>
      <c r="L13" s="342"/>
      <c r="M13" s="342"/>
      <c r="N13" s="43">
        <v>3</v>
      </c>
      <c r="O13" s="43">
        <v>11</v>
      </c>
      <c r="P13" s="43">
        <v>203</v>
      </c>
      <c r="Q13" s="43">
        <v>16</v>
      </c>
      <c r="R13" s="43">
        <v>57</v>
      </c>
      <c r="S13" s="43">
        <v>103</v>
      </c>
      <c r="T13" s="43">
        <v>1</v>
      </c>
      <c r="U13" s="43">
        <v>0</v>
      </c>
      <c r="V13" s="43">
        <v>16</v>
      </c>
      <c r="W13" s="43">
        <f>O13+P13+U13+V13</f>
        <v>230</v>
      </c>
      <c r="X13" s="342"/>
      <c r="Y13" s="43">
        <v>1244</v>
      </c>
      <c r="Z13" s="43">
        <v>240</v>
      </c>
      <c r="AA13" s="342">
        <v>0</v>
      </c>
      <c r="AB13" s="342">
        <v>0</v>
      </c>
      <c r="AC13" s="245">
        <f>D13/C13*100</f>
        <v>60.09136212624585</v>
      </c>
      <c r="AD13" s="245">
        <f>W13/C13*100</f>
        <v>9.551495016611296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246"/>
      <c r="AD14" s="247"/>
      <c r="AE14" s="83"/>
      <c r="AF14" s="84"/>
    </row>
    <row r="15" spans="1:32" s="106" customFormat="1" ht="18" customHeight="1">
      <c r="A15" s="333" t="s">
        <v>170</v>
      </c>
      <c r="B15" s="353"/>
      <c r="C15" s="248">
        <f>SUM(C17:C34)</f>
        <v>8275</v>
      </c>
      <c r="D15" s="249">
        <f aca="true" t="shared" si="1" ref="D15:AB15">SUM(D17:D34)</f>
        <v>4732</v>
      </c>
      <c r="E15" s="249">
        <f t="shared" si="1"/>
        <v>3961</v>
      </c>
      <c r="F15" s="249">
        <f t="shared" si="1"/>
        <v>724</v>
      </c>
      <c r="G15" s="249">
        <f t="shared" si="1"/>
        <v>10</v>
      </c>
      <c r="H15" s="249">
        <f t="shared" si="1"/>
        <v>0</v>
      </c>
      <c r="I15" s="249">
        <f t="shared" si="1"/>
        <v>37</v>
      </c>
      <c r="J15" s="249">
        <f t="shared" si="1"/>
        <v>0</v>
      </c>
      <c r="K15" s="249">
        <f t="shared" si="1"/>
        <v>1716</v>
      </c>
      <c r="L15" s="249">
        <f t="shared" si="1"/>
        <v>195</v>
      </c>
      <c r="M15" s="249">
        <f t="shared" si="1"/>
        <v>139</v>
      </c>
      <c r="N15" s="249">
        <f t="shared" si="1"/>
        <v>14</v>
      </c>
      <c r="O15" s="249">
        <f t="shared" si="1"/>
        <v>16</v>
      </c>
      <c r="P15" s="249">
        <f t="shared" si="1"/>
        <v>1087</v>
      </c>
      <c r="Q15" s="249">
        <f t="shared" si="1"/>
        <v>22</v>
      </c>
      <c r="R15" s="249">
        <f t="shared" si="1"/>
        <v>109</v>
      </c>
      <c r="S15" s="249">
        <f t="shared" si="1"/>
        <v>244</v>
      </c>
      <c r="T15" s="249">
        <f t="shared" si="1"/>
        <v>1</v>
      </c>
      <c r="U15" s="249">
        <f t="shared" si="1"/>
        <v>6</v>
      </c>
      <c r="V15" s="249">
        <f>SUM(V17:V34)</f>
        <v>21</v>
      </c>
      <c r="W15" s="249">
        <f t="shared" si="1"/>
        <v>1130</v>
      </c>
      <c r="X15" s="249">
        <f t="shared" si="1"/>
        <v>173</v>
      </c>
      <c r="Y15" s="249">
        <f t="shared" si="1"/>
        <v>4241</v>
      </c>
      <c r="Z15" s="249">
        <f t="shared" si="1"/>
        <v>731</v>
      </c>
      <c r="AA15" s="249">
        <f t="shared" si="1"/>
        <v>233</v>
      </c>
      <c r="AB15" s="249">
        <f t="shared" si="1"/>
        <v>3</v>
      </c>
      <c r="AC15" s="250">
        <f aca="true" t="shared" si="2" ref="AC15:AC46">D15/C15*100</f>
        <v>57.184290030211486</v>
      </c>
      <c r="AD15" s="250">
        <f aca="true" t="shared" si="3" ref="AD15:AD65">W15/C15*100</f>
        <v>13.65558912386707</v>
      </c>
      <c r="AE15" s="335" t="s">
        <v>170</v>
      </c>
      <c r="AF15" s="336"/>
    </row>
    <row r="16" spans="1:32" s="106" customFormat="1" ht="18" customHeight="1">
      <c r="A16" s="251"/>
      <c r="B16" s="252" t="s">
        <v>148</v>
      </c>
      <c r="C16" s="248">
        <f>SUM(C17:C21)</f>
        <v>4908</v>
      </c>
      <c r="D16" s="249">
        <f aca="true" t="shared" si="4" ref="D16:AB16">SUM(D17:D21)</f>
        <v>3176</v>
      </c>
      <c r="E16" s="249">
        <f t="shared" si="4"/>
        <v>2785</v>
      </c>
      <c r="F16" s="249">
        <f t="shared" si="4"/>
        <v>386</v>
      </c>
      <c r="G16" s="249">
        <f t="shared" si="4"/>
        <v>5</v>
      </c>
      <c r="H16" s="249">
        <f t="shared" si="4"/>
        <v>0</v>
      </c>
      <c r="I16" s="249">
        <f t="shared" si="4"/>
        <v>0</v>
      </c>
      <c r="J16" s="249">
        <f t="shared" si="4"/>
        <v>0</v>
      </c>
      <c r="K16" s="249">
        <f t="shared" si="4"/>
        <v>891</v>
      </c>
      <c r="L16" s="249">
        <f t="shared" si="4"/>
        <v>121</v>
      </c>
      <c r="M16" s="249">
        <f t="shared" si="4"/>
        <v>98</v>
      </c>
      <c r="N16" s="249">
        <f t="shared" si="4"/>
        <v>6</v>
      </c>
      <c r="O16" s="249">
        <f t="shared" si="4"/>
        <v>8</v>
      </c>
      <c r="P16" s="249">
        <f t="shared" si="4"/>
        <v>355</v>
      </c>
      <c r="Q16" s="249">
        <f t="shared" si="4"/>
        <v>21</v>
      </c>
      <c r="R16" s="249">
        <f t="shared" si="4"/>
        <v>65</v>
      </c>
      <c r="S16" s="249">
        <f t="shared" si="4"/>
        <v>166</v>
      </c>
      <c r="T16" s="249">
        <f t="shared" si="4"/>
        <v>1</v>
      </c>
      <c r="U16" s="249">
        <f t="shared" si="4"/>
        <v>0</v>
      </c>
      <c r="V16" s="249">
        <f>SUM(V17:V21)</f>
        <v>21</v>
      </c>
      <c r="W16" s="249">
        <f t="shared" si="4"/>
        <v>384</v>
      </c>
      <c r="X16" s="249">
        <f t="shared" si="4"/>
        <v>64</v>
      </c>
      <c r="Y16" s="249">
        <f t="shared" si="4"/>
        <v>3031</v>
      </c>
      <c r="Z16" s="249">
        <f t="shared" si="4"/>
        <v>392</v>
      </c>
      <c r="AA16" s="249">
        <f t="shared" si="4"/>
        <v>215</v>
      </c>
      <c r="AB16" s="249">
        <f t="shared" si="4"/>
        <v>3</v>
      </c>
      <c r="AC16" s="250">
        <f t="shared" si="2"/>
        <v>64.71067644661777</v>
      </c>
      <c r="AD16" s="250">
        <f t="shared" si="3"/>
        <v>7.823960880195599</v>
      </c>
      <c r="AE16" s="253" t="s">
        <v>148</v>
      </c>
      <c r="AF16" s="251"/>
    </row>
    <row r="17" spans="1:32" s="108" customFormat="1" ht="18" customHeight="1">
      <c r="A17" s="122"/>
      <c r="B17" s="123" t="s">
        <v>23</v>
      </c>
      <c r="C17" s="254">
        <f aca="true" t="shared" si="5" ref="C17:C34">D17+K17+L17+M17+N17+O17+P17+Q17+R17+S17+T17</f>
        <v>1561</v>
      </c>
      <c r="D17" s="109">
        <f aca="true" t="shared" si="6" ref="D17:D33">SUM(E17:J17)</f>
        <v>969</v>
      </c>
      <c r="E17" s="107">
        <v>838</v>
      </c>
      <c r="F17" s="107">
        <v>130</v>
      </c>
      <c r="G17" s="107">
        <v>1</v>
      </c>
      <c r="H17" s="107">
        <v>0</v>
      </c>
      <c r="I17" s="107">
        <v>0</v>
      </c>
      <c r="J17" s="107">
        <v>0</v>
      </c>
      <c r="K17" s="107">
        <v>267</v>
      </c>
      <c r="L17" s="107">
        <v>80</v>
      </c>
      <c r="M17" s="107">
        <v>37</v>
      </c>
      <c r="N17" s="107">
        <v>1</v>
      </c>
      <c r="O17" s="107">
        <v>1</v>
      </c>
      <c r="P17" s="107">
        <v>97</v>
      </c>
      <c r="Q17" s="107">
        <v>21</v>
      </c>
      <c r="R17" s="107">
        <v>26</v>
      </c>
      <c r="S17" s="107">
        <v>62</v>
      </c>
      <c r="T17" s="107">
        <v>0</v>
      </c>
      <c r="U17" s="109">
        <v>0</v>
      </c>
      <c r="V17" s="107">
        <v>21</v>
      </c>
      <c r="W17" s="107">
        <f aca="true" t="shared" si="7" ref="W17:W34">O17+P17+U17+V17</f>
        <v>119</v>
      </c>
      <c r="X17" s="107">
        <v>18</v>
      </c>
      <c r="Y17" s="107">
        <v>929</v>
      </c>
      <c r="Z17" s="107">
        <v>130</v>
      </c>
      <c r="AA17" s="107">
        <v>92</v>
      </c>
      <c r="AB17" s="107">
        <v>3</v>
      </c>
      <c r="AC17" s="255">
        <f t="shared" si="2"/>
        <v>62.075592568866114</v>
      </c>
      <c r="AD17" s="255">
        <f t="shared" si="3"/>
        <v>7.623318385650224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254">
        <f t="shared" si="5"/>
        <v>781</v>
      </c>
      <c r="D18" s="109">
        <f t="shared" si="6"/>
        <v>526</v>
      </c>
      <c r="E18" s="107">
        <v>483</v>
      </c>
      <c r="F18" s="107">
        <v>41</v>
      </c>
      <c r="G18" s="107">
        <v>2</v>
      </c>
      <c r="H18" s="107">
        <v>0</v>
      </c>
      <c r="I18" s="107">
        <v>0</v>
      </c>
      <c r="J18" s="107">
        <v>0</v>
      </c>
      <c r="K18" s="107">
        <v>125</v>
      </c>
      <c r="L18" s="107">
        <v>8</v>
      </c>
      <c r="M18" s="107">
        <v>21</v>
      </c>
      <c r="N18" s="107">
        <v>1</v>
      </c>
      <c r="O18" s="107">
        <v>3</v>
      </c>
      <c r="P18" s="107">
        <v>47</v>
      </c>
      <c r="Q18" s="107">
        <v>0</v>
      </c>
      <c r="R18" s="107">
        <v>15</v>
      </c>
      <c r="S18" s="107">
        <v>35</v>
      </c>
      <c r="T18" s="107">
        <v>0</v>
      </c>
      <c r="U18" s="109">
        <v>0</v>
      </c>
      <c r="V18" s="107">
        <v>0</v>
      </c>
      <c r="W18" s="107">
        <f t="shared" si="7"/>
        <v>50</v>
      </c>
      <c r="X18" s="107">
        <v>8</v>
      </c>
      <c r="Y18" s="107">
        <v>545</v>
      </c>
      <c r="Z18" s="107">
        <v>41</v>
      </c>
      <c r="AA18" s="107">
        <v>34</v>
      </c>
      <c r="AB18" s="107">
        <v>0</v>
      </c>
      <c r="AC18" s="255">
        <f t="shared" si="2"/>
        <v>67.34955185659412</v>
      </c>
      <c r="AD18" s="255">
        <f t="shared" si="3"/>
        <v>6.402048655569782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254">
        <f t="shared" si="5"/>
        <v>896</v>
      </c>
      <c r="D19" s="109">
        <f t="shared" si="6"/>
        <v>619</v>
      </c>
      <c r="E19" s="107">
        <v>537</v>
      </c>
      <c r="F19" s="107">
        <v>80</v>
      </c>
      <c r="G19" s="107">
        <v>2</v>
      </c>
      <c r="H19" s="107">
        <v>0</v>
      </c>
      <c r="I19" s="107">
        <v>0</v>
      </c>
      <c r="J19" s="107">
        <v>0</v>
      </c>
      <c r="K19" s="107">
        <v>151</v>
      </c>
      <c r="L19" s="107">
        <v>22</v>
      </c>
      <c r="M19" s="107">
        <v>24</v>
      </c>
      <c r="N19" s="107">
        <v>0</v>
      </c>
      <c r="O19" s="107">
        <v>0</v>
      </c>
      <c r="P19" s="107">
        <v>39</v>
      </c>
      <c r="Q19" s="107">
        <v>0</v>
      </c>
      <c r="R19" s="107">
        <v>9</v>
      </c>
      <c r="S19" s="107">
        <v>31</v>
      </c>
      <c r="T19" s="107">
        <v>1</v>
      </c>
      <c r="U19" s="109">
        <v>0</v>
      </c>
      <c r="V19" s="107">
        <v>0</v>
      </c>
      <c r="W19" s="107">
        <f t="shared" si="7"/>
        <v>39</v>
      </c>
      <c r="X19" s="107">
        <v>10</v>
      </c>
      <c r="Y19" s="107">
        <v>594</v>
      </c>
      <c r="Z19" s="107">
        <v>80</v>
      </c>
      <c r="AA19" s="107">
        <v>62</v>
      </c>
      <c r="AB19" s="107">
        <v>0</v>
      </c>
      <c r="AC19" s="255">
        <f t="shared" si="2"/>
        <v>69.08482142857143</v>
      </c>
      <c r="AD19" s="255">
        <f t="shared" si="3"/>
        <v>4.352678571428571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254">
        <f t="shared" si="5"/>
        <v>684</v>
      </c>
      <c r="D20" s="109">
        <f t="shared" si="6"/>
        <v>499</v>
      </c>
      <c r="E20" s="107">
        <v>462</v>
      </c>
      <c r="F20" s="107">
        <v>37</v>
      </c>
      <c r="G20" s="107">
        <v>0</v>
      </c>
      <c r="H20" s="107">
        <v>0</v>
      </c>
      <c r="I20" s="107">
        <v>0</v>
      </c>
      <c r="J20" s="107">
        <v>0</v>
      </c>
      <c r="K20" s="107">
        <v>145</v>
      </c>
      <c r="L20" s="107">
        <v>1</v>
      </c>
      <c r="M20" s="107">
        <v>1</v>
      </c>
      <c r="N20" s="107">
        <v>0</v>
      </c>
      <c r="O20" s="107">
        <v>0</v>
      </c>
      <c r="P20" s="107">
        <v>15</v>
      </c>
      <c r="Q20" s="107">
        <v>0</v>
      </c>
      <c r="R20" s="107">
        <v>0</v>
      </c>
      <c r="S20" s="107">
        <v>23</v>
      </c>
      <c r="T20" s="107">
        <v>0</v>
      </c>
      <c r="U20" s="109">
        <v>0</v>
      </c>
      <c r="V20" s="107">
        <v>0</v>
      </c>
      <c r="W20" s="107">
        <f t="shared" si="7"/>
        <v>15</v>
      </c>
      <c r="X20" s="107">
        <v>3</v>
      </c>
      <c r="Y20" s="107">
        <v>485</v>
      </c>
      <c r="Z20" s="107">
        <v>42</v>
      </c>
      <c r="AA20" s="107">
        <v>15</v>
      </c>
      <c r="AB20" s="107">
        <v>0</v>
      </c>
      <c r="AC20" s="255">
        <f t="shared" si="2"/>
        <v>72.953216374269</v>
      </c>
      <c r="AD20" s="255">
        <f t="shared" si="3"/>
        <v>2.1929824561403506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254">
        <f t="shared" si="5"/>
        <v>986</v>
      </c>
      <c r="D21" s="109">
        <f t="shared" si="6"/>
        <v>563</v>
      </c>
      <c r="E21" s="107">
        <v>465</v>
      </c>
      <c r="F21" s="107">
        <v>98</v>
      </c>
      <c r="G21" s="107">
        <v>0</v>
      </c>
      <c r="H21" s="107">
        <v>0</v>
      </c>
      <c r="I21" s="107">
        <v>0</v>
      </c>
      <c r="J21" s="107">
        <v>0</v>
      </c>
      <c r="K21" s="107">
        <v>203</v>
      </c>
      <c r="L21" s="107">
        <v>10</v>
      </c>
      <c r="M21" s="107">
        <v>15</v>
      </c>
      <c r="N21" s="107">
        <v>4</v>
      </c>
      <c r="O21" s="107">
        <v>4</v>
      </c>
      <c r="P21" s="107">
        <v>157</v>
      </c>
      <c r="Q21" s="107">
        <v>0</v>
      </c>
      <c r="R21" s="107">
        <v>15</v>
      </c>
      <c r="S21" s="107">
        <v>15</v>
      </c>
      <c r="T21" s="107">
        <v>0</v>
      </c>
      <c r="U21" s="109">
        <v>0</v>
      </c>
      <c r="V21" s="107">
        <v>0</v>
      </c>
      <c r="W21" s="107">
        <f t="shared" si="7"/>
        <v>161</v>
      </c>
      <c r="X21" s="107">
        <v>25</v>
      </c>
      <c r="Y21" s="107">
        <v>478</v>
      </c>
      <c r="Z21" s="107">
        <v>99</v>
      </c>
      <c r="AA21" s="107">
        <v>12</v>
      </c>
      <c r="AB21" s="107">
        <v>0</v>
      </c>
      <c r="AC21" s="255">
        <f t="shared" si="2"/>
        <v>57.09939148073022</v>
      </c>
      <c r="AD21" s="255">
        <f t="shared" si="3"/>
        <v>16.328600405679513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254">
        <f t="shared" si="5"/>
        <v>640</v>
      </c>
      <c r="D22" s="109">
        <f t="shared" si="6"/>
        <v>276</v>
      </c>
      <c r="E22" s="107">
        <v>222</v>
      </c>
      <c r="F22" s="107">
        <v>53</v>
      </c>
      <c r="G22" s="107">
        <v>1</v>
      </c>
      <c r="H22" s="107">
        <v>0</v>
      </c>
      <c r="I22" s="107">
        <v>0</v>
      </c>
      <c r="J22" s="107">
        <v>0</v>
      </c>
      <c r="K22" s="107">
        <v>153</v>
      </c>
      <c r="L22" s="107">
        <v>0</v>
      </c>
      <c r="M22" s="107">
        <v>24</v>
      </c>
      <c r="N22" s="107">
        <v>0</v>
      </c>
      <c r="O22" s="107">
        <v>0</v>
      </c>
      <c r="P22" s="107">
        <v>164</v>
      </c>
      <c r="Q22" s="107">
        <v>0</v>
      </c>
      <c r="R22" s="107">
        <v>14</v>
      </c>
      <c r="S22" s="107">
        <v>9</v>
      </c>
      <c r="T22" s="107">
        <v>0</v>
      </c>
      <c r="U22" s="109">
        <v>2</v>
      </c>
      <c r="V22" s="107">
        <v>0</v>
      </c>
      <c r="W22" s="107">
        <f t="shared" si="7"/>
        <v>166</v>
      </c>
      <c r="X22" s="107">
        <v>17</v>
      </c>
      <c r="Y22" s="107">
        <v>223</v>
      </c>
      <c r="Z22" s="107">
        <v>53</v>
      </c>
      <c r="AA22" s="107">
        <v>2</v>
      </c>
      <c r="AB22" s="107">
        <v>0</v>
      </c>
      <c r="AC22" s="255">
        <f t="shared" si="2"/>
        <v>43.125</v>
      </c>
      <c r="AD22" s="255">
        <f t="shared" si="3"/>
        <v>25.937500000000004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254">
        <f t="shared" si="5"/>
        <v>215</v>
      </c>
      <c r="D23" s="109">
        <f t="shared" si="6"/>
        <v>76</v>
      </c>
      <c r="E23" s="107">
        <v>39</v>
      </c>
      <c r="F23" s="107">
        <v>36</v>
      </c>
      <c r="G23" s="107">
        <v>1</v>
      </c>
      <c r="H23" s="107">
        <v>0</v>
      </c>
      <c r="I23" s="107">
        <v>0</v>
      </c>
      <c r="J23" s="107">
        <v>0</v>
      </c>
      <c r="K23" s="107">
        <v>80</v>
      </c>
      <c r="L23" s="107">
        <v>0</v>
      </c>
      <c r="M23" s="107">
        <v>0</v>
      </c>
      <c r="N23" s="107">
        <v>0</v>
      </c>
      <c r="O23" s="107">
        <v>0</v>
      </c>
      <c r="P23" s="107">
        <v>55</v>
      </c>
      <c r="Q23" s="107">
        <v>0</v>
      </c>
      <c r="R23" s="107">
        <v>1</v>
      </c>
      <c r="S23" s="107">
        <v>3</v>
      </c>
      <c r="T23" s="107">
        <v>0</v>
      </c>
      <c r="U23" s="109">
        <v>0</v>
      </c>
      <c r="V23" s="107">
        <v>0</v>
      </c>
      <c r="W23" s="107">
        <f t="shared" si="7"/>
        <v>55</v>
      </c>
      <c r="X23" s="107">
        <v>12</v>
      </c>
      <c r="Y23" s="107">
        <v>39</v>
      </c>
      <c r="Z23" s="107">
        <v>36</v>
      </c>
      <c r="AA23" s="107">
        <v>0</v>
      </c>
      <c r="AB23" s="107">
        <v>0</v>
      </c>
      <c r="AC23" s="255">
        <f t="shared" si="2"/>
        <v>35.348837209302324</v>
      </c>
      <c r="AD23" s="255">
        <f t="shared" si="3"/>
        <v>25.581395348837212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254">
        <f t="shared" si="5"/>
        <v>267</v>
      </c>
      <c r="D24" s="109">
        <f t="shared" si="6"/>
        <v>106</v>
      </c>
      <c r="E24" s="107">
        <v>77</v>
      </c>
      <c r="F24" s="107">
        <v>29</v>
      </c>
      <c r="G24" s="107">
        <v>0</v>
      </c>
      <c r="H24" s="107">
        <v>0</v>
      </c>
      <c r="I24" s="107">
        <v>0</v>
      </c>
      <c r="J24" s="107">
        <v>0</v>
      </c>
      <c r="K24" s="107">
        <v>79</v>
      </c>
      <c r="L24" s="107">
        <v>11</v>
      </c>
      <c r="M24" s="107">
        <v>3</v>
      </c>
      <c r="N24" s="107">
        <v>2</v>
      </c>
      <c r="O24" s="107">
        <v>6</v>
      </c>
      <c r="P24" s="107">
        <v>51</v>
      </c>
      <c r="Q24" s="107">
        <v>0</v>
      </c>
      <c r="R24" s="107">
        <v>0</v>
      </c>
      <c r="S24" s="107">
        <v>9</v>
      </c>
      <c r="T24" s="107">
        <v>0</v>
      </c>
      <c r="U24" s="109">
        <v>0</v>
      </c>
      <c r="V24" s="107">
        <v>0</v>
      </c>
      <c r="W24" s="107">
        <f t="shared" si="7"/>
        <v>57</v>
      </c>
      <c r="X24" s="107">
        <v>11</v>
      </c>
      <c r="Y24" s="107">
        <v>78</v>
      </c>
      <c r="Z24" s="107">
        <v>29</v>
      </c>
      <c r="AA24" s="107">
        <v>0</v>
      </c>
      <c r="AB24" s="107">
        <v>0</v>
      </c>
      <c r="AC24" s="255">
        <f t="shared" si="2"/>
        <v>39.70037453183521</v>
      </c>
      <c r="AD24" s="255">
        <f t="shared" si="3"/>
        <v>21.34831460674157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254">
        <f t="shared" si="5"/>
        <v>165</v>
      </c>
      <c r="D25" s="109">
        <f t="shared" si="6"/>
        <v>119</v>
      </c>
      <c r="E25" s="107">
        <v>68</v>
      </c>
      <c r="F25" s="107">
        <v>12</v>
      </c>
      <c r="G25" s="107">
        <v>2</v>
      </c>
      <c r="H25" s="107">
        <v>0</v>
      </c>
      <c r="I25" s="107">
        <v>37</v>
      </c>
      <c r="J25" s="107">
        <v>0</v>
      </c>
      <c r="K25" s="107">
        <v>10</v>
      </c>
      <c r="L25" s="107">
        <v>12</v>
      </c>
      <c r="M25" s="107">
        <v>0</v>
      </c>
      <c r="N25" s="107">
        <v>0</v>
      </c>
      <c r="O25" s="107">
        <v>0</v>
      </c>
      <c r="P25" s="107">
        <v>20</v>
      </c>
      <c r="Q25" s="107">
        <v>0</v>
      </c>
      <c r="R25" s="107">
        <v>2</v>
      </c>
      <c r="S25" s="107">
        <v>2</v>
      </c>
      <c r="T25" s="107">
        <v>0</v>
      </c>
      <c r="U25" s="109">
        <v>0</v>
      </c>
      <c r="V25" s="107">
        <v>0</v>
      </c>
      <c r="W25" s="107">
        <f t="shared" si="7"/>
        <v>20</v>
      </c>
      <c r="X25" s="107">
        <v>7</v>
      </c>
      <c r="Y25" s="107">
        <v>68</v>
      </c>
      <c r="Z25" s="107">
        <v>12</v>
      </c>
      <c r="AA25" s="107">
        <v>4</v>
      </c>
      <c r="AB25" s="107">
        <v>0</v>
      </c>
      <c r="AC25" s="255">
        <f t="shared" si="2"/>
        <v>72.12121212121212</v>
      </c>
      <c r="AD25" s="255">
        <f t="shared" si="3"/>
        <v>12.121212121212121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254">
        <f t="shared" si="5"/>
        <v>281</v>
      </c>
      <c r="D26" s="109">
        <f t="shared" si="6"/>
        <v>106</v>
      </c>
      <c r="E26" s="107">
        <v>79</v>
      </c>
      <c r="F26" s="107">
        <v>27</v>
      </c>
      <c r="G26" s="107">
        <v>0</v>
      </c>
      <c r="H26" s="107">
        <v>0</v>
      </c>
      <c r="I26" s="107">
        <v>0</v>
      </c>
      <c r="J26" s="107">
        <v>0</v>
      </c>
      <c r="K26" s="107">
        <v>99</v>
      </c>
      <c r="L26" s="107">
        <v>0</v>
      </c>
      <c r="M26" s="107">
        <v>1</v>
      </c>
      <c r="N26" s="107">
        <v>0</v>
      </c>
      <c r="O26" s="107">
        <v>0</v>
      </c>
      <c r="P26" s="107">
        <v>66</v>
      </c>
      <c r="Q26" s="107">
        <v>0</v>
      </c>
      <c r="R26" s="107">
        <v>0</v>
      </c>
      <c r="S26" s="107">
        <v>9</v>
      </c>
      <c r="T26" s="107">
        <v>0</v>
      </c>
      <c r="U26" s="109">
        <v>0</v>
      </c>
      <c r="V26" s="107">
        <v>0</v>
      </c>
      <c r="W26" s="107">
        <f t="shared" si="7"/>
        <v>66</v>
      </c>
      <c r="X26" s="107">
        <v>11</v>
      </c>
      <c r="Y26" s="107">
        <v>82</v>
      </c>
      <c r="Z26" s="107">
        <v>27</v>
      </c>
      <c r="AA26" s="107">
        <v>0</v>
      </c>
      <c r="AB26" s="107">
        <v>0</v>
      </c>
      <c r="AC26" s="255">
        <f t="shared" si="2"/>
        <v>37.72241992882562</v>
      </c>
      <c r="AD26" s="255">
        <f t="shared" si="3"/>
        <v>23.487544483985765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254">
        <f t="shared" si="5"/>
        <v>87</v>
      </c>
      <c r="D27" s="109">
        <f t="shared" si="6"/>
        <v>40</v>
      </c>
      <c r="E27" s="107">
        <v>34</v>
      </c>
      <c r="F27" s="107">
        <v>6</v>
      </c>
      <c r="G27" s="107">
        <v>0</v>
      </c>
      <c r="H27" s="107">
        <v>0</v>
      </c>
      <c r="I27" s="107">
        <v>0</v>
      </c>
      <c r="J27" s="107">
        <v>0</v>
      </c>
      <c r="K27" s="107">
        <v>34</v>
      </c>
      <c r="L27" s="107">
        <v>0</v>
      </c>
      <c r="M27" s="107">
        <v>0</v>
      </c>
      <c r="N27" s="107">
        <v>0</v>
      </c>
      <c r="O27" s="107">
        <v>0</v>
      </c>
      <c r="P27" s="107">
        <v>10</v>
      </c>
      <c r="Q27" s="107">
        <v>0</v>
      </c>
      <c r="R27" s="107">
        <v>0</v>
      </c>
      <c r="S27" s="107">
        <v>3</v>
      </c>
      <c r="T27" s="107">
        <v>0</v>
      </c>
      <c r="U27" s="109">
        <v>0</v>
      </c>
      <c r="V27" s="107">
        <v>0</v>
      </c>
      <c r="W27" s="107">
        <f t="shared" si="7"/>
        <v>10</v>
      </c>
      <c r="X27" s="107">
        <v>1</v>
      </c>
      <c r="Y27" s="107">
        <v>36</v>
      </c>
      <c r="Z27" s="107">
        <v>6</v>
      </c>
      <c r="AA27" s="107">
        <v>1</v>
      </c>
      <c r="AB27" s="107">
        <v>0</v>
      </c>
      <c r="AC27" s="255">
        <f t="shared" si="2"/>
        <v>45.97701149425287</v>
      </c>
      <c r="AD27" s="255">
        <f t="shared" si="3"/>
        <v>11.494252873563218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254">
        <f t="shared" si="5"/>
        <v>175</v>
      </c>
      <c r="D28" s="109">
        <f t="shared" si="6"/>
        <v>119</v>
      </c>
      <c r="E28" s="107">
        <v>104</v>
      </c>
      <c r="F28" s="107">
        <v>15</v>
      </c>
      <c r="G28" s="107">
        <v>0</v>
      </c>
      <c r="H28" s="107">
        <v>0</v>
      </c>
      <c r="I28" s="107">
        <v>0</v>
      </c>
      <c r="J28" s="107">
        <v>0</v>
      </c>
      <c r="K28" s="107">
        <v>27</v>
      </c>
      <c r="L28" s="107">
        <v>0</v>
      </c>
      <c r="M28" s="107">
        <v>0</v>
      </c>
      <c r="N28" s="107">
        <v>0</v>
      </c>
      <c r="O28" s="107">
        <v>0</v>
      </c>
      <c r="P28" s="107">
        <v>13</v>
      </c>
      <c r="Q28" s="107">
        <v>0</v>
      </c>
      <c r="R28" s="107">
        <v>9</v>
      </c>
      <c r="S28" s="107">
        <v>7</v>
      </c>
      <c r="T28" s="107">
        <v>0</v>
      </c>
      <c r="U28" s="109">
        <v>0</v>
      </c>
      <c r="V28" s="107">
        <v>0</v>
      </c>
      <c r="W28" s="107">
        <f t="shared" si="7"/>
        <v>13</v>
      </c>
      <c r="X28" s="107">
        <v>0</v>
      </c>
      <c r="Y28" s="107">
        <v>122</v>
      </c>
      <c r="Z28" s="107">
        <v>15</v>
      </c>
      <c r="AA28" s="107">
        <v>3</v>
      </c>
      <c r="AB28" s="107">
        <v>0</v>
      </c>
      <c r="AC28" s="255">
        <f t="shared" si="2"/>
        <v>68</v>
      </c>
      <c r="AD28" s="255">
        <f t="shared" si="3"/>
        <v>7.428571428571429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254">
        <f t="shared" si="5"/>
        <v>191</v>
      </c>
      <c r="D29" s="109">
        <f t="shared" si="6"/>
        <v>69</v>
      </c>
      <c r="E29" s="107">
        <v>36</v>
      </c>
      <c r="F29" s="107">
        <v>33</v>
      </c>
      <c r="G29" s="107">
        <v>0</v>
      </c>
      <c r="H29" s="107">
        <v>0</v>
      </c>
      <c r="I29" s="107">
        <v>0</v>
      </c>
      <c r="J29" s="107">
        <v>0</v>
      </c>
      <c r="K29" s="107">
        <v>68</v>
      </c>
      <c r="L29" s="107">
        <v>0</v>
      </c>
      <c r="M29" s="107">
        <v>0</v>
      </c>
      <c r="N29" s="107">
        <v>1</v>
      </c>
      <c r="O29" s="107">
        <v>0</v>
      </c>
      <c r="P29" s="107">
        <v>48</v>
      </c>
      <c r="Q29" s="107">
        <v>0</v>
      </c>
      <c r="R29" s="107">
        <v>3</v>
      </c>
      <c r="S29" s="107">
        <v>2</v>
      </c>
      <c r="T29" s="107">
        <v>0</v>
      </c>
      <c r="U29" s="109">
        <v>0</v>
      </c>
      <c r="V29" s="107">
        <v>0</v>
      </c>
      <c r="W29" s="107">
        <f t="shared" si="7"/>
        <v>48</v>
      </c>
      <c r="X29" s="107">
        <v>8</v>
      </c>
      <c r="Y29" s="107">
        <v>36</v>
      </c>
      <c r="Z29" s="107">
        <v>34</v>
      </c>
      <c r="AA29" s="107">
        <v>0</v>
      </c>
      <c r="AB29" s="107">
        <v>0</v>
      </c>
      <c r="AC29" s="255">
        <f t="shared" si="2"/>
        <v>36.12565445026178</v>
      </c>
      <c r="AD29" s="255">
        <f t="shared" si="3"/>
        <v>25.13089005235602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254">
        <f t="shared" si="5"/>
        <v>230</v>
      </c>
      <c r="D30" s="109">
        <f t="shared" si="6"/>
        <v>85</v>
      </c>
      <c r="E30" s="107">
        <v>68</v>
      </c>
      <c r="F30" s="107">
        <v>17</v>
      </c>
      <c r="G30" s="107">
        <v>0</v>
      </c>
      <c r="H30" s="107">
        <v>0</v>
      </c>
      <c r="I30" s="107">
        <v>0</v>
      </c>
      <c r="J30" s="107">
        <v>0</v>
      </c>
      <c r="K30" s="107">
        <v>65</v>
      </c>
      <c r="L30" s="107">
        <v>1</v>
      </c>
      <c r="M30" s="107">
        <v>5</v>
      </c>
      <c r="N30" s="107">
        <v>1</v>
      </c>
      <c r="O30" s="107">
        <v>1</v>
      </c>
      <c r="P30" s="107">
        <v>67</v>
      </c>
      <c r="Q30" s="107">
        <v>0</v>
      </c>
      <c r="R30" s="107">
        <v>2</v>
      </c>
      <c r="S30" s="107">
        <v>3</v>
      </c>
      <c r="T30" s="107">
        <v>0</v>
      </c>
      <c r="U30" s="109">
        <v>0</v>
      </c>
      <c r="V30" s="107">
        <v>0</v>
      </c>
      <c r="W30" s="107">
        <f t="shared" si="7"/>
        <v>68</v>
      </c>
      <c r="X30" s="107">
        <v>6</v>
      </c>
      <c r="Y30" s="107">
        <v>73</v>
      </c>
      <c r="Z30" s="107">
        <v>17</v>
      </c>
      <c r="AA30" s="107">
        <v>7</v>
      </c>
      <c r="AB30" s="107">
        <v>0</v>
      </c>
      <c r="AC30" s="255">
        <f t="shared" si="2"/>
        <v>36.95652173913043</v>
      </c>
      <c r="AD30" s="255">
        <f t="shared" si="3"/>
        <v>29.565217391304348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254">
        <f t="shared" si="5"/>
        <v>230</v>
      </c>
      <c r="D31" s="109">
        <f t="shared" si="6"/>
        <v>91</v>
      </c>
      <c r="E31" s="107">
        <v>62</v>
      </c>
      <c r="F31" s="107">
        <v>29</v>
      </c>
      <c r="G31" s="107">
        <v>0</v>
      </c>
      <c r="H31" s="107">
        <v>0</v>
      </c>
      <c r="I31" s="107">
        <v>0</v>
      </c>
      <c r="J31" s="107">
        <v>0</v>
      </c>
      <c r="K31" s="107">
        <v>66</v>
      </c>
      <c r="L31" s="107">
        <v>2</v>
      </c>
      <c r="M31" s="107">
        <v>0</v>
      </c>
      <c r="N31" s="107">
        <v>3</v>
      </c>
      <c r="O31" s="107">
        <v>0</v>
      </c>
      <c r="P31" s="107">
        <v>63</v>
      </c>
      <c r="Q31" s="107">
        <v>1</v>
      </c>
      <c r="R31" s="107">
        <v>1</v>
      </c>
      <c r="S31" s="107">
        <v>3</v>
      </c>
      <c r="T31" s="107">
        <v>0</v>
      </c>
      <c r="U31" s="109">
        <v>1</v>
      </c>
      <c r="V31" s="107">
        <v>0</v>
      </c>
      <c r="W31" s="107">
        <f t="shared" si="7"/>
        <v>64</v>
      </c>
      <c r="X31" s="107">
        <v>8</v>
      </c>
      <c r="Y31" s="107">
        <v>62</v>
      </c>
      <c r="Z31" s="107">
        <v>29</v>
      </c>
      <c r="AA31" s="107">
        <v>0</v>
      </c>
      <c r="AB31" s="107">
        <v>0</v>
      </c>
      <c r="AC31" s="255">
        <f t="shared" si="2"/>
        <v>39.565217391304344</v>
      </c>
      <c r="AD31" s="255">
        <f t="shared" si="3"/>
        <v>27.82608695652174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254">
        <f t="shared" si="5"/>
        <v>112</v>
      </c>
      <c r="D32" s="109">
        <f t="shared" si="6"/>
        <v>47</v>
      </c>
      <c r="E32" s="107">
        <v>26</v>
      </c>
      <c r="F32" s="107">
        <v>20</v>
      </c>
      <c r="G32" s="107">
        <v>1</v>
      </c>
      <c r="H32" s="107">
        <v>0</v>
      </c>
      <c r="I32" s="107">
        <v>0</v>
      </c>
      <c r="J32" s="107">
        <v>0</v>
      </c>
      <c r="K32" s="107">
        <v>40</v>
      </c>
      <c r="L32" s="107">
        <v>0</v>
      </c>
      <c r="M32" s="107">
        <v>1</v>
      </c>
      <c r="N32" s="107">
        <v>0</v>
      </c>
      <c r="O32" s="107">
        <v>1</v>
      </c>
      <c r="P32" s="107">
        <v>17</v>
      </c>
      <c r="Q32" s="107">
        <v>0</v>
      </c>
      <c r="R32" s="107">
        <v>0</v>
      </c>
      <c r="S32" s="107">
        <v>6</v>
      </c>
      <c r="T32" s="107">
        <v>0</v>
      </c>
      <c r="U32" s="109">
        <v>0</v>
      </c>
      <c r="V32" s="107">
        <v>0</v>
      </c>
      <c r="W32" s="107">
        <f t="shared" si="7"/>
        <v>18</v>
      </c>
      <c r="X32" s="107">
        <v>1</v>
      </c>
      <c r="Y32" s="107">
        <v>26</v>
      </c>
      <c r="Z32" s="107">
        <v>20</v>
      </c>
      <c r="AA32" s="107">
        <v>0</v>
      </c>
      <c r="AB32" s="107">
        <v>0</v>
      </c>
      <c r="AC32" s="255">
        <f t="shared" si="2"/>
        <v>41.964285714285715</v>
      </c>
      <c r="AD32" s="255">
        <f t="shared" si="3"/>
        <v>16.071428571428573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254">
        <f t="shared" si="5"/>
        <v>610</v>
      </c>
      <c r="D33" s="109">
        <f t="shared" si="6"/>
        <v>301</v>
      </c>
      <c r="E33" s="107">
        <v>265</v>
      </c>
      <c r="F33" s="107">
        <v>36</v>
      </c>
      <c r="G33" s="107">
        <v>0</v>
      </c>
      <c r="H33" s="107">
        <v>0</v>
      </c>
      <c r="I33" s="107">
        <v>0</v>
      </c>
      <c r="J33" s="107">
        <v>0</v>
      </c>
      <c r="K33" s="107">
        <v>66</v>
      </c>
      <c r="L33" s="107">
        <v>48</v>
      </c>
      <c r="M33" s="107">
        <v>7</v>
      </c>
      <c r="N33" s="107">
        <v>1</v>
      </c>
      <c r="O33" s="107">
        <v>0</v>
      </c>
      <c r="P33" s="107">
        <v>158</v>
      </c>
      <c r="Q33" s="107">
        <v>0</v>
      </c>
      <c r="R33" s="107">
        <v>12</v>
      </c>
      <c r="S33" s="107">
        <v>17</v>
      </c>
      <c r="T33" s="107">
        <v>0</v>
      </c>
      <c r="U33" s="109">
        <v>3</v>
      </c>
      <c r="V33" s="107">
        <v>0</v>
      </c>
      <c r="W33" s="107">
        <f t="shared" si="7"/>
        <v>161</v>
      </c>
      <c r="X33" s="107">
        <v>27</v>
      </c>
      <c r="Y33" s="107">
        <v>265</v>
      </c>
      <c r="Z33" s="107">
        <v>36</v>
      </c>
      <c r="AA33" s="107">
        <v>0</v>
      </c>
      <c r="AB33" s="107">
        <v>0</v>
      </c>
      <c r="AC33" s="255">
        <f t="shared" si="2"/>
        <v>49.34426229508197</v>
      </c>
      <c r="AD33" s="255">
        <f t="shared" si="3"/>
        <v>26.39344262295082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254">
        <f t="shared" si="5"/>
        <v>164</v>
      </c>
      <c r="D34" s="109">
        <f>SUM(E34:J34)</f>
        <v>121</v>
      </c>
      <c r="E34" s="107">
        <v>96</v>
      </c>
      <c r="F34" s="107">
        <v>25</v>
      </c>
      <c r="G34" s="107">
        <v>0</v>
      </c>
      <c r="H34" s="107">
        <v>0</v>
      </c>
      <c r="I34" s="107">
        <v>0</v>
      </c>
      <c r="J34" s="107">
        <v>0</v>
      </c>
      <c r="K34" s="107">
        <v>38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5</v>
      </c>
      <c r="T34" s="107">
        <v>0</v>
      </c>
      <c r="U34" s="109">
        <v>0</v>
      </c>
      <c r="V34" s="107">
        <v>0</v>
      </c>
      <c r="W34" s="107">
        <f t="shared" si="7"/>
        <v>0</v>
      </c>
      <c r="X34" s="107">
        <v>0</v>
      </c>
      <c r="Y34" s="107">
        <v>100</v>
      </c>
      <c r="Z34" s="107">
        <v>25</v>
      </c>
      <c r="AA34" s="107">
        <v>1</v>
      </c>
      <c r="AB34" s="107">
        <v>0</v>
      </c>
      <c r="AC34" s="255">
        <f t="shared" si="2"/>
        <v>73.78048780487805</v>
      </c>
      <c r="AD34" s="255">
        <f t="shared" si="3"/>
        <v>0</v>
      </c>
      <c r="AE34" s="118" t="s">
        <v>206</v>
      </c>
      <c r="AF34" s="117"/>
    </row>
    <row r="35" spans="1:32" s="106" customFormat="1" ht="18" customHeight="1">
      <c r="A35" s="340" t="s">
        <v>171</v>
      </c>
      <c r="B35" s="340"/>
      <c r="C35" s="256">
        <f>SUM(C36:C37)</f>
        <v>26</v>
      </c>
      <c r="D35" s="257">
        <f aca="true" t="shared" si="8" ref="D35:AB35">SUM(D36:D37)</f>
        <v>5</v>
      </c>
      <c r="E35" s="249">
        <f t="shared" si="8"/>
        <v>1</v>
      </c>
      <c r="F35" s="249">
        <f t="shared" si="8"/>
        <v>4</v>
      </c>
      <c r="G35" s="249">
        <f t="shared" si="8"/>
        <v>0</v>
      </c>
      <c r="H35" s="249">
        <f t="shared" si="8"/>
        <v>0</v>
      </c>
      <c r="I35" s="249">
        <f t="shared" si="8"/>
        <v>0</v>
      </c>
      <c r="J35" s="249">
        <f t="shared" si="8"/>
        <v>0</v>
      </c>
      <c r="K35" s="249">
        <f t="shared" si="8"/>
        <v>2</v>
      </c>
      <c r="L35" s="249">
        <f t="shared" si="8"/>
        <v>0</v>
      </c>
      <c r="M35" s="249">
        <f t="shared" si="8"/>
        <v>0</v>
      </c>
      <c r="N35" s="249">
        <f t="shared" si="8"/>
        <v>0</v>
      </c>
      <c r="O35" s="249">
        <f t="shared" si="8"/>
        <v>0</v>
      </c>
      <c r="P35" s="249">
        <f t="shared" si="8"/>
        <v>13</v>
      </c>
      <c r="Q35" s="249">
        <f t="shared" si="8"/>
        <v>0</v>
      </c>
      <c r="R35" s="249">
        <f t="shared" si="8"/>
        <v>0</v>
      </c>
      <c r="S35" s="249">
        <f t="shared" si="8"/>
        <v>6</v>
      </c>
      <c r="T35" s="249">
        <f t="shared" si="8"/>
        <v>0</v>
      </c>
      <c r="U35" s="257">
        <f t="shared" si="8"/>
        <v>0</v>
      </c>
      <c r="V35" s="107">
        <f>SUM(V36:V37)</f>
        <v>0</v>
      </c>
      <c r="W35" s="107">
        <f t="shared" si="8"/>
        <v>13</v>
      </c>
      <c r="X35" s="249">
        <f t="shared" si="8"/>
        <v>2</v>
      </c>
      <c r="Y35" s="249">
        <f t="shared" si="8"/>
        <v>1</v>
      </c>
      <c r="Z35" s="249">
        <f t="shared" si="8"/>
        <v>4</v>
      </c>
      <c r="AA35" s="249">
        <f t="shared" si="8"/>
        <v>0</v>
      </c>
      <c r="AB35" s="249">
        <f t="shared" si="8"/>
        <v>0</v>
      </c>
      <c r="AC35" s="250">
        <f t="shared" si="2"/>
        <v>19.230769230769234</v>
      </c>
      <c r="AD35" s="250">
        <f t="shared" si="3"/>
        <v>50</v>
      </c>
      <c r="AE35" s="335" t="s">
        <v>171</v>
      </c>
      <c r="AF35" s="337"/>
    </row>
    <row r="36" spans="1:32" s="108" customFormat="1" ht="18" customHeight="1">
      <c r="A36" s="122"/>
      <c r="B36" s="124" t="s">
        <v>35</v>
      </c>
      <c r="C36" s="254">
        <f>D36+K36+L36+M36+N36+O36+P36+Q36+R36+S36+T36</f>
        <v>20</v>
      </c>
      <c r="D36" s="109">
        <f>SUM(E36:J36)</f>
        <v>4</v>
      </c>
      <c r="E36" s="107">
        <v>0</v>
      </c>
      <c r="F36" s="107">
        <v>4</v>
      </c>
      <c r="G36" s="107">
        <v>0</v>
      </c>
      <c r="H36" s="107">
        <v>0</v>
      </c>
      <c r="I36" s="107">
        <v>0</v>
      </c>
      <c r="J36" s="107">
        <v>0</v>
      </c>
      <c r="K36" s="107">
        <v>2</v>
      </c>
      <c r="L36" s="107">
        <v>0</v>
      </c>
      <c r="M36" s="107">
        <v>0</v>
      </c>
      <c r="N36" s="107">
        <v>0</v>
      </c>
      <c r="O36" s="107">
        <v>0</v>
      </c>
      <c r="P36" s="107">
        <v>10</v>
      </c>
      <c r="Q36" s="107">
        <v>0</v>
      </c>
      <c r="R36" s="107">
        <v>0</v>
      </c>
      <c r="S36" s="107">
        <v>4</v>
      </c>
      <c r="T36" s="107">
        <v>0</v>
      </c>
      <c r="U36" s="109">
        <v>0</v>
      </c>
      <c r="V36" s="107">
        <v>0</v>
      </c>
      <c r="W36" s="107">
        <f>O36+P36+U36+V36</f>
        <v>10</v>
      </c>
      <c r="X36" s="107">
        <v>2</v>
      </c>
      <c r="Y36" s="107">
        <v>0</v>
      </c>
      <c r="Z36" s="107">
        <v>4</v>
      </c>
      <c r="AA36" s="107">
        <v>0</v>
      </c>
      <c r="AB36" s="107">
        <v>0</v>
      </c>
      <c r="AC36" s="255">
        <f t="shared" si="2"/>
        <v>20</v>
      </c>
      <c r="AD36" s="255">
        <f t="shared" si="3"/>
        <v>50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254">
        <f>D37+K37+L37+M37+N37+O37+P37+Q37+R37+S37+T37</f>
        <v>6</v>
      </c>
      <c r="D37" s="109">
        <f>SUM(E37:J37)</f>
        <v>1</v>
      </c>
      <c r="E37" s="107">
        <v>1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3</v>
      </c>
      <c r="Q37" s="107">
        <v>0</v>
      </c>
      <c r="R37" s="107">
        <v>0</v>
      </c>
      <c r="S37" s="107">
        <v>2</v>
      </c>
      <c r="T37" s="107">
        <v>0</v>
      </c>
      <c r="U37" s="109">
        <v>0</v>
      </c>
      <c r="V37" s="107">
        <v>0</v>
      </c>
      <c r="W37" s="107">
        <f>O37+P37+U37+V37</f>
        <v>3</v>
      </c>
      <c r="X37" s="107">
        <v>0</v>
      </c>
      <c r="Y37" s="107">
        <v>1</v>
      </c>
      <c r="Z37" s="107">
        <v>0</v>
      </c>
      <c r="AA37" s="107">
        <v>0</v>
      </c>
      <c r="AB37" s="107">
        <v>0</v>
      </c>
      <c r="AC37" s="255">
        <f t="shared" si="2"/>
        <v>16.666666666666664</v>
      </c>
      <c r="AD37" s="255">
        <f t="shared" si="3"/>
        <v>50</v>
      </c>
      <c r="AE37" s="118" t="s">
        <v>36</v>
      </c>
      <c r="AF37" s="117"/>
    </row>
    <row r="38" spans="1:32" s="106" customFormat="1" ht="18" customHeight="1">
      <c r="A38" s="333" t="s">
        <v>172</v>
      </c>
      <c r="B38" s="333"/>
      <c r="C38" s="256">
        <f>SUM(C39:C42)</f>
        <v>282</v>
      </c>
      <c r="D38" s="257">
        <f aca="true" t="shared" si="9" ref="D38:AB38">SUM(D39:D42)</f>
        <v>46</v>
      </c>
      <c r="E38" s="249">
        <f t="shared" si="9"/>
        <v>27</v>
      </c>
      <c r="F38" s="249">
        <f t="shared" si="9"/>
        <v>19</v>
      </c>
      <c r="G38" s="249">
        <f t="shared" si="9"/>
        <v>0</v>
      </c>
      <c r="H38" s="249">
        <f t="shared" si="9"/>
        <v>0</v>
      </c>
      <c r="I38" s="249">
        <f t="shared" si="9"/>
        <v>0</v>
      </c>
      <c r="J38" s="249">
        <f t="shared" si="9"/>
        <v>0</v>
      </c>
      <c r="K38" s="249">
        <f t="shared" si="9"/>
        <v>76</v>
      </c>
      <c r="L38" s="249">
        <f t="shared" si="9"/>
        <v>4</v>
      </c>
      <c r="M38" s="249">
        <f t="shared" si="9"/>
        <v>1</v>
      </c>
      <c r="N38" s="249">
        <f t="shared" si="9"/>
        <v>0</v>
      </c>
      <c r="O38" s="249">
        <f t="shared" si="9"/>
        <v>0</v>
      </c>
      <c r="P38" s="249">
        <f t="shared" si="9"/>
        <v>149</v>
      </c>
      <c r="Q38" s="249">
        <f t="shared" si="9"/>
        <v>0</v>
      </c>
      <c r="R38" s="249">
        <f t="shared" si="9"/>
        <v>5</v>
      </c>
      <c r="S38" s="249">
        <f t="shared" si="9"/>
        <v>1</v>
      </c>
      <c r="T38" s="249">
        <f t="shared" si="9"/>
        <v>0</v>
      </c>
      <c r="U38" s="257">
        <f t="shared" si="9"/>
        <v>0</v>
      </c>
      <c r="V38" s="249">
        <f>SUM(V39:V42)</f>
        <v>0</v>
      </c>
      <c r="W38" s="249">
        <f t="shared" si="9"/>
        <v>149</v>
      </c>
      <c r="X38" s="249">
        <f t="shared" si="9"/>
        <v>26</v>
      </c>
      <c r="Y38" s="249">
        <f t="shared" si="9"/>
        <v>27</v>
      </c>
      <c r="Z38" s="249">
        <f t="shared" si="9"/>
        <v>19</v>
      </c>
      <c r="AA38" s="249">
        <f t="shared" si="9"/>
        <v>0</v>
      </c>
      <c r="AB38" s="249">
        <f t="shared" si="9"/>
        <v>0</v>
      </c>
      <c r="AC38" s="250">
        <f t="shared" si="2"/>
        <v>16.312056737588655</v>
      </c>
      <c r="AD38" s="250">
        <f t="shared" si="3"/>
        <v>52.836879432624116</v>
      </c>
      <c r="AE38" s="335" t="s">
        <v>172</v>
      </c>
      <c r="AF38" s="337"/>
    </row>
    <row r="39" spans="1:32" s="108" customFormat="1" ht="18" customHeight="1">
      <c r="A39" s="122"/>
      <c r="B39" s="124" t="s">
        <v>74</v>
      </c>
      <c r="C39" s="254">
        <f>D39+K39+L39+M39+N39+O39+P39+Q39+R39+S39+T39</f>
        <v>179</v>
      </c>
      <c r="D39" s="109">
        <f>SUM(E39:J39)</f>
        <v>15</v>
      </c>
      <c r="E39" s="107">
        <v>6</v>
      </c>
      <c r="F39" s="107">
        <v>9</v>
      </c>
      <c r="G39" s="107">
        <v>0</v>
      </c>
      <c r="H39" s="107">
        <v>0</v>
      </c>
      <c r="I39" s="107">
        <v>0</v>
      </c>
      <c r="J39" s="107">
        <v>0</v>
      </c>
      <c r="K39" s="107">
        <v>53</v>
      </c>
      <c r="L39" s="107">
        <v>0</v>
      </c>
      <c r="M39" s="107">
        <v>1</v>
      </c>
      <c r="N39" s="107">
        <v>0</v>
      </c>
      <c r="O39" s="107">
        <v>0</v>
      </c>
      <c r="P39" s="107">
        <v>107</v>
      </c>
      <c r="Q39" s="107">
        <v>0</v>
      </c>
      <c r="R39" s="107">
        <v>3</v>
      </c>
      <c r="S39" s="107">
        <v>0</v>
      </c>
      <c r="T39" s="107">
        <v>0</v>
      </c>
      <c r="U39" s="109">
        <v>0</v>
      </c>
      <c r="V39" s="107">
        <v>0</v>
      </c>
      <c r="W39" s="107">
        <f>O39+P39+U39+V39</f>
        <v>107</v>
      </c>
      <c r="X39" s="107">
        <v>20</v>
      </c>
      <c r="Y39" s="107">
        <v>6</v>
      </c>
      <c r="Z39" s="107">
        <v>9</v>
      </c>
      <c r="AA39" s="107">
        <v>0</v>
      </c>
      <c r="AB39" s="107">
        <v>0</v>
      </c>
      <c r="AC39" s="255">
        <f t="shared" si="2"/>
        <v>8.379888268156424</v>
      </c>
      <c r="AD39" s="255">
        <f t="shared" si="3"/>
        <v>59.77653631284916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254">
        <f>D40+K40+L40+M40+N40+O40+P40+Q40+R40+S40+T40</f>
        <v>31</v>
      </c>
      <c r="D40" s="109">
        <f>SUM(E40:J40)</f>
        <v>4</v>
      </c>
      <c r="E40" s="107">
        <v>2</v>
      </c>
      <c r="F40" s="107">
        <v>2</v>
      </c>
      <c r="G40" s="107">
        <v>0</v>
      </c>
      <c r="H40" s="107">
        <v>0</v>
      </c>
      <c r="I40" s="107">
        <v>0</v>
      </c>
      <c r="J40" s="107">
        <v>0</v>
      </c>
      <c r="K40" s="107">
        <v>10</v>
      </c>
      <c r="L40" s="107">
        <v>0</v>
      </c>
      <c r="M40" s="107">
        <v>0</v>
      </c>
      <c r="N40" s="107">
        <v>0</v>
      </c>
      <c r="O40" s="107">
        <v>0</v>
      </c>
      <c r="P40" s="107">
        <v>16</v>
      </c>
      <c r="Q40" s="107">
        <v>0</v>
      </c>
      <c r="R40" s="107">
        <v>1</v>
      </c>
      <c r="S40" s="107">
        <v>0</v>
      </c>
      <c r="T40" s="107">
        <v>0</v>
      </c>
      <c r="U40" s="109">
        <v>0</v>
      </c>
      <c r="V40" s="107">
        <v>0</v>
      </c>
      <c r="W40" s="107">
        <f>O40+P40+U40+V40</f>
        <v>16</v>
      </c>
      <c r="X40" s="107">
        <v>4</v>
      </c>
      <c r="Y40" s="107">
        <v>2</v>
      </c>
      <c r="Z40" s="107">
        <v>2</v>
      </c>
      <c r="AA40" s="107">
        <v>0</v>
      </c>
      <c r="AB40" s="107">
        <v>0</v>
      </c>
      <c r="AC40" s="255">
        <f t="shared" si="2"/>
        <v>12.903225806451612</v>
      </c>
      <c r="AD40" s="255">
        <f t="shared" si="3"/>
        <v>51.61290322580645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254">
        <f>D41+K41+L41+M41+N41+O41+P41+Q41+R41+S41+T41</f>
        <v>58</v>
      </c>
      <c r="D41" s="109">
        <f>SUM(E41:J41)</f>
        <v>27</v>
      </c>
      <c r="E41" s="107">
        <v>19</v>
      </c>
      <c r="F41" s="107">
        <v>8</v>
      </c>
      <c r="G41" s="107">
        <v>0</v>
      </c>
      <c r="H41" s="107">
        <v>0</v>
      </c>
      <c r="I41" s="107">
        <v>0</v>
      </c>
      <c r="J41" s="107">
        <v>0</v>
      </c>
      <c r="K41" s="107">
        <v>13</v>
      </c>
      <c r="L41" s="107">
        <v>0</v>
      </c>
      <c r="M41" s="107">
        <v>0</v>
      </c>
      <c r="N41" s="107">
        <v>0</v>
      </c>
      <c r="O41" s="107">
        <v>0</v>
      </c>
      <c r="P41" s="107">
        <v>16</v>
      </c>
      <c r="Q41" s="107">
        <v>0</v>
      </c>
      <c r="R41" s="107">
        <v>1</v>
      </c>
      <c r="S41" s="107">
        <v>1</v>
      </c>
      <c r="T41" s="107">
        <v>0</v>
      </c>
      <c r="U41" s="109">
        <v>0</v>
      </c>
      <c r="V41" s="107">
        <v>0</v>
      </c>
      <c r="W41" s="107">
        <f>O41+P41+U41+V41</f>
        <v>16</v>
      </c>
      <c r="X41" s="107">
        <v>1</v>
      </c>
      <c r="Y41" s="107">
        <v>19</v>
      </c>
      <c r="Z41" s="107">
        <v>8</v>
      </c>
      <c r="AA41" s="107">
        <v>0</v>
      </c>
      <c r="AB41" s="107">
        <v>0</v>
      </c>
      <c r="AC41" s="255">
        <f t="shared" si="2"/>
        <v>46.55172413793103</v>
      </c>
      <c r="AD41" s="255">
        <f t="shared" si="3"/>
        <v>27.586206896551722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254">
        <f>D42+K42+L42+M42+N42+O42+P42+Q42+R42+S42+T42</f>
        <v>14</v>
      </c>
      <c r="D42" s="109">
        <f>SUM(E42:J42)</f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4</v>
      </c>
      <c r="M42" s="107">
        <v>0</v>
      </c>
      <c r="N42" s="107">
        <v>0</v>
      </c>
      <c r="O42" s="107">
        <v>0</v>
      </c>
      <c r="P42" s="107">
        <v>10</v>
      </c>
      <c r="Q42" s="107">
        <v>0</v>
      </c>
      <c r="R42" s="107">
        <v>0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10</v>
      </c>
      <c r="X42" s="107">
        <v>1</v>
      </c>
      <c r="Y42" s="107">
        <v>0</v>
      </c>
      <c r="Z42" s="107">
        <v>0</v>
      </c>
      <c r="AA42" s="107">
        <v>0</v>
      </c>
      <c r="AB42" s="107">
        <v>0</v>
      </c>
      <c r="AC42" s="255">
        <f t="shared" si="2"/>
        <v>0</v>
      </c>
      <c r="AD42" s="255">
        <f t="shared" si="3"/>
        <v>71.42857142857143</v>
      </c>
      <c r="AE42" s="118" t="s">
        <v>55</v>
      </c>
      <c r="AF42" s="117"/>
    </row>
    <row r="43" spans="1:32" s="106" customFormat="1" ht="18" customHeight="1">
      <c r="A43" s="333" t="s">
        <v>173</v>
      </c>
      <c r="B43" s="333"/>
      <c r="C43" s="256">
        <f>C44</f>
        <v>24</v>
      </c>
      <c r="D43" s="257">
        <f aca="true" t="shared" si="10" ref="D43:AB43">D44</f>
        <v>3</v>
      </c>
      <c r="E43" s="249">
        <f t="shared" si="10"/>
        <v>0</v>
      </c>
      <c r="F43" s="249">
        <f t="shared" si="10"/>
        <v>3</v>
      </c>
      <c r="G43" s="249">
        <f t="shared" si="10"/>
        <v>0</v>
      </c>
      <c r="H43" s="249">
        <f t="shared" si="10"/>
        <v>0</v>
      </c>
      <c r="I43" s="249">
        <f t="shared" si="10"/>
        <v>0</v>
      </c>
      <c r="J43" s="249">
        <f t="shared" si="10"/>
        <v>0</v>
      </c>
      <c r="K43" s="249">
        <f t="shared" si="10"/>
        <v>2</v>
      </c>
      <c r="L43" s="249">
        <f t="shared" si="10"/>
        <v>0</v>
      </c>
      <c r="M43" s="249">
        <f t="shared" si="10"/>
        <v>0</v>
      </c>
      <c r="N43" s="249">
        <f t="shared" si="10"/>
        <v>0</v>
      </c>
      <c r="O43" s="249">
        <f t="shared" si="10"/>
        <v>0</v>
      </c>
      <c r="P43" s="249">
        <f t="shared" si="10"/>
        <v>19</v>
      </c>
      <c r="Q43" s="249">
        <f t="shared" si="10"/>
        <v>0</v>
      </c>
      <c r="R43" s="249">
        <f t="shared" si="10"/>
        <v>0</v>
      </c>
      <c r="S43" s="249">
        <f t="shared" si="10"/>
        <v>0</v>
      </c>
      <c r="T43" s="249">
        <f t="shared" si="10"/>
        <v>0</v>
      </c>
      <c r="U43" s="257">
        <f t="shared" si="10"/>
        <v>0</v>
      </c>
      <c r="V43" s="249">
        <f t="shared" si="10"/>
        <v>0</v>
      </c>
      <c r="W43" s="249">
        <f t="shared" si="10"/>
        <v>19</v>
      </c>
      <c r="X43" s="249">
        <f t="shared" si="10"/>
        <v>0</v>
      </c>
      <c r="Y43" s="249">
        <f t="shared" si="10"/>
        <v>0</v>
      </c>
      <c r="Z43" s="249">
        <f t="shared" si="10"/>
        <v>3</v>
      </c>
      <c r="AA43" s="249">
        <f t="shared" si="10"/>
        <v>0</v>
      </c>
      <c r="AB43" s="249">
        <f t="shared" si="10"/>
        <v>0</v>
      </c>
      <c r="AC43" s="250">
        <f t="shared" si="2"/>
        <v>12.5</v>
      </c>
      <c r="AD43" s="250">
        <f t="shared" si="3"/>
        <v>79.16666666666666</v>
      </c>
      <c r="AE43" s="338" t="s">
        <v>56</v>
      </c>
      <c r="AF43" s="339"/>
    </row>
    <row r="44" spans="1:32" s="108" customFormat="1" ht="18" customHeight="1">
      <c r="A44" s="122"/>
      <c r="B44" s="124" t="s">
        <v>40</v>
      </c>
      <c r="C44" s="254">
        <f>D44+K44+L44+M44+N44+O44+P44+Q44+R44+S44+T44</f>
        <v>24</v>
      </c>
      <c r="D44" s="109">
        <f>SUM(E44:J44)</f>
        <v>3</v>
      </c>
      <c r="E44" s="107">
        <v>0</v>
      </c>
      <c r="F44" s="107">
        <v>3</v>
      </c>
      <c r="G44" s="107">
        <v>0</v>
      </c>
      <c r="H44" s="107">
        <v>0</v>
      </c>
      <c r="I44" s="107">
        <v>0</v>
      </c>
      <c r="J44" s="107">
        <v>0</v>
      </c>
      <c r="K44" s="107">
        <v>2</v>
      </c>
      <c r="L44" s="107">
        <v>0</v>
      </c>
      <c r="M44" s="107">
        <v>0</v>
      </c>
      <c r="N44" s="107">
        <v>0</v>
      </c>
      <c r="O44" s="107">
        <v>0</v>
      </c>
      <c r="P44" s="107">
        <v>19</v>
      </c>
      <c r="Q44" s="107">
        <v>0</v>
      </c>
      <c r="R44" s="107">
        <v>0</v>
      </c>
      <c r="S44" s="107">
        <v>0</v>
      </c>
      <c r="T44" s="107">
        <v>0</v>
      </c>
      <c r="U44" s="109">
        <v>0</v>
      </c>
      <c r="V44" s="107">
        <v>0</v>
      </c>
      <c r="W44" s="107">
        <f>O44+P44+U44+V44</f>
        <v>19</v>
      </c>
      <c r="X44" s="107">
        <v>0</v>
      </c>
      <c r="Y44" s="107">
        <v>0</v>
      </c>
      <c r="Z44" s="107">
        <v>3</v>
      </c>
      <c r="AA44" s="107">
        <v>0</v>
      </c>
      <c r="AB44" s="107">
        <v>0</v>
      </c>
      <c r="AC44" s="255">
        <f t="shared" si="2"/>
        <v>12.5</v>
      </c>
      <c r="AD44" s="255">
        <f t="shared" si="3"/>
        <v>79.16666666666666</v>
      </c>
      <c r="AE44" s="118" t="s">
        <v>40</v>
      </c>
      <c r="AF44" s="117"/>
    </row>
    <row r="45" spans="1:32" s="106" customFormat="1" ht="18" customHeight="1">
      <c r="A45" s="333" t="s">
        <v>174</v>
      </c>
      <c r="B45" s="333"/>
      <c r="C45" s="256">
        <f>SUM(C46:C47)</f>
        <v>94</v>
      </c>
      <c r="D45" s="257">
        <f aca="true" t="shared" si="11" ref="D45:AB45">SUM(D46:D47)</f>
        <v>12</v>
      </c>
      <c r="E45" s="249">
        <f t="shared" si="11"/>
        <v>6</v>
      </c>
      <c r="F45" s="249">
        <f t="shared" si="11"/>
        <v>6</v>
      </c>
      <c r="G45" s="249">
        <f t="shared" si="11"/>
        <v>0</v>
      </c>
      <c r="H45" s="249">
        <f t="shared" si="11"/>
        <v>0</v>
      </c>
      <c r="I45" s="249">
        <f t="shared" si="11"/>
        <v>0</v>
      </c>
      <c r="J45" s="249">
        <f t="shared" si="11"/>
        <v>0</v>
      </c>
      <c r="K45" s="249">
        <f t="shared" si="11"/>
        <v>34</v>
      </c>
      <c r="L45" s="249">
        <f t="shared" si="11"/>
        <v>0</v>
      </c>
      <c r="M45" s="249">
        <f t="shared" si="11"/>
        <v>0</v>
      </c>
      <c r="N45" s="249">
        <f t="shared" si="11"/>
        <v>0</v>
      </c>
      <c r="O45" s="249">
        <f t="shared" si="11"/>
        <v>5</v>
      </c>
      <c r="P45" s="249">
        <f t="shared" si="11"/>
        <v>43</v>
      </c>
      <c r="Q45" s="249">
        <f t="shared" si="11"/>
        <v>0</v>
      </c>
      <c r="R45" s="249">
        <f t="shared" si="11"/>
        <v>0</v>
      </c>
      <c r="S45" s="249">
        <f t="shared" si="11"/>
        <v>0</v>
      </c>
      <c r="T45" s="249">
        <f t="shared" si="11"/>
        <v>0</v>
      </c>
      <c r="U45" s="257">
        <f t="shared" si="11"/>
        <v>0</v>
      </c>
      <c r="V45" s="249">
        <f>SUM(V46:V47)</f>
        <v>0</v>
      </c>
      <c r="W45" s="249">
        <f t="shared" si="11"/>
        <v>48</v>
      </c>
      <c r="X45" s="249">
        <f t="shared" si="11"/>
        <v>8</v>
      </c>
      <c r="Y45" s="249">
        <f t="shared" si="11"/>
        <v>6</v>
      </c>
      <c r="Z45" s="249">
        <f t="shared" si="11"/>
        <v>6</v>
      </c>
      <c r="AA45" s="249">
        <f t="shared" si="11"/>
        <v>0</v>
      </c>
      <c r="AB45" s="249">
        <f t="shared" si="11"/>
        <v>0</v>
      </c>
      <c r="AC45" s="250">
        <f t="shared" si="2"/>
        <v>12.76595744680851</v>
      </c>
      <c r="AD45" s="250">
        <f t="shared" si="3"/>
        <v>51.06382978723404</v>
      </c>
      <c r="AE45" s="335" t="s">
        <v>174</v>
      </c>
      <c r="AF45" s="337"/>
    </row>
    <row r="46" spans="1:32" s="108" customFormat="1" ht="18" customHeight="1">
      <c r="A46" s="122"/>
      <c r="B46" s="124" t="s">
        <v>41</v>
      </c>
      <c r="C46" s="254">
        <f>D46+K46+L46+M46+N46+O46+P46+Q46+R46+S46+T46</f>
        <v>94</v>
      </c>
      <c r="D46" s="109">
        <f>SUM(E46:J46)</f>
        <v>12</v>
      </c>
      <c r="E46" s="107">
        <v>6</v>
      </c>
      <c r="F46" s="107">
        <v>6</v>
      </c>
      <c r="G46" s="107">
        <v>0</v>
      </c>
      <c r="H46" s="107">
        <v>0</v>
      </c>
      <c r="I46" s="107">
        <v>0</v>
      </c>
      <c r="J46" s="107">
        <v>0</v>
      </c>
      <c r="K46" s="107">
        <v>34</v>
      </c>
      <c r="L46" s="107">
        <v>0</v>
      </c>
      <c r="M46" s="107">
        <v>0</v>
      </c>
      <c r="N46" s="107">
        <v>0</v>
      </c>
      <c r="O46" s="107">
        <v>5</v>
      </c>
      <c r="P46" s="107">
        <v>43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48</v>
      </c>
      <c r="X46" s="107">
        <v>8</v>
      </c>
      <c r="Y46" s="107">
        <v>6</v>
      </c>
      <c r="Z46" s="107">
        <v>6</v>
      </c>
      <c r="AA46" s="107">
        <v>0</v>
      </c>
      <c r="AB46" s="107">
        <v>0</v>
      </c>
      <c r="AC46" s="255">
        <f t="shared" si="2"/>
        <v>12.76595744680851</v>
      </c>
      <c r="AD46" s="255">
        <f t="shared" si="3"/>
        <v>51.06382978723404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254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255">
        <v>0</v>
      </c>
      <c r="AD47" s="255">
        <v>0</v>
      </c>
      <c r="AE47" s="118" t="s">
        <v>42</v>
      </c>
      <c r="AF47" s="117"/>
    </row>
    <row r="48" spans="1:32" s="106" customFormat="1" ht="18" customHeight="1">
      <c r="A48" s="333" t="s">
        <v>175</v>
      </c>
      <c r="B48" s="333"/>
      <c r="C48" s="256">
        <f>SUM(C49:C51)</f>
        <v>218</v>
      </c>
      <c r="D48" s="257">
        <f aca="true" t="shared" si="12" ref="D48:AB48">SUM(D49:D51)</f>
        <v>84</v>
      </c>
      <c r="E48" s="249">
        <f t="shared" si="12"/>
        <v>55</v>
      </c>
      <c r="F48" s="249">
        <f t="shared" si="12"/>
        <v>29</v>
      </c>
      <c r="G48" s="107">
        <f t="shared" si="12"/>
        <v>0</v>
      </c>
      <c r="H48" s="249">
        <f t="shared" si="12"/>
        <v>0</v>
      </c>
      <c r="I48" s="249">
        <f t="shared" si="12"/>
        <v>0</v>
      </c>
      <c r="J48" s="249">
        <f t="shared" si="12"/>
        <v>0</v>
      </c>
      <c r="K48" s="249">
        <f t="shared" si="12"/>
        <v>79</v>
      </c>
      <c r="L48" s="249">
        <f t="shared" si="12"/>
        <v>0</v>
      </c>
      <c r="M48" s="249">
        <f t="shared" si="12"/>
        <v>0</v>
      </c>
      <c r="N48" s="249">
        <f t="shared" si="12"/>
        <v>1</v>
      </c>
      <c r="O48" s="249">
        <f t="shared" si="12"/>
        <v>0</v>
      </c>
      <c r="P48" s="249">
        <f t="shared" si="12"/>
        <v>50</v>
      </c>
      <c r="Q48" s="249">
        <f t="shared" si="12"/>
        <v>0</v>
      </c>
      <c r="R48" s="249">
        <f t="shared" si="12"/>
        <v>4</v>
      </c>
      <c r="S48" s="249">
        <f t="shared" si="12"/>
        <v>0</v>
      </c>
      <c r="T48" s="249">
        <f t="shared" si="12"/>
        <v>0</v>
      </c>
      <c r="U48" s="257">
        <f t="shared" si="12"/>
        <v>0</v>
      </c>
      <c r="V48" s="249">
        <f>SUM(V49:V51)</f>
        <v>0</v>
      </c>
      <c r="W48" s="249">
        <f t="shared" si="12"/>
        <v>50</v>
      </c>
      <c r="X48" s="249">
        <f t="shared" si="12"/>
        <v>13</v>
      </c>
      <c r="Y48" s="249">
        <f t="shared" si="12"/>
        <v>55</v>
      </c>
      <c r="Z48" s="249">
        <f t="shared" si="12"/>
        <v>29</v>
      </c>
      <c r="AA48" s="249">
        <f t="shared" si="12"/>
        <v>0</v>
      </c>
      <c r="AB48" s="249">
        <f t="shared" si="12"/>
        <v>0</v>
      </c>
      <c r="AC48" s="250">
        <f>D48/C48*100</f>
        <v>38.53211009174312</v>
      </c>
      <c r="AD48" s="250">
        <f t="shared" si="3"/>
        <v>22.93577981651376</v>
      </c>
      <c r="AE48" s="335" t="s">
        <v>175</v>
      </c>
      <c r="AF48" s="337"/>
    </row>
    <row r="49" spans="1:32" s="108" customFormat="1" ht="18" customHeight="1">
      <c r="A49" s="122"/>
      <c r="B49" s="124" t="s">
        <v>43</v>
      </c>
      <c r="C49" s="254">
        <f>D49+K49+L49+M49+N49+O49+P49+Q49+R49+S49+T49</f>
        <v>103</v>
      </c>
      <c r="D49" s="109">
        <f>SUM(E49:J49)</f>
        <v>23</v>
      </c>
      <c r="E49" s="107">
        <v>11</v>
      </c>
      <c r="F49" s="107">
        <v>12</v>
      </c>
      <c r="G49" s="107">
        <v>0</v>
      </c>
      <c r="H49" s="107">
        <v>0</v>
      </c>
      <c r="I49" s="107">
        <v>0</v>
      </c>
      <c r="J49" s="107">
        <v>0</v>
      </c>
      <c r="K49" s="107">
        <v>40</v>
      </c>
      <c r="L49" s="107">
        <v>0</v>
      </c>
      <c r="M49" s="107">
        <v>0</v>
      </c>
      <c r="N49" s="107">
        <v>1</v>
      </c>
      <c r="O49" s="107">
        <v>0</v>
      </c>
      <c r="P49" s="107">
        <v>35</v>
      </c>
      <c r="Q49" s="107">
        <v>0</v>
      </c>
      <c r="R49" s="107">
        <v>4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35</v>
      </c>
      <c r="X49" s="107">
        <v>10</v>
      </c>
      <c r="Y49" s="107">
        <v>11</v>
      </c>
      <c r="Z49" s="107">
        <v>12</v>
      </c>
      <c r="AA49" s="107">
        <v>0</v>
      </c>
      <c r="AB49" s="107">
        <v>0</v>
      </c>
      <c r="AC49" s="255">
        <f>D49/C49*100</f>
        <v>22.330097087378643</v>
      </c>
      <c r="AD49" s="255">
        <f t="shared" si="3"/>
        <v>33.980582524271846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254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255">
        <v>0</v>
      </c>
      <c r="AD50" s="255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254">
        <f>D51+K51+L51+M51+N51+O51+P51+Q51+R51+S51+T51</f>
        <v>115</v>
      </c>
      <c r="D51" s="109">
        <f>SUM(E51:J51)</f>
        <v>61</v>
      </c>
      <c r="E51" s="107">
        <v>44</v>
      </c>
      <c r="F51" s="107">
        <v>17</v>
      </c>
      <c r="G51" s="107">
        <v>0</v>
      </c>
      <c r="H51" s="107">
        <v>0</v>
      </c>
      <c r="I51" s="107">
        <v>0</v>
      </c>
      <c r="J51" s="107">
        <v>0</v>
      </c>
      <c r="K51" s="107">
        <v>39</v>
      </c>
      <c r="L51" s="107">
        <v>0</v>
      </c>
      <c r="M51" s="107">
        <v>0</v>
      </c>
      <c r="N51" s="107">
        <v>0</v>
      </c>
      <c r="O51" s="107">
        <v>0</v>
      </c>
      <c r="P51" s="107">
        <v>15</v>
      </c>
      <c r="Q51" s="107">
        <v>0</v>
      </c>
      <c r="R51" s="107">
        <v>0</v>
      </c>
      <c r="S51" s="107">
        <v>0</v>
      </c>
      <c r="T51" s="107">
        <v>0</v>
      </c>
      <c r="U51" s="109">
        <v>0</v>
      </c>
      <c r="V51" s="107">
        <v>0</v>
      </c>
      <c r="W51" s="107">
        <f>O51+P51+U51+V51</f>
        <v>15</v>
      </c>
      <c r="X51" s="107">
        <v>3</v>
      </c>
      <c r="Y51" s="107">
        <v>44</v>
      </c>
      <c r="Z51" s="107">
        <v>17</v>
      </c>
      <c r="AA51" s="107">
        <v>0</v>
      </c>
      <c r="AB51" s="107">
        <v>0</v>
      </c>
      <c r="AC51" s="255">
        <f>D51/C51*100</f>
        <v>53.04347826086957</v>
      </c>
      <c r="AD51" s="255">
        <f t="shared" si="3"/>
        <v>13.043478260869565</v>
      </c>
      <c r="AE51" s="118" t="s">
        <v>45</v>
      </c>
      <c r="AF51" s="117"/>
    </row>
    <row r="52" spans="1:32" s="106" customFormat="1" ht="18" customHeight="1">
      <c r="A52" s="333" t="s">
        <v>176</v>
      </c>
      <c r="B52" s="333"/>
      <c r="C52" s="256">
        <f aca="true" t="shared" si="13" ref="C52:AB52">SUM(C53:C55)</f>
        <v>78</v>
      </c>
      <c r="D52" s="257">
        <f t="shared" si="13"/>
        <v>9</v>
      </c>
      <c r="E52" s="249">
        <f t="shared" si="13"/>
        <v>5</v>
      </c>
      <c r="F52" s="249">
        <f t="shared" si="13"/>
        <v>4</v>
      </c>
      <c r="G52" s="107">
        <f t="shared" si="13"/>
        <v>0</v>
      </c>
      <c r="H52" s="249">
        <f t="shared" si="13"/>
        <v>0</v>
      </c>
      <c r="I52" s="249">
        <f t="shared" si="13"/>
        <v>0</v>
      </c>
      <c r="J52" s="249">
        <f t="shared" si="13"/>
        <v>0</v>
      </c>
      <c r="K52" s="249">
        <f t="shared" si="13"/>
        <v>0</v>
      </c>
      <c r="L52" s="249">
        <f t="shared" si="13"/>
        <v>31</v>
      </c>
      <c r="M52" s="249">
        <f t="shared" si="13"/>
        <v>0</v>
      </c>
      <c r="N52" s="249">
        <f t="shared" si="13"/>
        <v>0</v>
      </c>
      <c r="O52" s="249">
        <f t="shared" si="13"/>
        <v>0</v>
      </c>
      <c r="P52" s="249">
        <f t="shared" si="13"/>
        <v>38</v>
      </c>
      <c r="Q52" s="249">
        <f t="shared" si="13"/>
        <v>0</v>
      </c>
      <c r="R52" s="249">
        <f t="shared" si="13"/>
        <v>0</v>
      </c>
      <c r="S52" s="249">
        <f t="shared" si="13"/>
        <v>0</v>
      </c>
      <c r="T52" s="249">
        <f t="shared" si="13"/>
        <v>0</v>
      </c>
      <c r="U52" s="257">
        <f t="shared" si="13"/>
        <v>0</v>
      </c>
      <c r="V52" s="249">
        <f>SUM(V53:V55)</f>
        <v>0</v>
      </c>
      <c r="W52" s="249">
        <f t="shared" si="13"/>
        <v>38</v>
      </c>
      <c r="X52" s="249">
        <f t="shared" si="13"/>
        <v>1</v>
      </c>
      <c r="Y52" s="249">
        <f t="shared" si="13"/>
        <v>5</v>
      </c>
      <c r="Z52" s="249">
        <f t="shared" si="13"/>
        <v>4</v>
      </c>
      <c r="AA52" s="249">
        <f t="shared" si="13"/>
        <v>0</v>
      </c>
      <c r="AB52" s="249">
        <f t="shared" si="13"/>
        <v>0</v>
      </c>
      <c r="AC52" s="250">
        <f>D52/C52*100</f>
        <v>11.538461538461538</v>
      </c>
      <c r="AD52" s="250">
        <f t="shared" si="3"/>
        <v>48.717948717948715</v>
      </c>
      <c r="AE52" s="335" t="s">
        <v>176</v>
      </c>
      <c r="AF52" s="337"/>
    </row>
    <row r="53" spans="1:32" s="108" customFormat="1" ht="18" customHeight="1">
      <c r="A53" s="122"/>
      <c r="B53" s="124" t="s">
        <v>46</v>
      </c>
      <c r="C53" s="254">
        <f>D53+K53+L53+M53+N53+O53+P53+Q53+R53+S53+T53</f>
        <v>78</v>
      </c>
      <c r="D53" s="109">
        <f>SUM(E53:J53)</f>
        <v>9</v>
      </c>
      <c r="E53" s="107">
        <v>5</v>
      </c>
      <c r="F53" s="107">
        <v>4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31</v>
      </c>
      <c r="M53" s="107">
        <v>0</v>
      </c>
      <c r="N53" s="107">
        <v>0</v>
      </c>
      <c r="O53" s="107">
        <v>0</v>
      </c>
      <c r="P53" s="107">
        <v>38</v>
      </c>
      <c r="Q53" s="107">
        <v>0</v>
      </c>
      <c r="R53" s="107">
        <v>0</v>
      </c>
      <c r="S53" s="107">
        <v>0</v>
      </c>
      <c r="T53" s="107">
        <v>0</v>
      </c>
      <c r="U53" s="109">
        <v>0</v>
      </c>
      <c r="V53" s="107">
        <v>0</v>
      </c>
      <c r="W53" s="107">
        <f>O53+P53+U53+V53</f>
        <v>38</v>
      </c>
      <c r="X53" s="107">
        <v>1</v>
      </c>
      <c r="Y53" s="107">
        <v>5</v>
      </c>
      <c r="Z53" s="107">
        <v>4</v>
      </c>
      <c r="AA53" s="107">
        <v>0</v>
      </c>
      <c r="AB53" s="107">
        <v>0</v>
      </c>
      <c r="AC53" s="255">
        <f>D53/C53*100</f>
        <v>11.538461538461538</v>
      </c>
      <c r="AD53" s="255">
        <f t="shared" si="3"/>
        <v>48.717948717948715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254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255">
        <v>0</v>
      </c>
      <c r="AD54" s="255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254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255">
        <v>0</v>
      </c>
      <c r="AD55" s="255">
        <v>0</v>
      </c>
      <c r="AE55" s="118" t="s">
        <v>48</v>
      </c>
      <c r="AF55" s="117"/>
    </row>
    <row r="56" spans="1:32" s="110" customFormat="1" ht="18" customHeight="1">
      <c r="A56" s="333" t="s">
        <v>177</v>
      </c>
      <c r="B56" s="333"/>
      <c r="C56" s="256">
        <f>SUM(C57:C58)</f>
        <v>88</v>
      </c>
      <c r="D56" s="257">
        <f aca="true" t="shared" si="14" ref="D56:AB56">SUM(D57:D58)</f>
        <v>18</v>
      </c>
      <c r="E56" s="249">
        <f t="shared" si="14"/>
        <v>2</v>
      </c>
      <c r="F56" s="249">
        <f t="shared" si="14"/>
        <v>16</v>
      </c>
      <c r="G56" s="107">
        <f t="shared" si="14"/>
        <v>0</v>
      </c>
      <c r="H56" s="249">
        <f t="shared" si="14"/>
        <v>0</v>
      </c>
      <c r="I56" s="249">
        <f t="shared" si="14"/>
        <v>0</v>
      </c>
      <c r="J56" s="249">
        <f t="shared" si="14"/>
        <v>0</v>
      </c>
      <c r="K56" s="249">
        <f t="shared" si="14"/>
        <v>14</v>
      </c>
      <c r="L56" s="249">
        <f t="shared" si="14"/>
        <v>4</v>
      </c>
      <c r="M56" s="249">
        <f t="shared" si="14"/>
        <v>0</v>
      </c>
      <c r="N56" s="249">
        <f t="shared" si="14"/>
        <v>0</v>
      </c>
      <c r="O56" s="249">
        <f t="shared" si="14"/>
        <v>1</v>
      </c>
      <c r="P56" s="249">
        <f t="shared" si="14"/>
        <v>48</v>
      </c>
      <c r="Q56" s="249">
        <f t="shared" si="14"/>
        <v>0</v>
      </c>
      <c r="R56" s="249">
        <f t="shared" si="14"/>
        <v>2</v>
      </c>
      <c r="S56" s="249">
        <f t="shared" si="14"/>
        <v>1</v>
      </c>
      <c r="T56" s="249">
        <f t="shared" si="14"/>
        <v>0</v>
      </c>
      <c r="U56" s="257">
        <f t="shared" si="14"/>
        <v>0</v>
      </c>
      <c r="V56" s="249">
        <f>SUM(V57:V58)</f>
        <v>0</v>
      </c>
      <c r="W56" s="249">
        <f t="shared" si="14"/>
        <v>49</v>
      </c>
      <c r="X56" s="249">
        <f t="shared" si="14"/>
        <v>7</v>
      </c>
      <c r="Y56" s="249">
        <f t="shared" si="14"/>
        <v>2</v>
      </c>
      <c r="Z56" s="249">
        <f t="shared" si="14"/>
        <v>16</v>
      </c>
      <c r="AA56" s="249">
        <f t="shared" si="14"/>
        <v>0</v>
      </c>
      <c r="AB56" s="249">
        <f t="shared" si="14"/>
        <v>0</v>
      </c>
      <c r="AC56" s="250">
        <f aca="true" t="shared" si="15" ref="AC56:AC61">D56/C56*100</f>
        <v>20.454545454545457</v>
      </c>
      <c r="AD56" s="250">
        <f t="shared" si="3"/>
        <v>55.68181818181818</v>
      </c>
      <c r="AE56" s="335" t="s">
        <v>177</v>
      </c>
      <c r="AF56" s="337"/>
    </row>
    <row r="57" spans="1:32" s="108" customFormat="1" ht="18" customHeight="1">
      <c r="A57" s="122"/>
      <c r="B57" s="124" t="s">
        <v>49</v>
      </c>
      <c r="C57" s="254">
        <f>D57+K57+L57+M57+N57+O57+P57+Q57+R57+S57+T57</f>
        <v>31</v>
      </c>
      <c r="D57" s="109">
        <f>SUM(E57:J57)</f>
        <v>5</v>
      </c>
      <c r="E57" s="107">
        <v>1</v>
      </c>
      <c r="F57" s="107">
        <v>4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4</v>
      </c>
      <c r="M57" s="107">
        <v>0</v>
      </c>
      <c r="N57" s="107">
        <v>0</v>
      </c>
      <c r="O57" s="107">
        <v>1</v>
      </c>
      <c r="P57" s="107">
        <v>20</v>
      </c>
      <c r="Q57" s="107">
        <v>0</v>
      </c>
      <c r="R57" s="107">
        <v>0</v>
      </c>
      <c r="S57" s="107">
        <v>1</v>
      </c>
      <c r="T57" s="107">
        <v>0</v>
      </c>
      <c r="U57" s="109">
        <v>0</v>
      </c>
      <c r="V57" s="107">
        <v>0</v>
      </c>
      <c r="W57" s="107">
        <f>O57+P57+U57+V57</f>
        <v>21</v>
      </c>
      <c r="X57" s="107">
        <v>1</v>
      </c>
      <c r="Y57" s="107">
        <v>1</v>
      </c>
      <c r="Z57" s="107">
        <v>4</v>
      </c>
      <c r="AA57" s="107">
        <v>0</v>
      </c>
      <c r="AB57" s="107">
        <v>0</v>
      </c>
      <c r="AC57" s="255">
        <f t="shared" si="15"/>
        <v>16.129032258064516</v>
      </c>
      <c r="AD57" s="255">
        <f t="shared" si="3"/>
        <v>67.74193548387096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254">
        <f>D58+K58+L58+M58+N58+O58+P58+Q58+R58+S58+T58</f>
        <v>57</v>
      </c>
      <c r="D58" s="109">
        <f>SUM(E58:J58)</f>
        <v>13</v>
      </c>
      <c r="E58" s="107">
        <v>1</v>
      </c>
      <c r="F58" s="107">
        <v>12</v>
      </c>
      <c r="G58" s="107">
        <v>0</v>
      </c>
      <c r="H58" s="107">
        <v>0</v>
      </c>
      <c r="I58" s="107">
        <v>0</v>
      </c>
      <c r="J58" s="107">
        <v>0</v>
      </c>
      <c r="K58" s="107">
        <v>14</v>
      </c>
      <c r="L58" s="107">
        <v>0</v>
      </c>
      <c r="M58" s="107">
        <v>0</v>
      </c>
      <c r="N58" s="107">
        <v>0</v>
      </c>
      <c r="O58" s="107">
        <v>0</v>
      </c>
      <c r="P58" s="107">
        <v>28</v>
      </c>
      <c r="Q58" s="107">
        <v>0</v>
      </c>
      <c r="R58" s="107">
        <v>2</v>
      </c>
      <c r="S58" s="107">
        <v>0</v>
      </c>
      <c r="T58" s="107">
        <v>0</v>
      </c>
      <c r="U58" s="109">
        <v>0</v>
      </c>
      <c r="V58" s="107">
        <v>0</v>
      </c>
      <c r="W58" s="107">
        <f>O58+P58+U58+V58</f>
        <v>28</v>
      </c>
      <c r="X58" s="107">
        <v>6</v>
      </c>
      <c r="Y58" s="107">
        <v>1</v>
      </c>
      <c r="Z58" s="107">
        <v>12</v>
      </c>
      <c r="AA58" s="107">
        <v>0</v>
      </c>
      <c r="AB58" s="107">
        <v>0</v>
      </c>
      <c r="AC58" s="255">
        <f t="shared" si="15"/>
        <v>22.807017543859647</v>
      </c>
      <c r="AD58" s="255">
        <f t="shared" si="3"/>
        <v>49.122807017543856</v>
      </c>
      <c r="AE58" s="118" t="s">
        <v>64</v>
      </c>
      <c r="AF58" s="117"/>
    </row>
    <row r="59" spans="1:32" s="106" customFormat="1" ht="18" customHeight="1">
      <c r="A59" s="333" t="s">
        <v>178</v>
      </c>
      <c r="B59" s="341"/>
      <c r="C59" s="256">
        <f>SUM(C60:C61)</f>
        <v>155</v>
      </c>
      <c r="D59" s="257">
        <f aca="true" t="shared" si="16" ref="D59:AB59">SUM(D60:D61)</f>
        <v>34</v>
      </c>
      <c r="E59" s="249">
        <f t="shared" si="16"/>
        <v>21</v>
      </c>
      <c r="F59" s="249">
        <f t="shared" si="16"/>
        <v>13</v>
      </c>
      <c r="G59" s="107">
        <f t="shared" si="16"/>
        <v>0</v>
      </c>
      <c r="H59" s="249">
        <f t="shared" si="16"/>
        <v>0</v>
      </c>
      <c r="I59" s="249">
        <f t="shared" si="16"/>
        <v>0</v>
      </c>
      <c r="J59" s="249">
        <f t="shared" si="16"/>
        <v>0</v>
      </c>
      <c r="K59" s="249">
        <f t="shared" si="16"/>
        <v>52</v>
      </c>
      <c r="L59" s="249">
        <f t="shared" si="16"/>
        <v>0</v>
      </c>
      <c r="M59" s="249">
        <f t="shared" si="16"/>
        <v>4</v>
      </c>
      <c r="N59" s="249">
        <f t="shared" si="16"/>
        <v>1</v>
      </c>
      <c r="O59" s="249">
        <f t="shared" si="16"/>
        <v>0</v>
      </c>
      <c r="P59" s="249">
        <f t="shared" si="16"/>
        <v>56</v>
      </c>
      <c r="Q59" s="249">
        <f t="shared" si="16"/>
        <v>0</v>
      </c>
      <c r="R59" s="249">
        <f t="shared" si="16"/>
        <v>3</v>
      </c>
      <c r="S59" s="249">
        <f t="shared" si="16"/>
        <v>5</v>
      </c>
      <c r="T59" s="249">
        <f t="shared" si="16"/>
        <v>0</v>
      </c>
      <c r="U59" s="257">
        <f t="shared" si="16"/>
        <v>1</v>
      </c>
      <c r="V59" s="249">
        <f>SUM(V60:V61)</f>
        <v>0</v>
      </c>
      <c r="W59" s="249">
        <f t="shared" si="16"/>
        <v>57</v>
      </c>
      <c r="X59" s="249">
        <f t="shared" si="16"/>
        <v>6</v>
      </c>
      <c r="Y59" s="249">
        <f t="shared" si="16"/>
        <v>21</v>
      </c>
      <c r="Z59" s="249">
        <f t="shared" si="16"/>
        <v>13</v>
      </c>
      <c r="AA59" s="249">
        <f t="shared" si="16"/>
        <v>0</v>
      </c>
      <c r="AB59" s="249">
        <f t="shared" si="16"/>
        <v>0</v>
      </c>
      <c r="AC59" s="250">
        <f t="shared" si="15"/>
        <v>21.935483870967744</v>
      </c>
      <c r="AD59" s="250">
        <f t="shared" si="3"/>
        <v>36.774193548387096</v>
      </c>
      <c r="AE59" s="335" t="s">
        <v>178</v>
      </c>
      <c r="AF59" s="336"/>
    </row>
    <row r="60" spans="1:32" s="108" customFormat="1" ht="18" customHeight="1">
      <c r="A60" s="125"/>
      <c r="B60" s="124" t="s">
        <v>50</v>
      </c>
      <c r="C60" s="254">
        <f>D60+K60+L60+M60+N60+O60+P60+Q60+R60+S60+T60</f>
        <v>47</v>
      </c>
      <c r="D60" s="109">
        <f>SUM(E60:J60)</f>
        <v>5</v>
      </c>
      <c r="E60" s="107">
        <v>3</v>
      </c>
      <c r="F60" s="107">
        <v>2</v>
      </c>
      <c r="G60" s="107">
        <v>0</v>
      </c>
      <c r="H60" s="107">
        <v>0</v>
      </c>
      <c r="I60" s="107">
        <v>0</v>
      </c>
      <c r="J60" s="107">
        <v>0</v>
      </c>
      <c r="K60" s="107">
        <v>9</v>
      </c>
      <c r="L60" s="107">
        <v>0</v>
      </c>
      <c r="M60" s="107">
        <v>0</v>
      </c>
      <c r="N60" s="107">
        <v>1</v>
      </c>
      <c r="O60" s="107">
        <v>0</v>
      </c>
      <c r="P60" s="107">
        <v>28</v>
      </c>
      <c r="Q60" s="107">
        <v>0</v>
      </c>
      <c r="R60" s="107">
        <v>2</v>
      </c>
      <c r="S60" s="107">
        <v>2</v>
      </c>
      <c r="T60" s="107">
        <v>0</v>
      </c>
      <c r="U60" s="109">
        <v>0</v>
      </c>
      <c r="V60" s="107">
        <v>0</v>
      </c>
      <c r="W60" s="107">
        <f>O60+P60+U60+V60</f>
        <v>28</v>
      </c>
      <c r="X60" s="107">
        <v>5</v>
      </c>
      <c r="Y60" s="107">
        <v>3</v>
      </c>
      <c r="Z60" s="107">
        <v>2</v>
      </c>
      <c r="AA60" s="107">
        <v>0</v>
      </c>
      <c r="AB60" s="107">
        <v>0</v>
      </c>
      <c r="AC60" s="255">
        <f t="shared" si="15"/>
        <v>10.638297872340425</v>
      </c>
      <c r="AD60" s="255">
        <f t="shared" si="3"/>
        <v>59.57446808510638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254">
        <f>D61+K61+L61+M61+N61+O61+P61+Q61+R61+S61+T61</f>
        <v>108</v>
      </c>
      <c r="D61" s="109">
        <f>SUM(E61:J61)</f>
        <v>29</v>
      </c>
      <c r="E61" s="107">
        <v>18</v>
      </c>
      <c r="F61" s="107">
        <v>11</v>
      </c>
      <c r="G61" s="107">
        <v>0</v>
      </c>
      <c r="H61" s="107">
        <v>0</v>
      </c>
      <c r="I61" s="107">
        <v>0</v>
      </c>
      <c r="J61" s="107">
        <v>0</v>
      </c>
      <c r="K61" s="107">
        <v>43</v>
      </c>
      <c r="L61" s="107">
        <v>0</v>
      </c>
      <c r="M61" s="107">
        <v>4</v>
      </c>
      <c r="N61" s="107">
        <v>0</v>
      </c>
      <c r="O61" s="107">
        <v>0</v>
      </c>
      <c r="P61" s="107">
        <v>28</v>
      </c>
      <c r="Q61" s="107">
        <v>0</v>
      </c>
      <c r="R61" s="107">
        <v>1</v>
      </c>
      <c r="S61" s="107">
        <v>3</v>
      </c>
      <c r="T61" s="107">
        <v>0</v>
      </c>
      <c r="U61" s="109">
        <v>1</v>
      </c>
      <c r="V61" s="107">
        <v>0</v>
      </c>
      <c r="W61" s="107">
        <f>O61+P61+U61+V61</f>
        <v>29</v>
      </c>
      <c r="X61" s="107">
        <v>1</v>
      </c>
      <c r="Y61" s="107">
        <v>18</v>
      </c>
      <c r="Z61" s="107">
        <v>11</v>
      </c>
      <c r="AA61" s="107">
        <v>0</v>
      </c>
      <c r="AB61" s="107">
        <v>0</v>
      </c>
      <c r="AC61" s="255">
        <f t="shared" si="15"/>
        <v>26.851851851851855</v>
      </c>
      <c r="AD61" s="255">
        <f t="shared" si="3"/>
        <v>26.851851851851855</v>
      </c>
      <c r="AE61" s="118" t="s">
        <v>165</v>
      </c>
      <c r="AF61" s="117"/>
    </row>
    <row r="62" spans="1:32" s="106" customFormat="1" ht="18" customHeight="1">
      <c r="A62" s="333" t="s">
        <v>179</v>
      </c>
      <c r="B62" s="333"/>
      <c r="C62" s="256">
        <f>C63</f>
        <v>0</v>
      </c>
      <c r="D62" s="257">
        <f aca="true" t="shared" si="17" ref="D62:AD62">D63</f>
        <v>0</v>
      </c>
      <c r="E62" s="249">
        <f t="shared" si="17"/>
        <v>0</v>
      </c>
      <c r="F62" s="249">
        <f t="shared" si="17"/>
        <v>0</v>
      </c>
      <c r="G62" s="107">
        <f t="shared" si="17"/>
        <v>0</v>
      </c>
      <c r="H62" s="249">
        <f t="shared" si="17"/>
        <v>0</v>
      </c>
      <c r="I62" s="249">
        <f t="shared" si="17"/>
        <v>0</v>
      </c>
      <c r="J62" s="249">
        <f t="shared" si="17"/>
        <v>0</v>
      </c>
      <c r="K62" s="249">
        <f t="shared" si="17"/>
        <v>0</v>
      </c>
      <c r="L62" s="249">
        <f t="shared" si="17"/>
        <v>0</v>
      </c>
      <c r="M62" s="249">
        <f t="shared" si="17"/>
        <v>0</v>
      </c>
      <c r="N62" s="249">
        <f t="shared" si="17"/>
        <v>0</v>
      </c>
      <c r="O62" s="249">
        <f t="shared" si="17"/>
        <v>0</v>
      </c>
      <c r="P62" s="249">
        <f t="shared" si="17"/>
        <v>0</v>
      </c>
      <c r="Q62" s="249">
        <f t="shared" si="17"/>
        <v>0</v>
      </c>
      <c r="R62" s="249">
        <f t="shared" si="17"/>
        <v>0</v>
      </c>
      <c r="S62" s="249">
        <f t="shared" si="17"/>
        <v>0</v>
      </c>
      <c r="T62" s="249">
        <f t="shared" si="17"/>
        <v>0</v>
      </c>
      <c r="U62" s="257">
        <f t="shared" si="17"/>
        <v>0</v>
      </c>
      <c r="V62" s="249">
        <f t="shared" si="17"/>
        <v>0</v>
      </c>
      <c r="W62" s="249">
        <f t="shared" si="17"/>
        <v>0</v>
      </c>
      <c r="X62" s="249">
        <f t="shared" si="17"/>
        <v>0</v>
      </c>
      <c r="Y62" s="249">
        <f t="shared" si="17"/>
        <v>0</v>
      </c>
      <c r="Z62" s="249">
        <f t="shared" si="17"/>
        <v>0</v>
      </c>
      <c r="AA62" s="249">
        <f t="shared" si="17"/>
        <v>0</v>
      </c>
      <c r="AB62" s="249">
        <f t="shared" si="17"/>
        <v>0</v>
      </c>
      <c r="AC62" s="249">
        <f t="shared" si="17"/>
        <v>0</v>
      </c>
      <c r="AD62" s="249">
        <f t="shared" si="17"/>
        <v>0</v>
      </c>
      <c r="AE62" s="335" t="s">
        <v>179</v>
      </c>
      <c r="AF62" s="337"/>
    </row>
    <row r="63" spans="1:32" s="108" customFormat="1" ht="18" customHeight="1">
      <c r="A63" s="125"/>
      <c r="B63" s="124" t="s">
        <v>51</v>
      </c>
      <c r="C63" s="254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255">
        <v>0</v>
      </c>
      <c r="AD63" s="255">
        <v>0</v>
      </c>
      <c r="AE63" s="118" t="s">
        <v>51</v>
      </c>
      <c r="AF63" s="117"/>
    </row>
    <row r="64" spans="1:32" s="110" customFormat="1" ht="18" customHeight="1">
      <c r="A64" s="333" t="s">
        <v>180</v>
      </c>
      <c r="B64" s="334"/>
      <c r="C64" s="256">
        <f>C65</f>
        <v>32</v>
      </c>
      <c r="D64" s="257">
        <f aca="true" t="shared" si="18" ref="D64:AB64">D65</f>
        <v>11</v>
      </c>
      <c r="E64" s="249">
        <f t="shared" si="18"/>
        <v>6</v>
      </c>
      <c r="F64" s="249">
        <f t="shared" si="18"/>
        <v>5</v>
      </c>
      <c r="G64" s="107">
        <f t="shared" si="18"/>
        <v>0</v>
      </c>
      <c r="H64" s="249">
        <f t="shared" si="18"/>
        <v>0</v>
      </c>
      <c r="I64" s="249">
        <f t="shared" si="18"/>
        <v>0</v>
      </c>
      <c r="J64" s="249">
        <f t="shared" si="18"/>
        <v>0</v>
      </c>
      <c r="K64" s="249">
        <f t="shared" si="18"/>
        <v>9</v>
      </c>
      <c r="L64" s="249">
        <f t="shared" si="18"/>
        <v>0</v>
      </c>
      <c r="M64" s="249">
        <f t="shared" si="18"/>
        <v>1</v>
      </c>
      <c r="N64" s="249">
        <f t="shared" si="18"/>
        <v>0</v>
      </c>
      <c r="O64" s="249">
        <f t="shared" si="18"/>
        <v>0</v>
      </c>
      <c r="P64" s="249">
        <f t="shared" si="18"/>
        <v>11</v>
      </c>
      <c r="Q64" s="249">
        <f t="shared" si="18"/>
        <v>0</v>
      </c>
      <c r="R64" s="249">
        <f t="shared" si="18"/>
        <v>0</v>
      </c>
      <c r="S64" s="249">
        <f t="shared" si="18"/>
        <v>0</v>
      </c>
      <c r="T64" s="249">
        <f t="shared" si="18"/>
        <v>0</v>
      </c>
      <c r="U64" s="257">
        <f t="shared" si="18"/>
        <v>0</v>
      </c>
      <c r="V64" s="249">
        <f t="shared" si="18"/>
        <v>0</v>
      </c>
      <c r="W64" s="249">
        <f t="shared" si="18"/>
        <v>11</v>
      </c>
      <c r="X64" s="249">
        <f t="shared" si="18"/>
        <v>3</v>
      </c>
      <c r="Y64" s="249">
        <f t="shared" si="18"/>
        <v>6</v>
      </c>
      <c r="Z64" s="249">
        <f t="shared" si="18"/>
        <v>5</v>
      </c>
      <c r="AA64" s="249">
        <f t="shared" si="18"/>
        <v>0</v>
      </c>
      <c r="AB64" s="249">
        <f t="shared" si="18"/>
        <v>0</v>
      </c>
      <c r="AC64" s="250">
        <f>D64/C64*100</f>
        <v>34.375</v>
      </c>
      <c r="AD64" s="250">
        <f t="shared" si="3"/>
        <v>34.375</v>
      </c>
      <c r="AE64" s="335" t="s">
        <v>180</v>
      </c>
      <c r="AF64" s="336"/>
    </row>
    <row r="65" spans="1:32" s="107" customFormat="1" ht="18" customHeight="1">
      <c r="A65" s="125"/>
      <c r="B65" s="126" t="s">
        <v>166</v>
      </c>
      <c r="C65" s="254">
        <f>D65+K65+L65+M65+N65+O65+P65+Q65+R65+S65+T65</f>
        <v>32</v>
      </c>
      <c r="D65" s="109">
        <f>SUM(E65:J65)</f>
        <v>11</v>
      </c>
      <c r="E65" s="107">
        <v>6</v>
      </c>
      <c r="F65" s="107">
        <v>5</v>
      </c>
      <c r="G65" s="107">
        <v>0</v>
      </c>
      <c r="H65" s="107">
        <v>0</v>
      </c>
      <c r="I65" s="107">
        <v>0</v>
      </c>
      <c r="J65" s="107">
        <v>0</v>
      </c>
      <c r="K65" s="107">
        <v>9</v>
      </c>
      <c r="L65" s="107">
        <v>0</v>
      </c>
      <c r="M65" s="107">
        <v>1</v>
      </c>
      <c r="N65" s="107">
        <v>0</v>
      </c>
      <c r="O65" s="107">
        <v>0</v>
      </c>
      <c r="P65" s="107">
        <v>11</v>
      </c>
      <c r="Q65" s="107">
        <v>0</v>
      </c>
      <c r="R65" s="107">
        <v>0</v>
      </c>
      <c r="S65" s="107">
        <v>0</v>
      </c>
      <c r="T65" s="107">
        <v>0</v>
      </c>
      <c r="U65" s="109">
        <v>0</v>
      </c>
      <c r="V65" s="107">
        <v>0</v>
      </c>
      <c r="W65" s="107">
        <f>O65+P65+U65+V65</f>
        <v>11</v>
      </c>
      <c r="X65" s="107">
        <v>3</v>
      </c>
      <c r="Y65" s="107">
        <v>6</v>
      </c>
      <c r="Z65" s="107">
        <v>5</v>
      </c>
      <c r="AA65" s="107">
        <v>0</v>
      </c>
      <c r="AB65" s="107">
        <v>0</v>
      </c>
      <c r="AC65" s="255">
        <f>D65/C65*100</f>
        <v>34.375</v>
      </c>
      <c r="AD65" s="255">
        <f t="shared" si="3"/>
        <v>34.375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  <mergeCell ref="A43:B43"/>
    <mergeCell ref="AE43:AF43"/>
    <mergeCell ref="A45:B45"/>
    <mergeCell ref="AE45:AF45"/>
    <mergeCell ref="A48:B48"/>
    <mergeCell ref="AE48:AF48"/>
    <mergeCell ref="A15:B15"/>
    <mergeCell ref="AE15:AF15"/>
    <mergeCell ref="A35:B35"/>
    <mergeCell ref="AE35:AF35"/>
    <mergeCell ref="A38:B38"/>
    <mergeCell ref="AE38:AF38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W5:W6"/>
    <mergeCell ref="X5:X7"/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69"/>
  <sheetViews>
    <sheetView showGridLines="0" view="pageBreakPreview" zoomScaleSheetLayoutView="100" workbookViewId="0" topLeftCell="A40">
      <selection activeCell="S73" sqref="S73"/>
    </sheetView>
  </sheetViews>
  <sheetFormatPr defaultColWidth="11.5" defaultRowHeight="13.5" customHeight="1"/>
  <cols>
    <col min="1" max="1" width="1.328125" style="135" customWidth="1"/>
    <col min="2" max="2" width="9.25" style="135" customWidth="1"/>
    <col min="3" max="5" width="8.33203125" style="135" customWidth="1"/>
    <col min="6" max="35" width="6.33203125" style="135" customWidth="1"/>
    <col min="36" max="16384" width="11.5" style="135" customWidth="1"/>
  </cols>
  <sheetData>
    <row r="1" spans="2:28" s="131" customFormat="1" ht="16.5" customHeight="1">
      <c r="B1" s="397" t="s">
        <v>254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130"/>
      <c r="S1" s="130"/>
      <c r="T1" s="130"/>
      <c r="U1" s="130"/>
      <c r="V1" s="130"/>
      <c r="W1" s="130"/>
      <c r="X1" s="130"/>
      <c r="Y1" s="130"/>
      <c r="Z1" s="130"/>
      <c r="AB1" s="130"/>
    </row>
    <row r="2" spans="2:28" s="131" customFormat="1" ht="16.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30"/>
      <c r="T2" s="130"/>
      <c r="U2" s="130"/>
      <c r="V2" s="130"/>
      <c r="W2" s="130"/>
      <c r="X2" s="130"/>
      <c r="Y2" s="130"/>
      <c r="Z2" s="130"/>
      <c r="AB2" s="130"/>
    </row>
    <row r="3" spans="1:35" s="131" customFormat="1" ht="16.5" customHeight="1">
      <c r="A3" s="132" t="s">
        <v>263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 t="s">
        <v>9</v>
      </c>
      <c r="O3" s="101"/>
      <c r="P3" s="101"/>
      <c r="Q3" s="101"/>
      <c r="R3" s="101" t="s">
        <v>158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33"/>
      <c r="AE3" s="134"/>
      <c r="AF3" s="134"/>
      <c r="AI3" s="134" t="s">
        <v>260</v>
      </c>
    </row>
    <row r="4" spans="1:35" s="131" customFormat="1" ht="16.5" customHeight="1">
      <c r="A4" s="398" t="s">
        <v>189</v>
      </c>
      <c r="B4" s="399"/>
      <c r="C4" s="404" t="s">
        <v>0</v>
      </c>
      <c r="D4" s="405"/>
      <c r="E4" s="406"/>
      <c r="F4" s="410" t="s">
        <v>155</v>
      </c>
      <c r="G4" s="398"/>
      <c r="H4" s="399"/>
      <c r="I4" s="404" t="s">
        <v>213</v>
      </c>
      <c r="J4" s="405"/>
      <c r="K4" s="406"/>
      <c r="L4" s="412" t="s">
        <v>214</v>
      </c>
      <c r="M4" s="413"/>
      <c r="N4" s="414"/>
      <c r="O4" s="412" t="s">
        <v>154</v>
      </c>
      <c r="P4" s="415"/>
      <c r="Q4" s="416"/>
      <c r="R4" s="458" t="s">
        <v>293</v>
      </c>
      <c r="S4" s="459"/>
      <c r="T4" s="459"/>
      <c r="U4" s="459"/>
      <c r="V4" s="459"/>
      <c r="W4" s="459"/>
      <c r="X4" s="459"/>
      <c r="Y4" s="459"/>
      <c r="Z4" s="460"/>
      <c r="AA4" s="404" t="s">
        <v>305</v>
      </c>
      <c r="AB4" s="405"/>
      <c r="AC4" s="406"/>
      <c r="AD4" s="423" t="s">
        <v>306</v>
      </c>
      <c r="AE4" s="398"/>
      <c r="AF4" s="398"/>
      <c r="AG4" s="457" t="s">
        <v>215</v>
      </c>
      <c r="AH4" s="398"/>
      <c r="AI4" s="398"/>
    </row>
    <row r="5" spans="1:35" s="131" customFormat="1" ht="16.5" customHeight="1">
      <c r="A5" s="400"/>
      <c r="B5" s="401"/>
      <c r="C5" s="407"/>
      <c r="D5" s="408"/>
      <c r="E5" s="409"/>
      <c r="F5" s="411"/>
      <c r="G5" s="402"/>
      <c r="H5" s="403"/>
      <c r="I5" s="407" t="s">
        <v>298</v>
      </c>
      <c r="J5" s="408"/>
      <c r="K5" s="409"/>
      <c r="L5" s="424" t="s">
        <v>199</v>
      </c>
      <c r="M5" s="425"/>
      <c r="N5" s="426"/>
      <c r="O5" s="427" t="s">
        <v>145</v>
      </c>
      <c r="P5" s="428"/>
      <c r="Q5" s="429"/>
      <c r="R5" s="430" t="s">
        <v>0</v>
      </c>
      <c r="S5" s="432" t="s">
        <v>294</v>
      </c>
      <c r="T5" s="433"/>
      <c r="U5" s="432" t="s">
        <v>297</v>
      </c>
      <c r="V5" s="433"/>
      <c r="W5" s="432" t="s">
        <v>295</v>
      </c>
      <c r="X5" s="433"/>
      <c r="Y5" s="432" t="s">
        <v>296</v>
      </c>
      <c r="Z5" s="433"/>
      <c r="AA5" s="407"/>
      <c r="AB5" s="408"/>
      <c r="AC5" s="409"/>
      <c r="AD5" s="400"/>
      <c r="AE5" s="400"/>
      <c r="AF5" s="400"/>
      <c r="AG5" s="411"/>
      <c r="AH5" s="402"/>
      <c r="AI5" s="402"/>
    </row>
    <row r="6" spans="1:35" ht="16.5" customHeight="1">
      <c r="A6" s="402"/>
      <c r="B6" s="403"/>
      <c r="C6" s="233" t="s">
        <v>0</v>
      </c>
      <c r="D6" s="50" t="s">
        <v>5</v>
      </c>
      <c r="E6" s="48" t="s">
        <v>1</v>
      </c>
      <c r="F6" s="233" t="s">
        <v>0</v>
      </c>
      <c r="G6" s="50" t="s">
        <v>5</v>
      </c>
      <c r="H6" s="49" t="s">
        <v>1</v>
      </c>
      <c r="I6" s="48" t="s">
        <v>0</v>
      </c>
      <c r="J6" s="50" t="s">
        <v>5</v>
      </c>
      <c r="K6" s="48" t="s">
        <v>1</v>
      </c>
      <c r="L6" s="233" t="s">
        <v>0</v>
      </c>
      <c r="M6" s="50" t="s">
        <v>5</v>
      </c>
      <c r="N6" s="49" t="s">
        <v>1</v>
      </c>
      <c r="O6" s="233" t="s">
        <v>0</v>
      </c>
      <c r="P6" s="50" t="s">
        <v>5</v>
      </c>
      <c r="Q6" s="49" t="s">
        <v>1</v>
      </c>
      <c r="R6" s="431"/>
      <c r="S6" s="50" t="s">
        <v>5</v>
      </c>
      <c r="T6" s="49" t="s">
        <v>1</v>
      </c>
      <c r="U6" s="50" t="s">
        <v>5</v>
      </c>
      <c r="V6" s="49" t="s">
        <v>1</v>
      </c>
      <c r="W6" s="50" t="s">
        <v>5</v>
      </c>
      <c r="X6" s="49" t="s">
        <v>1</v>
      </c>
      <c r="Y6" s="50" t="s">
        <v>5</v>
      </c>
      <c r="Z6" s="49" t="s">
        <v>1</v>
      </c>
      <c r="AA6" s="50" t="s">
        <v>0</v>
      </c>
      <c r="AB6" s="48" t="s">
        <v>5</v>
      </c>
      <c r="AC6" s="50" t="s">
        <v>1</v>
      </c>
      <c r="AD6" s="234" t="s">
        <v>0</v>
      </c>
      <c r="AE6" s="50" t="s">
        <v>5</v>
      </c>
      <c r="AF6" s="160" t="s">
        <v>1</v>
      </c>
      <c r="AG6" s="234" t="s">
        <v>0</v>
      </c>
      <c r="AH6" s="229" t="s">
        <v>5</v>
      </c>
      <c r="AI6" s="48" t="s">
        <v>1</v>
      </c>
    </row>
    <row r="7" spans="1:33" ht="16.5" customHeight="1">
      <c r="A7" s="51"/>
      <c r="B7" s="52"/>
      <c r="C7" s="258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5" ht="16.5" customHeight="1">
      <c r="A8" s="51"/>
      <c r="B8" s="40" t="s">
        <v>307</v>
      </c>
      <c r="C8" s="259">
        <f>SUM(D8:E8)</f>
        <v>19203</v>
      </c>
      <c r="D8" s="260">
        <f>SUM(G8,J8,M8,P8,S8,U8,W8,Y8,AB8,AE8)</f>
        <v>9701</v>
      </c>
      <c r="E8" s="260">
        <f>SUM(H8,K8,N8,Q8,T8,V8,X8,Z8,AC8,AF8)</f>
        <v>9502</v>
      </c>
      <c r="F8" s="260">
        <f>SUM(G8:H8)</f>
        <v>9592</v>
      </c>
      <c r="G8" s="260">
        <v>4702</v>
      </c>
      <c r="H8" s="260">
        <v>4890</v>
      </c>
      <c r="I8" s="260">
        <f>SUM(J8:K8)</f>
        <v>3449</v>
      </c>
      <c r="J8" s="260">
        <v>1334</v>
      </c>
      <c r="K8" s="260">
        <v>2115</v>
      </c>
      <c r="L8" s="260">
        <f>SUM(M8:N8)</f>
        <v>687</v>
      </c>
      <c r="M8" s="260">
        <v>440</v>
      </c>
      <c r="N8" s="260">
        <v>247</v>
      </c>
      <c r="O8" s="260">
        <f>SUM(P8:Q8)</f>
        <v>170</v>
      </c>
      <c r="P8" s="260">
        <v>145</v>
      </c>
      <c r="Q8" s="260">
        <v>25</v>
      </c>
      <c r="R8" s="260">
        <f>SUM(S8:Z8)</f>
        <v>4631</v>
      </c>
      <c r="S8" s="260">
        <v>113</v>
      </c>
      <c r="T8" s="260">
        <v>84</v>
      </c>
      <c r="U8" s="261">
        <v>2519</v>
      </c>
      <c r="V8" s="261">
        <v>1676</v>
      </c>
      <c r="W8" s="261">
        <v>4</v>
      </c>
      <c r="X8" s="261">
        <v>51</v>
      </c>
      <c r="Y8" s="261">
        <v>63</v>
      </c>
      <c r="Z8" s="261">
        <v>121</v>
      </c>
      <c r="AA8" s="260">
        <f>SUM(AB8:AC8)</f>
        <v>668</v>
      </c>
      <c r="AB8" s="260">
        <v>380</v>
      </c>
      <c r="AC8" s="260">
        <v>288</v>
      </c>
      <c r="AD8" s="260">
        <f>SUM(AE8:AF8)</f>
        <v>6</v>
      </c>
      <c r="AE8" s="260">
        <v>1</v>
      </c>
      <c r="AF8" s="260">
        <v>5</v>
      </c>
      <c r="AG8" s="260">
        <f>SUM(AH8:AI8)</f>
        <v>8</v>
      </c>
      <c r="AH8" s="262">
        <v>2</v>
      </c>
      <c r="AI8" s="262">
        <v>6</v>
      </c>
    </row>
    <row r="9" spans="1:35" s="137" customFormat="1" ht="16.5" customHeight="1">
      <c r="A9" s="263"/>
      <c r="B9" s="264" t="s">
        <v>308</v>
      </c>
      <c r="C9" s="265">
        <f>C11+C24</f>
        <v>18805</v>
      </c>
      <c r="D9" s="266">
        <f>D11+D24</f>
        <v>9533</v>
      </c>
      <c r="E9" s="266">
        <f>E11+E24</f>
        <v>9272</v>
      </c>
      <c r="F9" s="266">
        <f aca="true" t="shared" si="0" ref="F9:AI9">F11+F24</f>
        <v>9744</v>
      </c>
      <c r="G9" s="266">
        <f t="shared" si="0"/>
        <v>4790</v>
      </c>
      <c r="H9" s="266">
        <f t="shared" si="0"/>
        <v>4954</v>
      </c>
      <c r="I9" s="266">
        <f t="shared" si="0"/>
        <v>3394</v>
      </c>
      <c r="J9" s="266">
        <f t="shared" si="0"/>
        <v>1410</v>
      </c>
      <c r="K9" s="266">
        <f t="shared" si="0"/>
        <v>1984</v>
      </c>
      <c r="L9" s="266">
        <f t="shared" si="0"/>
        <v>841</v>
      </c>
      <c r="M9" s="266">
        <f t="shared" si="0"/>
        <v>462</v>
      </c>
      <c r="N9" s="266">
        <f t="shared" si="0"/>
        <v>379</v>
      </c>
      <c r="O9" s="266">
        <f t="shared" si="0"/>
        <v>175</v>
      </c>
      <c r="P9" s="266">
        <f t="shared" si="0"/>
        <v>159</v>
      </c>
      <c r="Q9" s="266">
        <f t="shared" si="0"/>
        <v>16</v>
      </c>
      <c r="R9" s="266">
        <f t="shared" si="0"/>
        <v>4027</v>
      </c>
      <c r="S9" s="266">
        <f t="shared" si="0"/>
        <v>50</v>
      </c>
      <c r="T9" s="266">
        <f t="shared" si="0"/>
        <v>22</v>
      </c>
      <c r="U9" s="266">
        <f t="shared" si="0"/>
        <v>2222</v>
      </c>
      <c r="V9" s="266">
        <f t="shared" si="0"/>
        <v>1514</v>
      </c>
      <c r="W9" s="266">
        <f aca="true" t="shared" si="1" ref="W9:AG9">W11+W24</f>
        <v>9</v>
      </c>
      <c r="X9" s="266">
        <f t="shared" si="1"/>
        <v>22</v>
      </c>
      <c r="Y9" s="266">
        <f t="shared" si="1"/>
        <v>65</v>
      </c>
      <c r="Z9" s="266">
        <f t="shared" si="1"/>
        <v>123</v>
      </c>
      <c r="AA9" s="266">
        <f t="shared" si="1"/>
        <v>621</v>
      </c>
      <c r="AB9" s="266">
        <f t="shared" si="1"/>
        <v>364</v>
      </c>
      <c r="AC9" s="266">
        <f t="shared" si="1"/>
        <v>257</v>
      </c>
      <c r="AD9" s="266">
        <f t="shared" si="1"/>
        <v>3</v>
      </c>
      <c r="AE9" s="266">
        <f t="shared" si="1"/>
        <v>2</v>
      </c>
      <c r="AF9" s="266">
        <f t="shared" si="1"/>
        <v>1</v>
      </c>
      <c r="AG9" s="266">
        <f t="shared" si="1"/>
        <v>11</v>
      </c>
      <c r="AH9" s="266">
        <f t="shared" si="0"/>
        <v>4</v>
      </c>
      <c r="AI9" s="266">
        <f t="shared" si="0"/>
        <v>7</v>
      </c>
    </row>
    <row r="10" spans="1:33" ht="16.5" customHeight="1">
      <c r="A10" s="51"/>
      <c r="B10" s="52"/>
      <c r="C10" s="267"/>
      <c r="D10" s="138"/>
      <c r="E10" s="138"/>
      <c r="F10" s="138"/>
      <c r="G10" s="138"/>
      <c r="H10" s="138"/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5" ht="16.5" customHeight="1">
      <c r="A11" s="51"/>
      <c r="B11" s="268" t="s">
        <v>216</v>
      </c>
      <c r="C11" s="259">
        <f>SUM(D11:E11)</f>
        <v>18504</v>
      </c>
      <c r="D11" s="260">
        <f>SUM(D12:D22)</f>
        <v>9369</v>
      </c>
      <c r="E11" s="260">
        <f>SUM(E12:E22)</f>
        <v>9135</v>
      </c>
      <c r="F11" s="260">
        <f aca="true" t="shared" si="2" ref="F11:AI11">SUM(F12:F22)</f>
        <v>9718</v>
      </c>
      <c r="G11" s="260">
        <f t="shared" si="2"/>
        <v>4777</v>
      </c>
      <c r="H11" s="260">
        <f t="shared" si="2"/>
        <v>4941</v>
      </c>
      <c r="I11" s="260">
        <f t="shared" si="2"/>
        <v>3359</v>
      </c>
      <c r="J11" s="260">
        <f t="shared" si="2"/>
        <v>1394</v>
      </c>
      <c r="K11" s="260">
        <f t="shared" si="2"/>
        <v>1965</v>
      </c>
      <c r="L11" s="260">
        <f t="shared" si="2"/>
        <v>836</v>
      </c>
      <c r="M11" s="260">
        <f t="shared" si="2"/>
        <v>460</v>
      </c>
      <c r="N11" s="260">
        <f t="shared" si="2"/>
        <v>376</v>
      </c>
      <c r="O11" s="260">
        <f t="shared" si="2"/>
        <v>164</v>
      </c>
      <c r="P11" s="260">
        <f t="shared" si="2"/>
        <v>148</v>
      </c>
      <c r="Q11" s="260">
        <f t="shared" si="2"/>
        <v>16</v>
      </c>
      <c r="R11" s="260">
        <f t="shared" si="2"/>
        <v>3836</v>
      </c>
      <c r="S11" s="260">
        <f t="shared" si="2"/>
        <v>45</v>
      </c>
      <c r="T11" s="260">
        <f t="shared" si="2"/>
        <v>18</v>
      </c>
      <c r="U11" s="260">
        <f t="shared" si="2"/>
        <v>2142</v>
      </c>
      <c r="V11" s="260">
        <f t="shared" si="2"/>
        <v>1450</v>
      </c>
      <c r="W11" s="260">
        <f aca="true" t="shared" si="3" ref="W11:AG11">SUM(W12:W22)</f>
        <v>9</v>
      </c>
      <c r="X11" s="260">
        <f t="shared" si="3"/>
        <v>22</v>
      </c>
      <c r="Y11" s="260">
        <f t="shared" si="3"/>
        <v>45</v>
      </c>
      <c r="Z11" s="260">
        <f t="shared" si="3"/>
        <v>105</v>
      </c>
      <c r="AA11" s="260">
        <f t="shared" si="3"/>
        <v>589</v>
      </c>
      <c r="AB11" s="260">
        <f t="shared" si="3"/>
        <v>348</v>
      </c>
      <c r="AC11" s="260">
        <f t="shared" si="3"/>
        <v>241</v>
      </c>
      <c r="AD11" s="260">
        <f t="shared" si="3"/>
        <v>2</v>
      </c>
      <c r="AE11" s="260">
        <f t="shared" si="3"/>
        <v>1</v>
      </c>
      <c r="AF11" s="260">
        <f t="shared" si="3"/>
        <v>1</v>
      </c>
      <c r="AG11" s="260">
        <f t="shared" si="3"/>
        <v>10</v>
      </c>
      <c r="AH11" s="260">
        <f t="shared" si="2"/>
        <v>4</v>
      </c>
      <c r="AI11" s="260">
        <f t="shared" si="2"/>
        <v>6</v>
      </c>
    </row>
    <row r="12" spans="1:35" ht="16.5" customHeight="1">
      <c r="A12" s="51"/>
      <c r="B12" s="159" t="s">
        <v>14</v>
      </c>
      <c r="C12" s="259">
        <f>SUM(D12:E12)</f>
        <v>13440</v>
      </c>
      <c r="D12" s="260">
        <f aca="true" t="shared" si="4" ref="D12:D22">SUM(G12,J12,M12,P12,S12,U12,W12,Y12,AB12,AE12)</f>
        <v>6372</v>
      </c>
      <c r="E12" s="260">
        <f aca="true" t="shared" si="5" ref="E12:E22">SUM(H12,K12,N12,Q12,T12,V12,X12,Z12,AC12,AF12)</f>
        <v>7068</v>
      </c>
      <c r="F12" s="260">
        <f>SUM(G12:H12)</f>
        <v>8499</v>
      </c>
      <c r="G12" s="140">
        <v>4084</v>
      </c>
      <c r="H12" s="140">
        <v>4415</v>
      </c>
      <c r="I12" s="260">
        <f>SUM(J12:K12)</f>
        <v>2357</v>
      </c>
      <c r="J12" s="140">
        <v>915</v>
      </c>
      <c r="K12" s="140">
        <v>1442</v>
      </c>
      <c r="L12" s="260">
        <f>SUM(M12:N12)</f>
        <v>684</v>
      </c>
      <c r="M12" s="140">
        <v>367</v>
      </c>
      <c r="N12" s="140">
        <v>317</v>
      </c>
      <c r="O12" s="260">
        <f>SUM(P12:Q12)</f>
        <v>75</v>
      </c>
      <c r="P12" s="140">
        <v>68</v>
      </c>
      <c r="Q12" s="140">
        <v>7</v>
      </c>
      <c r="R12" s="260">
        <f aca="true" t="shared" si="6" ref="R12:R22">SUM(S12:Z12)</f>
        <v>1315</v>
      </c>
      <c r="S12" s="140">
        <v>29</v>
      </c>
      <c r="T12" s="140">
        <v>13</v>
      </c>
      <c r="U12" s="140">
        <v>563</v>
      </c>
      <c r="V12" s="140">
        <v>582</v>
      </c>
      <c r="W12" s="140">
        <v>7</v>
      </c>
      <c r="X12" s="140">
        <v>21</v>
      </c>
      <c r="Y12" s="140">
        <v>29</v>
      </c>
      <c r="Z12" s="140">
        <v>71</v>
      </c>
      <c r="AA12" s="260">
        <f aca="true" t="shared" si="7" ref="AA12:AA22">SUM(AB12:AC12)</f>
        <v>508</v>
      </c>
      <c r="AB12" s="140">
        <v>309</v>
      </c>
      <c r="AC12" s="140">
        <v>199</v>
      </c>
      <c r="AD12" s="260">
        <f aca="true" t="shared" si="8" ref="AD12:AD22">SUM(AE12:AF12)</f>
        <v>2</v>
      </c>
      <c r="AE12" s="140">
        <v>1</v>
      </c>
      <c r="AF12" s="140">
        <v>1</v>
      </c>
      <c r="AG12" s="260">
        <f>SUM(AH12:AI12)</f>
        <v>2</v>
      </c>
      <c r="AH12" s="140">
        <v>0</v>
      </c>
      <c r="AI12" s="135">
        <v>2</v>
      </c>
    </row>
    <row r="13" spans="1:35" ht="16.5" customHeight="1">
      <c r="A13" s="51"/>
      <c r="B13" s="159" t="s">
        <v>15</v>
      </c>
      <c r="C13" s="259">
        <f aca="true" t="shared" si="9" ref="C13:C28">SUM(D13:E13)</f>
        <v>601</v>
      </c>
      <c r="D13" s="260">
        <f t="shared" si="4"/>
        <v>340</v>
      </c>
      <c r="E13" s="260">
        <f t="shared" si="5"/>
        <v>261</v>
      </c>
      <c r="F13" s="260">
        <f aca="true" t="shared" si="10" ref="F13:F22">SUM(G13:H13)</f>
        <v>65</v>
      </c>
      <c r="G13" s="140">
        <v>37</v>
      </c>
      <c r="H13" s="140">
        <v>28</v>
      </c>
      <c r="I13" s="260">
        <f aca="true" t="shared" si="11" ref="I13:I22">SUM(J13:K13)</f>
        <v>133</v>
      </c>
      <c r="J13" s="140">
        <v>60</v>
      </c>
      <c r="K13" s="140">
        <v>73</v>
      </c>
      <c r="L13" s="260">
        <f aca="true" t="shared" si="12" ref="L13:L22">SUM(M13:N13)</f>
        <v>14</v>
      </c>
      <c r="M13" s="140">
        <v>8</v>
      </c>
      <c r="N13" s="140">
        <v>6</v>
      </c>
      <c r="O13" s="260">
        <f aca="true" t="shared" si="13" ref="O13:O22">SUM(P13:Q13)</f>
        <v>6</v>
      </c>
      <c r="P13" s="140">
        <v>6</v>
      </c>
      <c r="Q13" s="140">
        <v>0</v>
      </c>
      <c r="R13" s="260">
        <f t="shared" si="6"/>
        <v>374</v>
      </c>
      <c r="S13" s="140">
        <v>4</v>
      </c>
      <c r="T13" s="140">
        <v>3</v>
      </c>
      <c r="U13" s="140">
        <v>224</v>
      </c>
      <c r="V13" s="140">
        <v>142</v>
      </c>
      <c r="W13" s="140">
        <v>0</v>
      </c>
      <c r="X13" s="140">
        <v>0</v>
      </c>
      <c r="Y13" s="140">
        <v>0</v>
      </c>
      <c r="Z13" s="140">
        <v>1</v>
      </c>
      <c r="AA13" s="260">
        <f t="shared" si="7"/>
        <v>9</v>
      </c>
      <c r="AB13" s="140">
        <v>1</v>
      </c>
      <c r="AC13" s="140">
        <v>8</v>
      </c>
      <c r="AD13" s="260">
        <f t="shared" si="8"/>
        <v>0</v>
      </c>
      <c r="AE13" s="140">
        <v>0</v>
      </c>
      <c r="AF13" s="140">
        <v>0</v>
      </c>
      <c r="AG13" s="260">
        <f aca="true" t="shared" si="14" ref="AG13:AG22">SUM(AH13:AI13)</f>
        <v>0</v>
      </c>
      <c r="AH13" s="140">
        <v>0</v>
      </c>
      <c r="AI13" s="135">
        <v>0</v>
      </c>
    </row>
    <row r="14" spans="1:35" ht="16.5" customHeight="1">
      <c r="A14" s="51"/>
      <c r="B14" s="159" t="s">
        <v>16</v>
      </c>
      <c r="C14" s="259">
        <f>SUM(D14:E14)</f>
        <v>1595</v>
      </c>
      <c r="D14" s="260">
        <f t="shared" si="4"/>
        <v>1368</v>
      </c>
      <c r="E14" s="260">
        <f t="shared" si="5"/>
        <v>227</v>
      </c>
      <c r="F14" s="260">
        <f t="shared" si="10"/>
        <v>335</v>
      </c>
      <c r="G14" s="140">
        <v>301</v>
      </c>
      <c r="H14" s="140">
        <v>34</v>
      </c>
      <c r="I14" s="260">
        <f t="shared" si="11"/>
        <v>204</v>
      </c>
      <c r="J14" s="140">
        <v>164</v>
      </c>
      <c r="K14" s="140">
        <v>40</v>
      </c>
      <c r="L14" s="260">
        <f t="shared" si="12"/>
        <v>41</v>
      </c>
      <c r="M14" s="140">
        <v>36</v>
      </c>
      <c r="N14" s="140">
        <v>5</v>
      </c>
      <c r="O14" s="260">
        <f t="shared" si="13"/>
        <v>47</v>
      </c>
      <c r="P14" s="140">
        <v>44</v>
      </c>
      <c r="Q14" s="140">
        <v>3</v>
      </c>
      <c r="R14" s="260">
        <f t="shared" si="6"/>
        <v>956</v>
      </c>
      <c r="S14" s="140">
        <v>7</v>
      </c>
      <c r="T14" s="140">
        <v>0</v>
      </c>
      <c r="U14" s="140">
        <v>805</v>
      </c>
      <c r="V14" s="140">
        <v>140</v>
      </c>
      <c r="W14" s="140">
        <v>0</v>
      </c>
      <c r="X14" s="140">
        <v>0</v>
      </c>
      <c r="Y14" s="140">
        <v>3</v>
      </c>
      <c r="Z14" s="140">
        <v>1</v>
      </c>
      <c r="AA14" s="260">
        <f t="shared" si="7"/>
        <v>12</v>
      </c>
      <c r="AB14" s="140">
        <v>8</v>
      </c>
      <c r="AC14" s="140">
        <v>4</v>
      </c>
      <c r="AD14" s="260">
        <f t="shared" si="8"/>
        <v>0</v>
      </c>
      <c r="AE14" s="140">
        <v>0</v>
      </c>
      <c r="AF14" s="140">
        <v>0</v>
      </c>
      <c r="AG14" s="260">
        <f t="shared" si="14"/>
        <v>0</v>
      </c>
      <c r="AH14" s="140">
        <v>0</v>
      </c>
      <c r="AI14" s="135">
        <v>0</v>
      </c>
    </row>
    <row r="15" spans="1:35" ht="16.5" customHeight="1">
      <c r="A15" s="51"/>
      <c r="B15" s="159" t="s">
        <v>17</v>
      </c>
      <c r="C15" s="259">
        <f t="shared" si="9"/>
        <v>1150</v>
      </c>
      <c r="D15" s="260">
        <f t="shared" si="4"/>
        <v>499</v>
      </c>
      <c r="E15" s="260">
        <f t="shared" si="5"/>
        <v>651</v>
      </c>
      <c r="F15" s="260">
        <f t="shared" si="10"/>
        <v>204</v>
      </c>
      <c r="G15" s="140">
        <v>101</v>
      </c>
      <c r="H15" s="140">
        <v>103</v>
      </c>
      <c r="I15" s="260">
        <f t="shared" si="11"/>
        <v>326</v>
      </c>
      <c r="J15" s="140">
        <v>140</v>
      </c>
      <c r="K15" s="140">
        <v>186</v>
      </c>
      <c r="L15" s="260">
        <f t="shared" si="12"/>
        <v>16</v>
      </c>
      <c r="M15" s="140">
        <v>3</v>
      </c>
      <c r="N15" s="140">
        <v>13</v>
      </c>
      <c r="O15" s="260">
        <f t="shared" si="13"/>
        <v>20</v>
      </c>
      <c r="P15" s="140">
        <v>20</v>
      </c>
      <c r="Q15" s="140">
        <v>0</v>
      </c>
      <c r="R15" s="260">
        <f t="shared" si="6"/>
        <v>576</v>
      </c>
      <c r="S15" s="140">
        <v>2</v>
      </c>
      <c r="T15" s="140">
        <v>0</v>
      </c>
      <c r="U15" s="140">
        <v>225</v>
      </c>
      <c r="V15" s="140">
        <v>328</v>
      </c>
      <c r="W15" s="140">
        <v>1</v>
      </c>
      <c r="X15" s="140">
        <v>0</v>
      </c>
      <c r="Y15" s="140">
        <v>3</v>
      </c>
      <c r="Z15" s="140">
        <v>17</v>
      </c>
      <c r="AA15" s="260">
        <f t="shared" si="7"/>
        <v>8</v>
      </c>
      <c r="AB15" s="140">
        <v>4</v>
      </c>
      <c r="AC15" s="140">
        <v>4</v>
      </c>
      <c r="AD15" s="260">
        <f t="shared" si="8"/>
        <v>0</v>
      </c>
      <c r="AE15" s="140">
        <v>0</v>
      </c>
      <c r="AF15" s="140">
        <v>0</v>
      </c>
      <c r="AG15" s="260">
        <f t="shared" si="14"/>
        <v>0</v>
      </c>
      <c r="AH15" s="140">
        <v>0</v>
      </c>
      <c r="AI15" s="135">
        <v>0</v>
      </c>
    </row>
    <row r="16" spans="1:35" ht="16.5" customHeight="1">
      <c r="A16" s="51"/>
      <c r="B16" s="159" t="s">
        <v>18</v>
      </c>
      <c r="C16" s="259">
        <f t="shared" si="9"/>
        <v>144</v>
      </c>
      <c r="D16" s="260">
        <f t="shared" si="4"/>
        <v>118</v>
      </c>
      <c r="E16" s="260">
        <f t="shared" si="5"/>
        <v>26</v>
      </c>
      <c r="F16" s="260">
        <f t="shared" si="10"/>
        <v>20</v>
      </c>
      <c r="G16" s="140">
        <v>18</v>
      </c>
      <c r="H16" s="140">
        <v>2</v>
      </c>
      <c r="I16" s="260">
        <f t="shared" si="11"/>
        <v>0</v>
      </c>
      <c r="J16" s="140">
        <v>0</v>
      </c>
      <c r="K16" s="140">
        <v>0</v>
      </c>
      <c r="L16" s="260">
        <f t="shared" si="12"/>
        <v>20</v>
      </c>
      <c r="M16" s="140">
        <v>15</v>
      </c>
      <c r="N16" s="140">
        <v>5</v>
      </c>
      <c r="O16" s="260">
        <f t="shared" si="13"/>
        <v>0</v>
      </c>
      <c r="P16" s="140">
        <v>0</v>
      </c>
      <c r="Q16" s="140">
        <v>0</v>
      </c>
      <c r="R16" s="260">
        <f t="shared" si="6"/>
        <v>103</v>
      </c>
      <c r="S16" s="140">
        <v>3</v>
      </c>
      <c r="T16" s="140">
        <v>0</v>
      </c>
      <c r="U16" s="140">
        <v>79</v>
      </c>
      <c r="V16" s="140">
        <v>19</v>
      </c>
      <c r="W16" s="140">
        <v>0</v>
      </c>
      <c r="X16" s="140">
        <v>0</v>
      </c>
      <c r="Y16" s="140">
        <v>2</v>
      </c>
      <c r="Z16" s="140">
        <v>0</v>
      </c>
      <c r="AA16" s="260">
        <f t="shared" si="7"/>
        <v>1</v>
      </c>
      <c r="AB16" s="140">
        <v>1</v>
      </c>
      <c r="AC16" s="140">
        <v>0</v>
      </c>
      <c r="AD16" s="260">
        <f t="shared" si="8"/>
        <v>0</v>
      </c>
      <c r="AE16" s="140">
        <v>0</v>
      </c>
      <c r="AF16" s="140">
        <v>0</v>
      </c>
      <c r="AG16" s="260">
        <f t="shared" si="14"/>
        <v>0</v>
      </c>
      <c r="AH16" s="140">
        <v>0</v>
      </c>
      <c r="AI16" s="135">
        <v>0</v>
      </c>
    </row>
    <row r="17" spans="1:35" ht="16.5" customHeight="1">
      <c r="A17" s="51"/>
      <c r="B17" s="159" t="s">
        <v>19</v>
      </c>
      <c r="C17" s="259">
        <f t="shared" si="9"/>
        <v>186</v>
      </c>
      <c r="D17" s="260">
        <f t="shared" si="4"/>
        <v>34</v>
      </c>
      <c r="E17" s="260">
        <f t="shared" si="5"/>
        <v>152</v>
      </c>
      <c r="F17" s="260">
        <f t="shared" si="10"/>
        <v>29</v>
      </c>
      <c r="G17" s="140">
        <v>3</v>
      </c>
      <c r="H17" s="140">
        <v>26</v>
      </c>
      <c r="I17" s="260">
        <f t="shared" si="11"/>
        <v>50</v>
      </c>
      <c r="J17" s="140">
        <v>3</v>
      </c>
      <c r="K17" s="140">
        <v>47</v>
      </c>
      <c r="L17" s="260">
        <f t="shared" si="12"/>
        <v>3</v>
      </c>
      <c r="M17" s="140">
        <v>3</v>
      </c>
      <c r="N17" s="140">
        <v>0</v>
      </c>
      <c r="O17" s="260">
        <f t="shared" si="13"/>
        <v>0</v>
      </c>
      <c r="P17" s="140">
        <v>0</v>
      </c>
      <c r="Q17" s="140">
        <v>0</v>
      </c>
      <c r="R17" s="260">
        <f t="shared" si="6"/>
        <v>103</v>
      </c>
      <c r="S17" s="140">
        <v>0</v>
      </c>
      <c r="T17" s="140">
        <v>1</v>
      </c>
      <c r="U17" s="140">
        <v>19</v>
      </c>
      <c r="V17" s="140">
        <v>67</v>
      </c>
      <c r="W17" s="140">
        <v>0</v>
      </c>
      <c r="X17" s="140">
        <v>0</v>
      </c>
      <c r="Y17" s="140">
        <v>6</v>
      </c>
      <c r="Z17" s="140">
        <v>10</v>
      </c>
      <c r="AA17" s="260">
        <f t="shared" si="7"/>
        <v>1</v>
      </c>
      <c r="AB17" s="140">
        <v>0</v>
      </c>
      <c r="AC17" s="140">
        <v>1</v>
      </c>
      <c r="AD17" s="260">
        <f t="shared" si="8"/>
        <v>0</v>
      </c>
      <c r="AE17" s="140">
        <v>0</v>
      </c>
      <c r="AF17" s="140">
        <v>0</v>
      </c>
      <c r="AG17" s="260">
        <f t="shared" si="14"/>
        <v>0</v>
      </c>
      <c r="AH17" s="140">
        <v>0</v>
      </c>
      <c r="AI17" s="135">
        <v>0</v>
      </c>
    </row>
    <row r="18" spans="1:35" ht="16.5" customHeight="1">
      <c r="A18" s="51"/>
      <c r="B18" s="159" t="s">
        <v>20</v>
      </c>
      <c r="C18" s="259">
        <f t="shared" si="9"/>
        <v>37</v>
      </c>
      <c r="D18" s="260">
        <f t="shared" si="4"/>
        <v>0</v>
      </c>
      <c r="E18" s="260">
        <f t="shared" si="5"/>
        <v>37</v>
      </c>
      <c r="F18" s="260">
        <f t="shared" si="10"/>
        <v>37</v>
      </c>
      <c r="G18" s="140">
        <v>0</v>
      </c>
      <c r="H18" s="140">
        <v>37</v>
      </c>
      <c r="I18" s="260">
        <f t="shared" si="11"/>
        <v>0</v>
      </c>
      <c r="J18" s="140">
        <v>0</v>
      </c>
      <c r="K18" s="140">
        <v>0</v>
      </c>
      <c r="L18" s="260">
        <f t="shared" si="12"/>
        <v>0</v>
      </c>
      <c r="M18" s="140">
        <v>0</v>
      </c>
      <c r="N18" s="140">
        <v>0</v>
      </c>
      <c r="O18" s="260">
        <f t="shared" si="13"/>
        <v>0</v>
      </c>
      <c r="P18" s="140">
        <v>0</v>
      </c>
      <c r="Q18" s="140">
        <v>0</v>
      </c>
      <c r="R18" s="260">
        <f t="shared" si="6"/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260">
        <f t="shared" si="7"/>
        <v>0</v>
      </c>
      <c r="AB18" s="140">
        <v>0</v>
      </c>
      <c r="AC18" s="140">
        <v>0</v>
      </c>
      <c r="AD18" s="260">
        <f t="shared" si="8"/>
        <v>0</v>
      </c>
      <c r="AE18" s="140">
        <v>0</v>
      </c>
      <c r="AF18" s="140">
        <v>0</v>
      </c>
      <c r="AG18" s="260">
        <f t="shared" si="14"/>
        <v>0</v>
      </c>
      <c r="AH18" s="140">
        <v>0</v>
      </c>
      <c r="AI18" s="135">
        <v>0</v>
      </c>
    </row>
    <row r="19" spans="1:35" ht="16.5" customHeight="1">
      <c r="A19" s="51"/>
      <c r="B19" s="159" t="s">
        <v>168</v>
      </c>
      <c r="C19" s="259">
        <f t="shared" si="9"/>
        <v>0</v>
      </c>
      <c r="D19" s="260">
        <f t="shared" si="4"/>
        <v>0</v>
      </c>
      <c r="E19" s="260">
        <f t="shared" si="5"/>
        <v>0</v>
      </c>
      <c r="F19" s="260">
        <f t="shared" si="10"/>
        <v>0</v>
      </c>
      <c r="G19" s="140">
        <v>0</v>
      </c>
      <c r="H19" s="140">
        <v>0</v>
      </c>
      <c r="I19" s="260">
        <f t="shared" si="11"/>
        <v>0</v>
      </c>
      <c r="J19" s="140">
        <v>0</v>
      </c>
      <c r="K19" s="140">
        <v>0</v>
      </c>
      <c r="L19" s="260">
        <f t="shared" si="12"/>
        <v>0</v>
      </c>
      <c r="M19" s="140">
        <v>0</v>
      </c>
      <c r="N19" s="140">
        <v>0</v>
      </c>
      <c r="O19" s="260">
        <f t="shared" si="13"/>
        <v>0</v>
      </c>
      <c r="P19" s="140">
        <v>0</v>
      </c>
      <c r="Q19" s="140">
        <v>0</v>
      </c>
      <c r="R19" s="260">
        <f t="shared" si="6"/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260">
        <f t="shared" si="7"/>
        <v>0</v>
      </c>
      <c r="AB19" s="140">
        <v>0</v>
      </c>
      <c r="AC19" s="140">
        <v>0</v>
      </c>
      <c r="AD19" s="260">
        <f t="shared" si="8"/>
        <v>0</v>
      </c>
      <c r="AE19" s="140">
        <v>0</v>
      </c>
      <c r="AF19" s="140">
        <v>0</v>
      </c>
      <c r="AG19" s="260">
        <f t="shared" si="14"/>
        <v>0</v>
      </c>
      <c r="AH19" s="140">
        <v>0</v>
      </c>
      <c r="AI19" s="135">
        <v>0</v>
      </c>
    </row>
    <row r="20" spans="1:35" ht="16.5" customHeight="1">
      <c r="A20" s="51"/>
      <c r="B20" s="159" t="s">
        <v>169</v>
      </c>
      <c r="C20" s="259">
        <f t="shared" si="9"/>
        <v>40</v>
      </c>
      <c r="D20" s="260">
        <f t="shared" si="4"/>
        <v>11</v>
      </c>
      <c r="E20" s="260">
        <f t="shared" si="5"/>
        <v>29</v>
      </c>
      <c r="F20" s="260">
        <f t="shared" si="10"/>
        <v>5</v>
      </c>
      <c r="G20" s="140">
        <v>1</v>
      </c>
      <c r="H20" s="140">
        <v>4</v>
      </c>
      <c r="I20" s="260">
        <f t="shared" si="11"/>
        <v>10</v>
      </c>
      <c r="J20" s="140">
        <v>4</v>
      </c>
      <c r="K20" s="140">
        <v>6</v>
      </c>
      <c r="L20" s="260">
        <f t="shared" si="12"/>
        <v>4</v>
      </c>
      <c r="M20" s="140">
        <v>0</v>
      </c>
      <c r="N20" s="140">
        <v>4</v>
      </c>
      <c r="O20" s="260">
        <f t="shared" si="13"/>
        <v>0</v>
      </c>
      <c r="P20" s="140">
        <v>0</v>
      </c>
      <c r="Q20" s="140">
        <v>0</v>
      </c>
      <c r="R20" s="260">
        <f t="shared" si="6"/>
        <v>21</v>
      </c>
      <c r="S20" s="140">
        <v>0</v>
      </c>
      <c r="T20" s="140">
        <v>0</v>
      </c>
      <c r="U20" s="140">
        <v>5</v>
      </c>
      <c r="V20" s="140">
        <v>14</v>
      </c>
      <c r="W20" s="140">
        <v>0</v>
      </c>
      <c r="X20" s="140">
        <v>0</v>
      </c>
      <c r="Y20" s="140">
        <v>1</v>
      </c>
      <c r="Z20" s="140">
        <v>1</v>
      </c>
      <c r="AA20" s="260">
        <f t="shared" si="7"/>
        <v>0</v>
      </c>
      <c r="AB20" s="140">
        <v>0</v>
      </c>
      <c r="AC20" s="140">
        <v>0</v>
      </c>
      <c r="AD20" s="260">
        <f t="shared" si="8"/>
        <v>0</v>
      </c>
      <c r="AE20" s="140">
        <v>0</v>
      </c>
      <c r="AF20" s="140">
        <v>0</v>
      </c>
      <c r="AG20" s="260">
        <f t="shared" si="14"/>
        <v>0</v>
      </c>
      <c r="AH20" s="140">
        <v>0</v>
      </c>
      <c r="AI20" s="135">
        <v>0</v>
      </c>
    </row>
    <row r="21" spans="1:35" ht="16.5" customHeight="1">
      <c r="A21" s="51"/>
      <c r="B21" s="159" t="s">
        <v>21</v>
      </c>
      <c r="C21" s="259">
        <f t="shared" si="9"/>
        <v>516</v>
      </c>
      <c r="D21" s="260">
        <f t="shared" si="4"/>
        <v>251</v>
      </c>
      <c r="E21" s="260">
        <f t="shared" si="5"/>
        <v>265</v>
      </c>
      <c r="F21" s="260">
        <f t="shared" si="10"/>
        <v>343</v>
      </c>
      <c r="G21" s="140">
        <v>162</v>
      </c>
      <c r="H21" s="140">
        <v>181</v>
      </c>
      <c r="I21" s="260">
        <f t="shared" si="11"/>
        <v>67</v>
      </c>
      <c r="J21" s="140">
        <v>31</v>
      </c>
      <c r="K21" s="140">
        <v>36</v>
      </c>
      <c r="L21" s="260">
        <f t="shared" si="12"/>
        <v>41</v>
      </c>
      <c r="M21" s="140">
        <v>21</v>
      </c>
      <c r="N21" s="140">
        <v>20</v>
      </c>
      <c r="O21" s="260">
        <f t="shared" si="13"/>
        <v>3</v>
      </c>
      <c r="P21" s="140">
        <v>1</v>
      </c>
      <c r="Q21" s="140">
        <v>2</v>
      </c>
      <c r="R21" s="260">
        <f t="shared" si="6"/>
        <v>35</v>
      </c>
      <c r="S21" s="140">
        <v>0</v>
      </c>
      <c r="T21" s="140">
        <v>1</v>
      </c>
      <c r="U21" s="140">
        <v>20</v>
      </c>
      <c r="V21" s="140">
        <v>13</v>
      </c>
      <c r="W21" s="140">
        <v>0</v>
      </c>
      <c r="X21" s="140">
        <v>0</v>
      </c>
      <c r="Y21" s="140">
        <v>0</v>
      </c>
      <c r="Z21" s="140">
        <v>1</v>
      </c>
      <c r="AA21" s="260">
        <f t="shared" si="7"/>
        <v>27</v>
      </c>
      <c r="AB21" s="140">
        <v>16</v>
      </c>
      <c r="AC21" s="140">
        <v>11</v>
      </c>
      <c r="AD21" s="260">
        <f t="shared" si="8"/>
        <v>0</v>
      </c>
      <c r="AE21" s="140">
        <v>0</v>
      </c>
      <c r="AF21" s="140">
        <v>0</v>
      </c>
      <c r="AG21" s="260">
        <f t="shared" si="14"/>
        <v>0</v>
      </c>
      <c r="AH21" s="140">
        <v>0</v>
      </c>
      <c r="AI21" s="135">
        <v>0</v>
      </c>
    </row>
    <row r="22" spans="1:35" ht="16.5" customHeight="1">
      <c r="A22" s="51"/>
      <c r="B22" s="159" t="s">
        <v>22</v>
      </c>
      <c r="C22" s="259">
        <f t="shared" si="9"/>
        <v>795</v>
      </c>
      <c r="D22" s="260">
        <f t="shared" si="4"/>
        <v>376</v>
      </c>
      <c r="E22" s="260">
        <f t="shared" si="5"/>
        <v>419</v>
      </c>
      <c r="F22" s="260">
        <f t="shared" si="10"/>
        <v>181</v>
      </c>
      <c r="G22" s="140">
        <v>70</v>
      </c>
      <c r="H22" s="140">
        <v>111</v>
      </c>
      <c r="I22" s="260">
        <f t="shared" si="11"/>
        <v>212</v>
      </c>
      <c r="J22" s="140">
        <v>77</v>
      </c>
      <c r="K22" s="140">
        <v>135</v>
      </c>
      <c r="L22" s="260">
        <f t="shared" si="12"/>
        <v>13</v>
      </c>
      <c r="M22" s="140">
        <v>7</v>
      </c>
      <c r="N22" s="140">
        <v>6</v>
      </c>
      <c r="O22" s="260">
        <f t="shared" si="13"/>
        <v>13</v>
      </c>
      <c r="P22" s="140">
        <v>9</v>
      </c>
      <c r="Q22" s="140">
        <v>4</v>
      </c>
      <c r="R22" s="260">
        <f t="shared" si="6"/>
        <v>353</v>
      </c>
      <c r="S22" s="140">
        <v>0</v>
      </c>
      <c r="T22" s="140">
        <v>0</v>
      </c>
      <c r="U22" s="140">
        <v>202</v>
      </c>
      <c r="V22" s="140">
        <v>145</v>
      </c>
      <c r="W22" s="140">
        <v>1</v>
      </c>
      <c r="X22" s="140">
        <v>1</v>
      </c>
      <c r="Y22" s="140">
        <v>1</v>
      </c>
      <c r="Z22" s="140">
        <v>3</v>
      </c>
      <c r="AA22" s="260">
        <f t="shared" si="7"/>
        <v>23</v>
      </c>
      <c r="AB22" s="140">
        <v>9</v>
      </c>
      <c r="AC22" s="140">
        <v>14</v>
      </c>
      <c r="AD22" s="260">
        <f t="shared" si="8"/>
        <v>0</v>
      </c>
      <c r="AE22" s="140">
        <v>0</v>
      </c>
      <c r="AF22" s="140">
        <v>0</v>
      </c>
      <c r="AG22" s="260">
        <f t="shared" si="14"/>
        <v>8</v>
      </c>
      <c r="AH22" s="140">
        <v>4</v>
      </c>
      <c r="AI22" s="135">
        <v>4</v>
      </c>
    </row>
    <row r="23" spans="1:33" ht="16.5" customHeight="1">
      <c r="A23" s="51"/>
      <c r="B23" s="52"/>
      <c r="C23" s="258"/>
      <c r="D23" s="260"/>
      <c r="E23" s="260"/>
      <c r="F23" s="136"/>
      <c r="G23" s="141"/>
      <c r="H23" s="140"/>
      <c r="I23" s="136"/>
      <c r="J23" s="140"/>
      <c r="K23" s="140"/>
      <c r="L23" s="136"/>
      <c r="M23" s="136"/>
      <c r="N23" s="140"/>
      <c r="O23" s="136"/>
      <c r="P23" s="140"/>
      <c r="Q23" s="140"/>
      <c r="R23" s="260"/>
      <c r="S23" s="140"/>
      <c r="T23" s="140"/>
      <c r="U23" s="140"/>
      <c r="V23" s="140"/>
      <c r="W23" s="140"/>
      <c r="X23" s="140"/>
      <c r="Y23" s="140"/>
      <c r="Z23" s="140"/>
      <c r="AA23" s="136"/>
      <c r="AB23" s="140"/>
      <c r="AC23" s="140"/>
      <c r="AD23" s="136"/>
      <c r="AE23" s="140"/>
      <c r="AF23" s="140"/>
      <c r="AG23" s="136"/>
    </row>
    <row r="24" spans="1:35" ht="16.5" customHeight="1">
      <c r="A24" s="51"/>
      <c r="B24" s="268" t="s">
        <v>181</v>
      </c>
      <c r="C24" s="259">
        <f>SUM(D24:E24)</f>
        <v>301</v>
      </c>
      <c r="D24" s="260">
        <f aca="true" t="shared" si="15" ref="D24:AI24">SUM(D25:D28)</f>
        <v>164</v>
      </c>
      <c r="E24" s="260">
        <f t="shared" si="15"/>
        <v>137</v>
      </c>
      <c r="F24" s="260">
        <f t="shared" si="15"/>
        <v>26</v>
      </c>
      <c r="G24" s="260">
        <f t="shared" si="15"/>
        <v>13</v>
      </c>
      <c r="H24" s="260">
        <f t="shared" si="15"/>
        <v>13</v>
      </c>
      <c r="I24" s="260">
        <f t="shared" si="15"/>
        <v>35</v>
      </c>
      <c r="J24" s="260">
        <f t="shared" si="15"/>
        <v>16</v>
      </c>
      <c r="K24" s="260">
        <f t="shared" si="15"/>
        <v>19</v>
      </c>
      <c r="L24" s="260">
        <f t="shared" si="15"/>
        <v>5</v>
      </c>
      <c r="M24" s="260">
        <f t="shared" si="15"/>
        <v>2</v>
      </c>
      <c r="N24" s="260">
        <f t="shared" si="15"/>
        <v>3</v>
      </c>
      <c r="O24" s="260">
        <f t="shared" si="15"/>
        <v>11</v>
      </c>
      <c r="P24" s="260">
        <f t="shared" si="15"/>
        <v>11</v>
      </c>
      <c r="Q24" s="260">
        <f t="shared" si="15"/>
        <v>0</v>
      </c>
      <c r="R24" s="260">
        <f t="shared" si="15"/>
        <v>191</v>
      </c>
      <c r="S24" s="260">
        <f t="shared" si="15"/>
        <v>5</v>
      </c>
      <c r="T24" s="260">
        <f t="shared" si="15"/>
        <v>4</v>
      </c>
      <c r="U24" s="260">
        <f t="shared" si="15"/>
        <v>80</v>
      </c>
      <c r="V24" s="260">
        <f t="shared" si="15"/>
        <v>64</v>
      </c>
      <c r="W24" s="260">
        <f aca="true" t="shared" si="16" ref="W24:AG24">SUM(W25:W28)</f>
        <v>0</v>
      </c>
      <c r="X24" s="260">
        <f t="shared" si="16"/>
        <v>0</v>
      </c>
      <c r="Y24" s="260">
        <f t="shared" si="16"/>
        <v>20</v>
      </c>
      <c r="Z24" s="260">
        <f t="shared" si="16"/>
        <v>18</v>
      </c>
      <c r="AA24" s="260">
        <f t="shared" si="16"/>
        <v>32</v>
      </c>
      <c r="AB24" s="260">
        <f t="shared" si="16"/>
        <v>16</v>
      </c>
      <c r="AC24" s="260">
        <f t="shared" si="16"/>
        <v>16</v>
      </c>
      <c r="AD24" s="260">
        <f t="shared" si="16"/>
        <v>1</v>
      </c>
      <c r="AE24" s="260">
        <f t="shared" si="16"/>
        <v>1</v>
      </c>
      <c r="AF24" s="260">
        <f t="shared" si="16"/>
        <v>0</v>
      </c>
      <c r="AG24" s="260">
        <f t="shared" si="16"/>
        <v>1</v>
      </c>
      <c r="AH24" s="260">
        <f t="shared" si="15"/>
        <v>0</v>
      </c>
      <c r="AI24" s="260">
        <f t="shared" si="15"/>
        <v>1</v>
      </c>
    </row>
    <row r="25" spans="1:35" ht="16.5" customHeight="1">
      <c r="A25" s="51"/>
      <c r="B25" s="159" t="s">
        <v>14</v>
      </c>
      <c r="C25" s="259">
        <f t="shared" si="9"/>
        <v>261</v>
      </c>
      <c r="D25" s="260">
        <f aca="true" t="shared" si="17" ref="D25:E28">SUM(G25,J25,M25,P25,S25,U25,W25,Y25,AB25,AE25)</f>
        <v>127</v>
      </c>
      <c r="E25" s="260">
        <f t="shared" si="17"/>
        <v>134</v>
      </c>
      <c r="F25" s="260">
        <f>SUM(G25:H25)</f>
        <v>25</v>
      </c>
      <c r="G25" s="140">
        <v>12</v>
      </c>
      <c r="H25" s="140">
        <v>13</v>
      </c>
      <c r="I25" s="260">
        <f>SUM(J25:K25)</f>
        <v>32</v>
      </c>
      <c r="J25" s="140">
        <v>14</v>
      </c>
      <c r="K25" s="140">
        <v>18</v>
      </c>
      <c r="L25" s="260">
        <f>SUM(M25:N25)</f>
        <v>4</v>
      </c>
      <c r="M25" s="140">
        <v>1</v>
      </c>
      <c r="N25" s="140">
        <v>3</v>
      </c>
      <c r="O25" s="260">
        <f>SUM(P25:Q25)</f>
        <v>8</v>
      </c>
      <c r="P25" s="140">
        <v>8</v>
      </c>
      <c r="Q25" s="140">
        <v>0</v>
      </c>
      <c r="R25" s="260">
        <f>SUM(S25:Z25)</f>
        <v>160</v>
      </c>
      <c r="S25" s="140">
        <v>2</v>
      </c>
      <c r="T25" s="140">
        <v>4</v>
      </c>
      <c r="U25" s="140">
        <v>59</v>
      </c>
      <c r="V25" s="140">
        <v>62</v>
      </c>
      <c r="W25" s="140">
        <v>0</v>
      </c>
      <c r="X25" s="140">
        <v>0</v>
      </c>
      <c r="Y25" s="140">
        <v>15</v>
      </c>
      <c r="Z25" s="140">
        <v>18</v>
      </c>
      <c r="AA25" s="260">
        <f>SUM(AB25:AC25)</f>
        <v>31</v>
      </c>
      <c r="AB25" s="140">
        <v>15</v>
      </c>
      <c r="AC25" s="140">
        <v>16</v>
      </c>
      <c r="AD25" s="260">
        <f>SUM(AE25:AF25)</f>
        <v>1</v>
      </c>
      <c r="AE25" s="140">
        <v>1</v>
      </c>
      <c r="AF25" s="140">
        <v>0</v>
      </c>
      <c r="AG25" s="260">
        <f>SUM(AH25:AI25)</f>
        <v>1</v>
      </c>
      <c r="AH25" s="140">
        <v>0</v>
      </c>
      <c r="AI25" s="135">
        <v>1</v>
      </c>
    </row>
    <row r="26" spans="1:35" ht="16.5" customHeight="1">
      <c r="A26" s="51"/>
      <c r="B26" s="159" t="s">
        <v>15</v>
      </c>
      <c r="C26" s="259">
        <f t="shared" si="9"/>
        <v>0</v>
      </c>
      <c r="D26" s="260">
        <f t="shared" si="17"/>
        <v>0</v>
      </c>
      <c r="E26" s="260">
        <f t="shared" si="17"/>
        <v>0</v>
      </c>
      <c r="F26" s="260">
        <f>SUM(G26:H26)</f>
        <v>0</v>
      </c>
      <c r="G26" s="140">
        <v>0</v>
      </c>
      <c r="H26" s="140">
        <v>0</v>
      </c>
      <c r="I26" s="260">
        <f>SUM(J26:K26)</f>
        <v>0</v>
      </c>
      <c r="J26" s="140">
        <v>0</v>
      </c>
      <c r="K26" s="140">
        <v>0</v>
      </c>
      <c r="L26" s="260">
        <f>SUM(M26:N26)</f>
        <v>0</v>
      </c>
      <c r="M26" s="140">
        <v>0</v>
      </c>
      <c r="N26" s="140">
        <v>0</v>
      </c>
      <c r="O26" s="260">
        <f>SUM(P26:Q26)</f>
        <v>0</v>
      </c>
      <c r="P26" s="140">
        <v>0</v>
      </c>
      <c r="Q26" s="140">
        <v>0</v>
      </c>
      <c r="R26" s="260">
        <f>SUM(S26:Z26)</f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260">
        <f>SUM(AB26:AC26)</f>
        <v>0</v>
      </c>
      <c r="AB26" s="140">
        <v>0</v>
      </c>
      <c r="AC26" s="140">
        <v>0</v>
      </c>
      <c r="AD26" s="260">
        <f>SUM(AE26:AF26)</f>
        <v>0</v>
      </c>
      <c r="AE26" s="140">
        <v>0</v>
      </c>
      <c r="AF26" s="140">
        <v>0</v>
      </c>
      <c r="AG26" s="260">
        <f>SUM(AH26:AI26)</f>
        <v>0</v>
      </c>
      <c r="AH26" s="140">
        <v>0</v>
      </c>
      <c r="AI26" s="135">
        <v>0</v>
      </c>
    </row>
    <row r="27" spans="1:35" ht="16.5" customHeight="1">
      <c r="A27" s="51"/>
      <c r="B27" s="159" t="s">
        <v>16</v>
      </c>
      <c r="C27" s="259">
        <f t="shared" si="9"/>
        <v>40</v>
      </c>
      <c r="D27" s="260">
        <f t="shared" si="17"/>
        <v>37</v>
      </c>
      <c r="E27" s="260">
        <f t="shared" si="17"/>
        <v>3</v>
      </c>
      <c r="F27" s="260">
        <f>SUM(G27:H27)</f>
        <v>1</v>
      </c>
      <c r="G27" s="140">
        <v>1</v>
      </c>
      <c r="H27" s="140">
        <v>0</v>
      </c>
      <c r="I27" s="260">
        <f>SUM(J27:K27)</f>
        <v>3</v>
      </c>
      <c r="J27" s="140">
        <v>2</v>
      </c>
      <c r="K27" s="140">
        <v>1</v>
      </c>
      <c r="L27" s="260">
        <f>SUM(M27:N27)</f>
        <v>1</v>
      </c>
      <c r="M27" s="140">
        <v>1</v>
      </c>
      <c r="N27" s="140">
        <v>0</v>
      </c>
      <c r="O27" s="260">
        <f>SUM(P27:Q27)</f>
        <v>3</v>
      </c>
      <c r="P27" s="140">
        <v>3</v>
      </c>
      <c r="Q27" s="140">
        <v>0</v>
      </c>
      <c r="R27" s="260">
        <f>SUM(S27:Z27)</f>
        <v>31</v>
      </c>
      <c r="S27" s="140">
        <v>3</v>
      </c>
      <c r="T27" s="140">
        <v>0</v>
      </c>
      <c r="U27" s="140">
        <v>21</v>
      </c>
      <c r="V27" s="140">
        <v>2</v>
      </c>
      <c r="W27" s="140">
        <v>0</v>
      </c>
      <c r="X27" s="140">
        <v>0</v>
      </c>
      <c r="Y27" s="140">
        <v>5</v>
      </c>
      <c r="Z27" s="140">
        <v>0</v>
      </c>
      <c r="AA27" s="260">
        <f>SUM(AB27:AC27)</f>
        <v>1</v>
      </c>
      <c r="AB27" s="140">
        <v>1</v>
      </c>
      <c r="AC27" s="140">
        <v>0</v>
      </c>
      <c r="AD27" s="260">
        <f>SUM(AE27:AF27)</f>
        <v>0</v>
      </c>
      <c r="AE27" s="140">
        <v>0</v>
      </c>
      <c r="AF27" s="140">
        <v>0</v>
      </c>
      <c r="AG27" s="260">
        <f>SUM(AH27:AI27)</f>
        <v>0</v>
      </c>
      <c r="AH27" s="140">
        <v>0</v>
      </c>
      <c r="AI27" s="135">
        <v>0</v>
      </c>
    </row>
    <row r="28" spans="1:35" ht="16.5" customHeight="1">
      <c r="A28" s="51"/>
      <c r="B28" s="159" t="s">
        <v>17</v>
      </c>
      <c r="C28" s="259">
        <f t="shared" si="9"/>
        <v>0</v>
      </c>
      <c r="D28" s="260">
        <f t="shared" si="17"/>
        <v>0</v>
      </c>
      <c r="E28" s="260">
        <f t="shared" si="17"/>
        <v>0</v>
      </c>
      <c r="F28" s="260">
        <f>SUM(G28:H28)</f>
        <v>0</v>
      </c>
      <c r="G28" s="140">
        <v>0</v>
      </c>
      <c r="H28" s="140">
        <v>0</v>
      </c>
      <c r="I28" s="260">
        <f>SUM(J28:K28)</f>
        <v>0</v>
      </c>
      <c r="J28" s="140">
        <v>0</v>
      </c>
      <c r="K28" s="140">
        <v>0</v>
      </c>
      <c r="L28" s="260">
        <f>SUM(M28:N28)</f>
        <v>0</v>
      </c>
      <c r="M28" s="140">
        <v>0</v>
      </c>
      <c r="N28" s="140">
        <v>0</v>
      </c>
      <c r="O28" s="260">
        <f>SUM(P28:Q28)</f>
        <v>0</v>
      </c>
      <c r="P28" s="140">
        <v>0</v>
      </c>
      <c r="Q28" s="140">
        <v>0</v>
      </c>
      <c r="R28" s="260">
        <f>SUM(S28:Z28)</f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260">
        <f>SUM(AB28:AC28)</f>
        <v>0</v>
      </c>
      <c r="AB28" s="140">
        <v>0</v>
      </c>
      <c r="AC28" s="140">
        <v>0</v>
      </c>
      <c r="AD28" s="260">
        <f>SUM(AE28:AF28)</f>
        <v>0</v>
      </c>
      <c r="AE28" s="140">
        <v>0</v>
      </c>
      <c r="AF28" s="140">
        <v>0</v>
      </c>
      <c r="AG28" s="260">
        <f>SUM(AH28:AI28)</f>
        <v>0</v>
      </c>
      <c r="AH28" s="140">
        <v>0</v>
      </c>
      <c r="AI28" s="135">
        <v>0</v>
      </c>
    </row>
    <row r="29" spans="1:35" ht="16.5" customHeight="1">
      <c r="A29" s="53"/>
      <c r="B29" s="53"/>
      <c r="C29" s="14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</row>
    <row r="30" ht="16.5" customHeight="1">
      <c r="B30" s="136"/>
    </row>
    <row r="31" ht="16.5" customHeight="1">
      <c r="B31" s="136"/>
    </row>
    <row r="32" ht="16.5" customHeight="1">
      <c r="B32" s="136"/>
    </row>
    <row r="33" ht="16.5" customHeight="1">
      <c r="B33" s="136"/>
    </row>
    <row r="34" spans="2:34" ht="16.5" customHeight="1">
      <c r="B34" s="144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45"/>
    </row>
    <row r="35" spans="2:34" ht="16.5" customHeight="1">
      <c r="B35" s="437" t="s">
        <v>264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  <c r="AE35" s="147"/>
      <c r="AF35" s="148"/>
      <c r="AG35" s="148"/>
      <c r="AH35" s="148"/>
    </row>
    <row r="36" spans="2:34" ht="16.5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147"/>
      <c r="AF36" s="148"/>
      <c r="AG36" s="148"/>
      <c r="AH36" s="148"/>
    </row>
    <row r="37" spans="1:32" ht="16.5" customHeight="1">
      <c r="A37" s="149" t="s">
        <v>262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 t="s">
        <v>158</v>
      </c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9"/>
      <c r="AE37" s="150"/>
      <c r="AF37" s="150" t="s">
        <v>260</v>
      </c>
    </row>
    <row r="38" spans="1:32" ht="16.5" customHeight="1">
      <c r="A38" s="418" t="s">
        <v>12</v>
      </c>
      <c r="B38" s="419"/>
      <c r="C38" s="439" t="s">
        <v>156</v>
      </c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1"/>
      <c r="R38" s="442" t="s">
        <v>209</v>
      </c>
      <c r="S38" s="443"/>
      <c r="T38" s="443"/>
      <c r="U38" s="443"/>
      <c r="V38" s="443"/>
      <c r="W38" s="443"/>
      <c r="X38" s="443"/>
      <c r="Y38" s="417" t="s">
        <v>10</v>
      </c>
      <c r="Z38" s="418"/>
      <c r="AA38" s="418"/>
      <c r="AB38" s="418"/>
      <c r="AC38" s="418"/>
      <c r="AD38" s="418"/>
      <c r="AE38" s="418"/>
      <c r="AF38" s="418"/>
    </row>
    <row r="39" spans="1:32" ht="16.5" customHeight="1">
      <c r="A39" s="434"/>
      <c r="B39" s="438"/>
      <c r="C39" s="417" t="s">
        <v>0</v>
      </c>
      <c r="D39" s="418"/>
      <c r="E39" s="419"/>
      <c r="F39" s="417" t="s">
        <v>159</v>
      </c>
      <c r="G39" s="419"/>
      <c r="H39" s="434" t="s">
        <v>160</v>
      </c>
      <c r="I39" s="434"/>
      <c r="J39" s="455" t="s">
        <v>11</v>
      </c>
      <c r="K39" s="456"/>
      <c r="L39" s="455" t="s">
        <v>11</v>
      </c>
      <c r="M39" s="456"/>
      <c r="N39" s="417" t="s">
        <v>161</v>
      </c>
      <c r="O39" s="419"/>
      <c r="P39" s="435" t="s">
        <v>200</v>
      </c>
      <c r="Q39" s="436"/>
      <c r="R39" s="417" t="s">
        <v>75</v>
      </c>
      <c r="S39" s="418"/>
      <c r="T39" s="419"/>
      <c r="U39" s="444" t="s">
        <v>146</v>
      </c>
      <c r="V39" s="445"/>
      <c r="W39" s="448" t="s">
        <v>78</v>
      </c>
      <c r="X39" s="445"/>
      <c r="Y39" s="449" t="s">
        <v>90</v>
      </c>
      <c r="Z39" s="450"/>
      <c r="AA39" s="450"/>
      <c r="AB39" s="451"/>
      <c r="AC39" s="452" t="s">
        <v>157</v>
      </c>
      <c r="AD39" s="453"/>
      <c r="AE39" s="453"/>
      <c r="AF39" s="454"/>
    </row>
    <row r="40" spans="1:32" ht="16.5" customHeight="1">
      <c r="A40" s="434"/>
      <c r="B40" s="438"/>
      <c r="C40" s="420"/>
      <c r="D40" s="421"/>
      <c r="E40" s="422"/>
      <c r="F40" s="420" t="s">
        <v>217</v>
      </c>
      <c r="G40" s="422"/>
      <c r="H40" s="434" t="s">
        <v>218</v>
      </c>
      <c r="I40" s="434"/>
      <c r="J40" s="420" t="s">
        <v>219</v>
      </c>
      <c r="K40" s="422"/>
      <c r="L40" s="434" t="s">
        <v>220</v>
      </c>
      <c r="M40" s="434"/>
      <c r="N40" s="420" t="s">
        <v>221</v>
      </c>
      <c r="O40" s="422"/>
      <c r="P40" s="461" t="s">
        <v>221</v>
      </c>
      <c r="Q40" s="462"/>
      <c r="R40" s="420"/>
      <c r="S40" s="421"/>
      <c r="T40" s="422"/>
      <c r="U40" s="446"/>
      <c r="V40" s="447"/>
      <c r="W40" s="446"/>
      <c r="X40" s="447"/>
      <c r="Y40" s="463" t="s">
        <v>201</v>
      </c>
      <c r="Z40" s="464"/>
      <c r="AA40" s="463" t="s">
        <v>202</v>
      </c>
      <c r="AB40" s="465"/>
      <c r="AC40" s="463" t="s">
        <v>201</v>
      </c>
      <c r="AD40" s="464"/>
      <c r="AE40" s="463" t="s">
        <v>202</v>
      </c>
      <c r="AF40" s="464"/>
    </row>
    <row r="41" spans="1:32" ht="16.5" customHeight="1">
      <c r="A41" s="421"/>
      <c r="B41" s="422"/>
      <c r="C41" s="55" t="s">
        <v>0</v>
      </c>
      <c r="D41" s="58" t="s">
        <v>5</v>
      </c>
      <c r="E41" s="56" t="s">
        <v>1</v>
      </c>
      <c r="F41" s="58" t="s">
        <v>5</v>
      </c>
      <c r="G41" s="56" t="s">
        <v>1</v>
      </c>
      <c r="H41" s="57" t="s">
        <v>5</v>
      </c>
      <c r="I41" s="58" t="s">
        <v>1</v>
      </c>
      <c r="J41" s="56" t="s">
        <v>5</v>
      </c>
      <c r="K41" s="58" t="s">
        <v>1</v>
      </c>
      <c r="L41" s="57" t="s">
        <v>5</v>
      </c>
      <c r="M41" s="58" t="s">
        <v>1</v>
      </c>
      <c r="N41" s="56" t="s">
        <v>5</v>
      </c>
      <c r="O41" s="58" t="s">
        <v>1</v>
      </c>
      <c r="P41" s="57" t="s">
        <v>5</v>
      </c>
      <c r="Q41" s="58" t="s">
        <v>1</v>
      </c>
      <c r="R41" s="55" t="s">
        <v>0</v>
      </c>
      <c r="S41" s="58" t="s">
        <v>5</v>
      </c>
      <c r="T41" s="56" t="s">
        <v>1</v>
      </c>
      <c r="U41" s="58" t="s">
        <v>5</v>
      </c>
      <c r="V41" s="56" t="s">
        <v>1</v>
      </c>
      <c r="W41" s="58" t="s">
        <v>5</v>
      </c>
      <c r="X41" s="56" t="s">
        <v>1</v>
      </c>
      <c r="Y41" s="55" t="s">
        <v>5</v>
      </c>
      <c r="Z41" s="58" t="s">
        <v>1</v>
      </c>
      <c r="AA41" s="55" t="s">
        <v>5</v>
      </c>
      <c r="AB41" s="58" t="s">
        <v>1</v>
      </c>
      <c r="AC41" s="55" t="s">
        <v>5</v>
      </c>
      <c r="AD41" s="57" t="s">
        <v>1</v>
      </c>
      <c r="AE41" s="58" t="s">
        <v>5</v>
      </c>
      <c r="AF41" s="56" t="s">
        <v>1</v>
      </c>
    </row>
    <row r="42" spans="1:32" ht="16.5" customHeight="1">
      <c r="A42" s="51"/>
      <c r="B42" s="54"/>
      <c r="C42" s="269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51"/>
      <c r="Z42" s="151"/>
      <c r="AA42" s="151"/>
      <c r="AB42" s="151"/>
      <c r="AC42" s="144"/>
      <c r="AD42" s="144"/>
      <c r="AE42" s="144"/>
      <c r="AF42" s="144"/>
    </row>
    <row r="43" spans="1:32" ht="16.5" customHeight="1">
      <c r="A43" s="51"/>
      <c r="B43" s="40" t="s">
        <v>307</v>
      </c>
      <c r="C43" s="270">
        <f>SUM(D43:E43)</f>
        <v>9592</v>
      </c>
      <c r="D43" s="152">
        <f>SUM(F43,H43,J43,L43,N43,P43)</f>
        <v>4702</v>
      </c>
      <c r="E43" s="152">
        <f>SUM(G43,I43,K43,M43,O43,Q43)</f>
        <v>4890</v>
      </c>
      <c r="F43" s="152">
        <v>4585</v>
      </c>
      <c r="G43" s="152">
        <v>4099</v>
      </c>
      <c r="H43" s="152">
        <v>99</v>
      </c>
      <c r="I43" s="152">
        <v>746</v>
      </c>
      <c r="J43" s="152">
        <v>3</v>
      </c>
      <c r="K43" s="152">
        <v>5</v>
      </c>
      <c r="L43" s="152">
        <v>1</v>
      </c>
      <c r="M43" s="152">
        <v>0</v>
      </c>
      <c r="N43" s="152">
        <v>14</v>
      </c>
      <c r="O43" s="152">
        <v>40</v>
      </c>
      <c r="P43" s="152">
        <v>0</v>
      </c>
      <c r="Q43" s="152">
        <v>0</v>
      </c>
      <c r="R43" s="152">
        <f>SUM(S43:T43)</f>
        <v>687</v>
      </c>
      <c r="S43" s="152">
        <f>SUM(U43,W43)</f>
        <v>440</v>
      </c>
      <c r="T43" s="152">
        <f>SUM(V43,X43)</f>
        <v>247</v>
      </c>
      <c r="U43" s="152">
        <v>251</v>
      </c>
      <c r="V43" s="152">
        <v>111</v>
      </c>
      <c r="W43" s="152">
        <v>189</v>
      </c>
      <c r="X43" s="152">
        <v>136</v>
      </c>
      <c r="Y43" s="152">
        <v>5202</v>
      </c>
      <c r="Z43" s="152">
        <v>4412</v>
      </c>
      <c r="AA43" s="152">
        <v>109</v>
      </c>
      <c r="AB43" s="152">
        <v>782</v>
      </c>
      <c r="AC43" s="144">
        <v>733</v>
      </c>
      <c r="AD43" s="144">
        <v>346</v>
      </c>
      <c r="AE43" s="144">
        <v>2</v>
      </c>
      <c r="AF43" s="144">
        <v>43</v>
      </c>
    </row>
    <row r="44" spans="1:32" s="153" customFormat="1" ht="16.5" customHeight="1">
      <c r="A44" s="271"/>
      <c r="B44" s="264" t="s">
        <v>308</v>
      </c>
      <c r="C44" s="272">
        <f>C46+C59</f>
        <v>9744</v>
      </c>
      <c r="D44" s="273">
        <f aca="true" t="shared" si="18" ref="D44:AF44">D46+D59</f>
        <v>4790</v>
      </c>
      <c r="E44" s="273">
        <f t="shared" si="18"/>
        <v>4954</v>
      </c>
      <c r="F44" s="273">
        <f t="shared" si="18"/>
        <v>4679</v>
      </c>
      <c r="G44" s="273">
        <f t="shared" si="18"/>
        <v>4084</v>
      </c>
      <c r="H44" s="273">
        <f t="shared" si="18"/>
        <v>97</v>
      </c>
      <c r="I44" s="273">
        <f t="shared" si="18"/>
        <v>823</v>
      </c>
      <c r="J44" s="273">
        <f t="shared" si="18"/>
        <v>2</v>
      </c>
      <c r="K44" s="273">
        <f t="shared" si="18"/>
        <v>10</v>
      </c>
      <c r="L44" s="273">
        <f t="shared" si="18"/>
        <v>0</v>
      </c>
      <c r="M44" s="273">
        <f t="shared" si="18"/>
        <v>0</v>
      </c>
      <c r="N44" s="273">
        <f t="shared" si="18"/>
        <v>12</v>
      </c>
      <c r="O44" s="273">
        <f t="shared" si="18"/>
        <v>37</v>
      </c>
      <c r="P44" s="273">
        <f t="shared" si="18"/>
        <v>0</v>
      </c>
      <c r="Q44" s="273">
        <f t="shared" si="18"/>
        <v>0</v>
      </c>
      <c r="R44" s="273">
        <f t="shared" si="18"/>
        <v>841</v>
      </c>
      <c r="S44" s="273">
        <f t="shared" si="18"/>
        <v>462</v>
      </c>
      <c r="T44" s="273">
        <f t="shared" si="18"/>
        <v>379</v>
      </c>
      <c r="U44" s="273">
        <f t="shared" si="18"/>
        <v>261</v>
      </c>
      <c r="V44" s="273">
        <f t="shared" si="18"/>
        <v>234</v>
      </c>
      <c r="W44" s="273">
        <f t="shared" si="18"/>
        <v>201</v>
      </c>
      <c r="X44" s="273">
        <f t="shared" si="18"/>
        <v>145</v>
      </c>
      <c r="Y44" s="273">
        <f t="shared" si="18"/>
        <v>5125</v>
      </c>
      <c r="Z44" s="273">
        <f t="shared" si="18"/>
        <v>4364</v>
      </c>
      <c r="AA44" s="273">
        <f t="shared" si="18"/>
        <v>97</v>
      </c>
      <c r="AB44" s="273">
        <f t="shared" si="18"/>
        <v>830</v>
      </c>
      <c r="AC44" s="273">
        <f t="shared" si="18"/>
        <v>606</v>
      </c>
      <c r="AD44" s="273">
        <f t="shared" si="18"/>
        <v>233</v>
      </c>
      <c r="AE44" s="273">
        <f t="shared" si="18"/>
        <v>0</v>
      </c>
      <c r="AF44" s="273">
        <f t="shared" si="18"/>
        <v>3</v>
      </c>
    </row>
    <row r="45" spans="1:32" ht="16.5" customHeight="1">
      <c r="A45" s="51"/>
      <c r="B45" s="54"/>
      <c r="C45" s="274" t="s">
        <v>198</v>
      </c>
      <c r="D45" s="144" t="s">
        <v>198</v>
      </c>
      <c r="E45" s="144" t="s">
        <v>198</v>
      </c>
      <c r="F45" s="144" t="s">
        <v>198</v>
      </c>
      <c r="G45" s="144" t="s">
        <v>198</v>
      </c>
      <c r="H45" s="144" t="s">
        <v>198</v>
      </c>
      <c r="I45" s="144" t="s">
        <v>198</v>
      </c>
      <c r="J45" s="144" t="s">
        <v>198</v>
      </c>
      <c r="K45" s="144" t="s">
        <v>198</v>
      </c>
      <c r="L45" s="144" t="s">
        <v>198</v>
      </c>
      <c r="M45" s="144" t="s">
        <v>198</v>
      </c>
      <c r="N45" s="144" t="s">
        <v>198</v>
      </c>
      <c r="O45" s="144" t="s">
        <v>198</v>
      </c>
      <c r="P45" s="144" t="s">
        <v>198</v>
      </c>
      <c r="Q45" s="144" t="s">
        <v>198</v>
      </c>
      <c r="R45" s="144" t="s">
        <v>198</v>
      </c>
      <c r="S45" s="144" t="s">
        <v>198</v>
      </c>
      <c r="T45" s="144" t="s">
        <v>198</v>
      </c>
      <c r="U45" s="144" t="s">
        <v>198</v>
      </c>
      <c r="V45" s="144" t="s">
        <v>198</v>
      </c>
      <c r="W45" s="144" t="s">
        <v>198</v>
      </c>
      <c r="X45" s="144" t="s">
        <v>198</v>
      </c>
      <c r="Y45" s="144" t="s">
        <v>198</v>
      </c>
      <c r="Z45" s="144" t="s">
        <v>198</v>
      </c>
      <c r="AA45" s="144" t="s">
        <v>198</v>
      </c>
      <c r="AB45" s="144" t="s">
        <v>198</v>
      </c>
      <c r="AC45" s="144" t="s">
        <v>198</v>
      </c>
      <c r="AD45" s="144" t="s">
        <v>198</v>
      </c>
      <c r="AE45" s="144" t="s">
        <v>198</v>
      </c>
      <c r="AF45" s="144" t="s">
        <v>198</v>
      </c>
    </row>
    <row r="46" spans="1:32" ht="16.5" customHeight="1">
      <c r="A46" s="51"/>
      <c r="B46" s="275" t="s">
        <v>13</v>
      </c>
      <c r="C46" s="270">
        <f>SUM(C47:C57)</f>
        <v>9718</v>
      </c>
      <c r="D46" s="152">
        <f>SUM(D47:D57)</f>
        <v>4777</v>
      </c>
      <c r="E46" s="152">
        <f>SUM(E47:E57)</f>
        <v>4941</v>
      </c>
      <c r="F46" s="152">
        <f aca="true" t="shared" si="19" ref="F46:AF46">SUM(F47:F57)</f>
        <v>4667</v>
      </c>
      <c r="G46" s="152">
        <f t="shared" si="19"/>
        <v>4077</v>
      </c>
      <c r="H46" s="152">
        <f t="shared" si="19"/>
        <v>96</v>
      </c>
      <c r="I46" s="152">
        <f>SUM(I47:I57)</f>
        <v>818</v>
      </c>
      <c r="J46" s="152">
        <f t="shared" si="19"/>
        <v>2</v>
      </c>
      <c r="K46" s="152">
        <f t="shared" si="19"/>
        <v>9</v>
      </c>
      <c r="L46" s="152">
        <f t="shared" si="19"/>
        <v>0</v>
      </c>
      <c r="M46" s="152">
        <f t="shared" si="19"/>
        <v>0</v>
      </c>
      <c r="N46" s="152">
        <f t="shared" si="19"/>
        <v>12</v>
      </c>
      <c r="O46" s="152">
        <f t="shared" si="19"/>
        <v>37</v>
      </c>
      <c r="P46" s="152">
        <f t="shared" si="19"/>
        <v>0</v>
      </c>
      <c r="Q46" s="152">
        <f t="shared" si="19"/>
        <v>0</v>
      </c>
      <c r="R46" s="152">
        <f>SUM(R47:R57)</f>
        <v>836</v>
      </c>
      <c r="S46" s="152">
        <f t="shared" si="19"/>
        <v>460</v>
      </c>
      <c r="T46" s="152">
        <f t="shared" si="19"/>
        <v>376</v>
      </c>
      <c r="U46" s="152">
        <f t="shared" si="19"/>
        <v>259</v>
      </c>
      <c r="V46" s="152">
        <f>SUM(V47:V57)</f>
        <v>234</v>
      </c>
      <c r="W46" s="152">
        <f t="shared" si="19"/>
        <v>201</v>
      </c>
      <c r="X46" s="152">
        <f t="shared" si="19"/>
        <v>142</v>
      </c>
      <c r="Y46" s="152">
        <f t="shared" si="19"/>
        <v>5111</v>
      </c>
      <c r="Z46" s="152">
        <f t="shared" si="19"/>
        <v>4357</v>
      </c>
      <c r="AA46" s="152">
        <f t="shared" si="19"/>
        <v>96</v>
      </c>
      <c r="AB46" s="152">
        <f t="shared" si="19"/>
        <v>825</v>
      </c>
      <c r="AC46" s="152">
        <f t="shared" si="19"/>
        <v>606</v>
      </c>
      <c r="AD46" s="152">
        <f t="shared" si="19"/>
        <v>233</v>
      </c>
      <c r="AE46" s="152">
        <f t="shared" si="19"/>
        <v>0</v>
      </c>
      <c r="AF46" s="152">
        <f t="shared" si="19"/>
        <v>3</v>
      </c>
    </row>
    <row r="47" spans="1:32" ht="16.5" customHeight="1">
      <c r="A47" s="51"/>
      <c r="B47" s="93" t="s">
        <v>14</v>
      </c>
      <c r="C47" s="270">
        <f>SUM(D47:E47)</f>
        <v>8499</v>
      </c>
      <c r="D47" s="152">
        <f>F47+H47+J47+L47+N47+P47</f>
        <v>4084</v>
      </c>
      <c r="E47" s="152">
        <f>G47+I47+K47+M47+O47+Q47</f>
        <v>4415</v>
      </c>
      <c r="F47" s="154">
        <v>4000</v>
      </c>
      <c r="G47" s="154">
        <v>3731</v>
      </c>
      <c r="H47" s="154">
        <v>83</v>
      </c>
      <c r="I47" s="154">
        <v>676</v>
      </c>
      <c r="J47" s="154">
        <v>1</v>
      </c>
      <c r="K47" s="154">
        <v>8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f>SUM(S47:T47)</f>
        <v>684</v>
      </c>
      <c r="S47" s="154">
        <f>U47+W47</f>
        <v>367</v>
      </c>
      <c r="T47" s="154">
        <f>V47+X47</f>
        <v>317</v>
      </c>
      <c r="U47" s="154">
        <v>213</v>
      </c>
      <c r="V47" s="154">
        <v>209</v>
      </c>
      <c r="W47" s="154">
        <v>154</v>
      </c>
      <c r="X47" s="154">
        <v>108</v>
      </c>
      <c r="Y47" s="154">
        <v>4401</v>
      </c>
      <c r="Z47" s="154">
        <v>3980</v>
      </c>
      <c r="AA47" s="154">
        <v>83</v>
      </c>
      <c r="AB47" s="154">
        <v>683</v>
      </c>
      <c r="AC47" s="144">
        <v>565</v>
      </c>
      <c r="AD47" s="144">
        <v>215</v>
      </c>
      <c r="AE47" s="144">
        <v>0</v>
      </c>
      <c r="AF47" s="144">
        <v>3</v>
      </c>
    </row>
    <row r="48" spans="1:32" ht="16.5" customHeight="1">
      <c r="A48" s="51"/>
      <c r="B48" s="93" t="s">
        <v>15</v>
      </c>
      <c r="C48" s="270">
        <f>SUM(D48:E48)</f>
        <v>65</v>
      </c>
      <c r="D48" s="152">
        <f>F48+H48+J48+L48+N48+P48</f>
        <v>37</v>
      </c>
      <c r="E48" s="152">
        <f aca="true" t="shared" si="20" ref="D48:E57">G48+I48+K48+M48+O48+Q48</f>
        <v>28</v>
      </c>
      <c r="F48" s="154">
        <v>37</v>
      </c>
      <c r="G48" s="154">
        <v>14</v>
      </c>
      <c r="H48" s="154">
        <v>0</v>
      </c>
      <c r="I48" s="154">
        <v>14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4">
        <f aca="true" t="shared" si="21" ref="R48:R57">SUM(S48:T48)</f>
        <v>14</v>
      </c>
      <c r="S48" s="154">
        <f aca="true" t="shared" si="22" ref="S48:T57">U48+W48</f>
        <v>8</v>
      </c>
      <c r="T48" s="154">
        <f t="shared" si="22"/>
        <v>6</v>
      </c>
      <c r="U48" s="154">
        <v>6</v>
      </c>
      <c r="V48" s="154">
        <v>4</v>
      </c>
      <c r="W48" s="154">
        <v>2</v>
      </c>
      <c r="X48" s="154">
        <v>2</v>
      </c>
      <c r="Y48" s="154">
        <v>37</v>
      </c>
      <c r="Z48" s="154">
        <v>14</v>
      </c>
      <c r="AA48" s="154">
        <v>0</v>
      </c>
      <c r="AB48" s="154">
        <v>14</v>
      </c>
      <c r="AC48" s="144">
        <v>0</v>
      </c>
      <c r="AD48" s="144">
        <v>0</v>
      </c>
      <c r="AE48" s="144">
        <v>0</v>
      </c>
      <c r="AF48" s="144">
        <v>0</v>
      </c>
    </row>
    <row r="49" spans="1:32" ht="16.5" customHeight="1">
      <c r="A49" s="51"/>
      <c r="B49" s="93" t="s">
        <v>16</v>
      </c>
      <c r="C49" s="270">
        <f aca="true" t="shared" si="23" ref="C49:C57">SUM(D49:E49)</f>
        <v>335</v>
      </c>
      <c r="D49" s="152">
        <f>F49+H49+J49+L49+N49+P49</f>
        <v>301</v>
      </c>
      <c r="E49" s="152">
        <f t="shared" si="20"/>
        <v>34</v>
      </c>
      <c r="F49" s="154">
        <v>295</v>
      </c>
      <c r="G49" s="154">
        <v>25</v>
      </c>
      <c r="H49" s="154">
        <v>6</v>
      </c>
      <c r="I49" s="154">
        <v>9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f t="shared" si="21"/>
        <v>41</v>
      </c>
      <c r="S49" s="154">
        <f t="shared" si="22"/>
        <v>36</v>
      </c>
      <c r="T49" s="154">
        <f t="shared" si="22"/>
        <v>5</v>
      </c>
      <c r="U49" s="154">
        <v>22</v>
      </c>
      <c r="V49" s="154">
        <v>4</v>
      </c>
      <c r="W49" s="154">
        <v>14</v>
      </c>
      <c r="X49" s="154">
        <v>1</v>
      </c>
      <c r="Y49" s="154">
        <v>295</v>
      </c>
      <c r="Z49" s="154">
        <v>26</v>
      </c>
      <c r="AA49" s="154">
        <v>6</v>
      </c>
      <c r="AB49" s="154">
        <v>9</v>
      </c>
      <c r="AC49" s="144">
        <v>1</v>
      </c>
      <c r="AD49" s="144">
        <v>0</v>
      </c>
      <c r="AE49" s="144">
        <v>0</v>
      </c>
      <c r="AF49" s="144">
        <v>0</v>
      </c>
    </row>
    <row r="50" spans="1:32" ht="16.5" customHeight="1">
      <c r="A50" s="51"/>
      <c r="B50" s="93" t="s">
        <v>17</v>
      </c>
      <c r="C50" s="270">
        <f t="shared" si="23"/>
        <v>204</v>
      </c>
      <c r="D50" s="152">
        <f t="shared" si="20"/>
        <v>101</v>
      </c>
      <c r="E50" s="152">
        <f t="shared" si="20"/>
        <v>103</v>
      </c>
      <c r="F50" s="154">
        <v>98</v>
      </c>
      <c r="G50" s="154">
        <v>49</v>
      </c>
      <c r="H50" s="154">
        <v>3</v>
      </c>
      <c r="I50" s="154">
        <v>54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f t="shared" si="21"/>
        <v>16</v>
      </c>
      <c r="S50" s="154">
        <f t="shared" si="22"/>
        <v>3</v>
      </c>
      <c r="T50" s="154">
        <f t="shared" si="22"/>
        <v>13</v>
      </c>
      <c r="U50" s="154">
        <v>2</v>
      </c>
      <c r="V50" s="154">
        <v>8</v>
      </c>
      <c r="W50" s="154">
        <v>1</v>
      </c>
      <c r="X50" s="154">
        <v>5</v>
      </c>
      <c r="Y50" s="154">
        <v>98</v>
      </c>
      <c r="Z50" s="154">
        <v>49</v>
      </c>
      <c r="AA50" s="154">
        <v>3</v>
      </c>
      <c r="AB50" s="154">
        <v>54</v>
      </c>
      <c r="AC50" s="144">
        <v>0</v>
      </c>
      <c r="AD50" s="144">
        <v>0</v>
      </c>
      <c r="AE50" s="144">
        <v>0</v>
      </c>
      <c r="AF50" s="144">
        <v>0</v>
      </c>
    </row>
    <row r="51" spans="1:32" ht="16.5" customHeight="1">
      <c r="A51" s="51"/>
      <c r="B51" s="93" t="s">
        <v>18</v>
      </c>
      <c r="C51" s="270">
        <f t="shared" si="23"/>
        <v>20</v>
      </c>
      <c r="D51" s="152">
        <f t="shared" si="20"/>
        <v>18</v>
      </c>
      <c r="E51" s="152">
        <f t="shared" si="20"/>
        <v>2</v>
      </c>
      <c r="F51" s="154">
        <v>6</v>
      </c>
      <c r="G51" s="154">
        <v>1</v>
      </c>
      <c r="H51" s="154">
        <v>0</v>
      </c>
      <c r="I51" s="154">
        <v>1</v>
      </c>
      <c r="J51" s="154">
        <v>0</v>
      </c>
      <c r="K51" s="154">
        <v>0</v>
      </c>
      <c r="L51" s="154">
        <v>0</v>
      </c>
      <c r="M51" s="154">
        <v>0</v>
      </c>
      <c r="N51" s="154">
        <v>12</v>
      </c>
      <c r="O51" s="154">
        <v>0</v>
      </c>
      <c r="P51" s="154">
        <v>0</v>
      </c>
      <c r="Q51" s="154">
        <v>0</v>
      </c>
      <c r="R51" s="154">
        <f t="shared" si="21"/>
        <v>20</v>
      </c>
      <c r="S51" s="154">
        <f t="shared" si="22"/>
        <v>15</v>
      </c>
      <c r="T51" s="154">
        <f t="shared" si="22"/>
        <v>5</v>
      </c>
      <c r="U51" s="154">
        <v>11</v>
      </c>
      <c r="V51" s="154">
        <v>3</v>
      </c>
      <c r="W51" s="154">
        <v>4</v>
      </c>
      <c r="X51" s="154">
        <v>2</v>
      </c>
      <c r="Y51" s="154">
        <v>6</v>
      </c>
      <c r="Z51" s="154">
        <v>1</v>
      </c>
      <c r="AA51" s="154">
        <v>0</v>
      </c>
      <c r="AB51" s="154">
        <v>1</v>
      </c>
      <c r="AC51" s="144">
        <v>0</v>
      </c>
      <c r="AD51" s="144">
        <v>0</v>
      </c>
      <c r="AE51" s="144">
        <v>0</v>
      </c>
      <c r="AF51" s="144">
        <v>0</v>
      </c>
    </row>
    <row r="52" spans="1:32" ht="16.5" customHeight="1">
      <c r="A52" s="51"/>
      <c r="B52" s="93" t="s">
        <v>19</v>
      </c>
      <c r="C52" s="270">
        <f t="shared" si="23"/>
        <v>29</v>
      </c>
      <c r="D52" s="152">
        <f t="shared" si="20"/>
        <v>3</v>
      </c>
      <c r="E52" s="152">
        <f t="shared" si="20"/>
        <v>26</v>
      </c>
      <c r="F52" s="154">
        <v>3</v>
      </c>
      <c r="G52" s="154">
        <v>15</v>
      </c>
      <c r="H52" s="154">
        <v>0</v>
      </c>
      <c r="I52" s="154">
        <v>11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f t="shared" si="21"/>
        <v>3</v>
      </c>
      <c r="S52" s="154">
        <f t="shared" si="22"/>
        <v>3</v>
      </c>
      <c r="T52" s="154">
        <f t="shared" si="22"/>
        <v>0</v>
      </c>
      <c r="U52" s="154">
        <v>1</v>
      </c>
      <c r="V52" s="154">
        <v>0</v>
      </c>
      <c r="W52" s="154">
        <v>2</v>
      </c>
      <c r="X52" s="154">
        <v>0</v>
      </c>
      <c r="Y52" s="154">
        <v>3</v>
      </c>
      <c r="Z52" s="154">
        <v>15</v>
      </c>
      <c r="AA52" s="154">
        <v>0</v>
      </c>
      <c r="AB52" s="154">
        <v>11</v>
      </c>
      <c r="AC52" s="144">
        <v>0</v>
      </c>
      <c r="AD52" s="144">
        <v>0</v>
      </c>
      <c r="AE52" s="144">
        <v>0</v>
      </c>
      <c r="AF52" s="144">
        <v>0</v>
      </c>
    </row>
    <row r="53" spans="1:32" ht="16.5" customHeight="1">
      <c r="A53" s="51"/>
      <c r="B53" s="93" t="s">
        <v>20</v>
      </c>
      <c r="C53" s="270">
        <f t="shared" si="23"/>
        <v>37</v>
      </c>
      <c r="D53" s="152">
        <f t="shared" si="20"/>
        <v>0</v>
      </c>
      <c r="E53" s="152">
        <f t="shared" si="20"/>
        <v>37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37</v>
      </c>
      <c r="P53" s="154">
        <v>0</v>
      </c>
      <c r="Q53" s="154">
        <v>0</v>
      </c>
      <c r="R53" s="154">
        <f t="shared" si="21"/>
        <v>0</v>
      </c>
      <c r="S53" s="154">
        <f t="shared" si="22"/>
        <v>0</v>
      </c>
      <c r="T53" s="154">
        <f t="shared" si="22"/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  <c r="AB53" s="154">
        <v>0</v>
      </c>
      <c r="AC53" s="144">
        <v>0</v>
      </c>
      <c r="AD53" s="144">
        <v>0</v>
      </c>
      <c r="AE53" s="144">
        <v>0</v>
      </c>
      <c r="AF53" s="144">
        <v>0</v>
      </c>
    </row>
    <row r="54" spans="1:32" ht="16.5" customHeight="1">
      <c r="A54" s="51"/>
      <c r="B54" s="93" t="s">
        <v>168</v>
      </c>
      <c r="C54" s="270">
        <f t="shared" si="23"/>
        <v>0</v>
      </c>
      <c r="D54" s="152">
        <f t="shared" si="20"/>
        <v>0</v>
      </c>
      <c r="E54" s="152">
        <f t="shared" si="20"/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f t="shared" si="21"/>
        <v>0</v>
      </c>
      <c r="S54" s="154">
        <f t="shared" si="22"/>
        <v>0</v>
      </c>
      <c r="T54" s="154">
        <f t="shared" si="22"/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  <c r="AB54" s="154">
        <v>0</v>
      </c>
      <c r="AC54" s="144">
        <v>0</v>
      </c>
      <c r="AD54" s="144">
        <v>0</v>
      </c>
      <c r="AE54" s="144">
        <v>0</v>
      </c>
      <c r="AF54" s="144">
        <v>0</v>
      </c>
    </row>
    <row r="55" spans="1:32" ht="16.5" customHeight="1">
      <c r="A55" s="51"/>
      <c r="B55" s="93" t="s">
        <v>169</v>
      </c>
      <c r="C55" s="270">
        <f t="shared" si="23"/>
        <v>5</v>
      </c>
      <c r="D55" s="152">
        <f t="shared" si="20"/>
        <v>1</v>
      </c>
      <c r="E55" s="152">
        <f t="shared" si="20"/>
        <v>4</v>
      </c>
      <c r="F55" s="154">
        <v>1</v>
      </c>
      <c r="G55" s="154">
        <v>1</v>
      </c>
      <c r="H55" s="154">
        <v>0</v>
      </c>
      <c r="I55" s="154">
        <v>3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f t="shared" si="21"/>
        <v>4</v>
      </c>
      <c r="S55" s="154">
        <f t="shared" si="22"/>
        <v>0</v>
      </c>
      <c r="T55" s="154">
        <f t="shared" si="22"/>
        <v>4</v>
      </c>
      <c r="U55" s="154">
        <v>0</v>
      </c>
      <c r="V55" s="154">
        <v>0</v>
      </c>
      <c r="W55" s="154">
        <v>0</v>
      </c>
      <c r="X55" s="154">
        <v>4</v>
      </c>
      <c r="Y55" s="154">
        <v>1</v>
      </c>
      <c r="Z55" s="154">
        <v>1</v>
      </c>
      <c r="AA55" s="154">
        <v>0</v>
      </c>
      <c r="AB55" s="154">
        <v>3</v>
      </c>
      <c r="AC55" s="144">
        <v>0</v>
      </c>
      <c r="AD55" s="144">
        <v>0</v>
      </c>
      <c r="AE55" s="144">
        <v>0</v>
      </c>
      <c r="AF55" s="144">
        <v>0</v>
      </c>
    </row>
    <row r="56" spans="1:32" ht="16.5" customHeight="1">
      <c r="A56" s="51"/>
      <c r="B56" s="93" t="s">
        <v>21</v>
      </c>
      <c r="C56" s="270">
        <f t="shared" si="23"/>
        <v>343</v>
      </c>
      <c r="D56" s="152">
        <f t="shared" si="20"/>
        <v>162</v>
      </c>
      <c r="E56" s="152">
        <f t="shared" si="20"/>
        <v>181</v>
      </c>
      <c r="F56" s="154">
        <v>162</v>
      </c>
      <c r="G56" s="154">
        <v>173</v>
      </c>
      <c r="H56" s="154">
        <v>0</v>
      </c>
      <c r="I56" s="154">
        <v>8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f t="shared" si="21"/>
        <v>41</v>
      </c>
      <c r="S56" s="154">
        <f t="shared" si="22"/>
        <v>21</v>
      </c>
      <c r="T56" s="154">
        <f t="shared" si="22"/>
        <v>20</v>
      </c>
      <c r="U56" s="154">
        <v>3</v>
      </c>
      <c r="V56" s="154">
        <v>5</v>
      </c>
      <c r="W56" s="154">
        <v>18</v>
      </c>
      <c r="X56" s="154">
        <v>15</v>
      </c>
      <c r="Y56" s="154">
        <v>196</v>
      </c>
      <c r="Z56" s="154">
        <v>198</v>
      </c>
      <c r="AA56" s="154">
        <v>0</v>
      </c>
      <c r="AB56" s="154">
        <v>8</v>
      </c>
      <c r="AC56" s="144">
        <v>36</v>
      </c>
      <c r="AD56" s="144">
        <v>15</v>
      </c>
      <c r="AE56" s="144">
        <v>0</v>
      </c>
      <c r="AF56" s="144">
        <v>0</v>
      </c>
    </row>
    <row r="57" spans="1:32" ht="16.5" customHeight="1">
      <c r="A57" s="51"/>
      <c r="B57" s="93" t="s">
        <v>22</v>
      </c>
      <c r="C57" s="270">
        <f t="shared" si="23"/>
        <v>181</v>
      </c>
      <c r="D57" s="152">
        <f t="shared" si="20"/>
        <v>70</v>
      </c>
      <c r="E57" s="152">
        <f t="shared" si="20"/>
        <v>111</v>
      </c>
      <c r="F57" s="154">
        <v>65</v>
      </c>
      <c r="G57" s="154">
        <v>68</v>
      </c>
      <c r="H57" s="154">
        <v>4</v>
      </c>
      <c r="I57" s="154">
        <v>42</v>
      </c>
      <c r="J57" s="154">
        <v>1</v>
      </c>
      <c r="K57" s="154">
        <v>1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f t="shared" si="21"/>
        <v>13</v>
      </c>
      <c r="S57" s="154">
        <f t="shared" si="22"/>
        <v>7</v>
      </c>
      <c r="T57" s="154">
        <f t="shared" si="22"/>
        <v>6</v>
      </c>
      <c r="U57" s="154">
        <v>1</v>
      </c>
      <c r="V57" s="154">
        <v>1</v>
      </c>
      <c r="W57" s="154">
        <v>6</v>
      </c>
      <c r="X57" s="154">
        <v>5</v>
      </c>
      <c r="Y57" s="154">
        <v>74</v>
      </c>
      <c r="Z57" s="154">
        <v>73</v>
      </c>
      <c r="AA57" s="154">
        <v>4</v>
      </c>
      <c r="AB57" s="154">
        <v>42</v>
      </c>
      <c r="AC57" s="144">
        <v>4</v>
      </c>
      <c r="AD57" s="144">
        <v>3</v>
      </c>
      <c r="AE57" s="144">
        <v>0</v>
      </c>
      <c r="AF57" s="144">
        <v>0</v>
      </c>
    </row>
    <row r="58" spans="1:32" ht="16.5" customHeight="1">
      <c r="A58" s="51"/>
      <c r="B58" s="54"/>
      <c r="C58" s="270"/>
      <c r="D58" s="144"/>
      <c r="E58" s="144"/>
      <c r="F58" s="154"/>
      <c r="G58" s="154"/>
      <c r="H58" s="144"/>
      <c r="I58" s="154"/>
      <c r="J58" s="154"/>
      <c r="K58" s="144"/>
      <c r="L58" s="154"/>
      <c r="M58" s="154"/>
      <c r="N58" s="144"/>
      <c r="O58" s="154"/>
      <c r="P58" s="15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</row>
    <row r="59" spans="1:32" ht="16.5" customHeight="1">
      <c r="A59" s="51"/>
      <c r="B59" s="275" t="s">
        <v>2</v>
      </c>
      <c r="C59" s="270">
        <f>SUM(C60:C63)</f>
        <v>26</v>
      </c>
      <c r="D59" s="152">
        <f>SUM(D60:D63)</f>
        <v>13</v>
      </c>
      <c r="E59" s="152">
        <f aca="true" t="shared" si="24" ref="E59:AF59">SUM(E60:E63)</f>
        <v>13</v>
      </c>
      <c r="F59" s="152">
        <f t="shared" si="24"/>
        <v>12</v>
      </c>
      <c r="G59" s="152">
        <f t="shared" si="24"/>
        <v>7</v>
      </c>
      <c r="H59" s="152">
        <f t="shared" si="24"/>
        <v>1</v>
      </c>
      <c r="I59" s="152">
        <f t="shared" si="24"/>
        <v>5</v>
      </c>
      <c r="J59" s="152">
        <f t="shared" si="24"/>
        <v>0</v>
      </c>
      <c r="K59" s="152">
        <f t="shared" si="24"/>
        <v>1</v>
      </c>
      <c r="L59" s="152">
        <f t="shared" si="24"/>
        <v>0</v>
      </c>
      <c r="M59" s="152">
        <f t="shared" si="24"/>
        <v>0</v>
      </c>
      <c r="N59" s="152">
        <f t="shared" si="24"/>
        <v>0</v>
      </c>
      <c r="O59" s="152">
        <f t="shared" si="24"/>
        <v>0</v>
      </c>
      <c r="P59" s="152">
        <f t="shared" si="24"/>
        <v>0</v>
      </c>
      <c r="Q59" s="152">
        <f t="shared" si="24"/>
        <v>0</v>
      </c>
      <c r="R59" s="152">
        <f>SUM(R60:R63)</f>
        <v>5</v>
      </c>
      <c r="S59" s="152">
        <f t="shared" si="24"/>
        <v>2</v>
      </c>
      <c r="T59" s="152">
        <f t="shared" si="24"/>
        <v>3</v>
      </c>
      <c r="U59" s="152">
        <f t="shared" si="24"/>
        <v>2</v>
      </c>
      <c r="V59" s="152">
        <f t="shared" si="24"/>
        <v>0</v>
      </c>
      <c r="W59" s="152">
        <f t="shared" si="24"/>
        <v>0</v>
      </c>
      <c r="X59" s="152">
        <f t="shared" si="24"/>
        <v>3</v>
      </c>
      <c r="Y59" s="152">
        <f t="shared" si="24"/>
        <v>14</v>
      </c>
      <c r="Z59" s="152">
        <f t="shared" si="24"/>
        <v>7</v>
      </c>
      <c r="AA59" s="152">
        <f t="shared" si="24"/>
        <v>1</v>
      </c>
      <c r="AB59" s="152">
        <f t="shared" si="24"/>
        <v>5</v>
      </c>
      <c r="AC59" s="152">
        <f t="shared" si="24"/>
        <v>0</v>
      </c>
      <c r="AD59" s="152">
        <f t="shared" si="24"/>
        <v>0</v>
      </c>
      <c r="AE59" s="152">
        <f t="shared" si="24"/>
        <v>0</v>
      </c>
      <c r="AF59" s="152">
        <f t="shared" si="24"/>
        <v>0</v>
      </c>
    </row>
    <row r="60" spans="1:32" ht="16.5" customHeight="1">
      <c r="A60" s="51"/>
      <c r="B60" s="93" t="s">
        <v>14</v>
      </c>
      <c r="C60" s="270">
        <f>SUM(D60:E60)</f>
        <v>25</v>
      </c>
      <c r="D60" s="152">
        <f aca="true" t="shared" si="25" ref="D60:E63">F60+H60+J60+L60+N60+P60</f>
        <v>12</v>
      </c>
      <c r="E60" s="152">
        <f t="shared" si="25"/>
        <v>13</v>
      </c>
      <c r="F60" s="154">
        <v>11</v>
      </c>
      <c r="G60" s="154">
        <v>7</v>
      </c>
      <c r="H60" s="154">
        <v>1</v>
      </c>
      <c r="I60" s="154">
        <v>5</v>
      </c>
      <c r="J60" s="154">
        <v>0</v>
      </c>
      <c r="K60" s="154">
        <v>1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f>SUM(S60:T60)</f>
        <v>4</v>
      </c>
      <c r="S60" s="154">
        <f aca="true" t="shared" si="26" ref="S60:T63">U60+W60</f>
        <v>1</v>
      </c>
      <c r="T60" s="154">
        <f t="shared" si="26"/>
        <v>3</v>
      </c>
      <c r="U60" s="154">
        <v>1</v>
      </c>
      <c r="V60" s="154">
        <v>0</v>
      </c>
      <c r="W60" s="154">
        <v>0</v>
      </c>
      <c r="X60" s="154">
        <v>3</v>
      </c>
      <c r="Y60" s="154">
        <v>12</v>
      </c>
      <c r="Z60" s="154">
        <v>7</v>
      </c>
      <c r="AA60" s="154">
        <v>1</v>
      </c>
      <c r="AB60" s="154">
        <v>5</v>
      </c>
      <c r="AC60" s="144">
        <v>0</v>
      </c>
      <c r="AD60" s="144">
        <v>0</v>
      </c>
      <c r="AE60" s="144">
        <v>0</v>
      </c>
      <c r="AF60" s="144">
        <v>0</v>
      </c>
    </row>
    <row r="61" spans="1:32" ht="16.5" customHeight="1">
      <c r="A61" s="51"/>
      <c r="B61" s="93" t="s">
        <v>15</v>
      </c>
      <c r="C61" s="270">
        <f>SUM(D61:E61)</f>
        <v>0</v>
      </c>
      <c r="D61" s="152">
        <f t="shared" si="25"/>
        <v>0</v>
      </c>
      <c r="E61" s="152">
        <f t="shared" si="25"/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f>SUM(S61:T61)</f>
        <v>0</v>
      </c>
      <c r="S61" s="154">
        <f t="shared" si="26"/>
        <v>0</v>
      </c>
      <c r="T61" s="154">
        <f t="shared" si="26"/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44">
        <v>0</v>
      </c>
      <c r="AD61" s="144">
        <v>0</v>
      </c>
      <c r="AE61" s="144">
        <v>0</v>
      </c>
      <c r="AF61" s="144">
        <v>0</v>
      </c>
    </row>
    <row r="62" spans="1:32" ht="16.5" customHeight="1">
      <c r="A62" s="51"/>
      <c r="B62" s="93" t="s">
        <v>16</v>
      </c>
      <c r="C62" s="270">
        <f>SUM(D62:E62)</f>
        <v>1</v>
      </c>
      <c r="D62" s="152">
        <f t="shared" si="25"/>
        <v>1</v>
      </c>
      <c r="E62" s="152">
        <f t="shared" si="25"/>
        <v>0</v>
      </c>
      <c r="F62" s="154">
        <v>1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f>SUM(S62:T62)</f>
        <v>1</v>
      </c>
      <c r="S62" s="154">
        <f t="shared" si="26"/>
        <v>1</v>
      </c>
      <c r="T62" s="154">
        <f t="shared" si="26"/>
        <v>0</v>
      </c>
      <c r="U62" s="154">
        <v>1</v>
      </c>
      <c r="V62" s="154">
        <v>0</v>
      </c>
      <c r="W62" s="154">
        <v>0</v>
      </c>
      <c r="X62" s="154">
        <v>0</v>
      </c>
      <c r="Y62" s="154">
        <v>2</v>
      </c>
      <c r="Z62" s="154">
        <v>0</v>
      </c>
      <c r="AA62" s="154">
        <v>0</v>
      </c>
      <c r="AB62" s="154">
        <v>0</v>
      </c>
      <c r="AC62" s="144">
        <v>0</v>
      </c>
      <c r="AD62" s="144">
        <v>0</v>
      </c>
      <c r="AE62" s="144">
        <v>0</v>
      </c>
      <c r="AF62" s="144">
        <v>0</v>
      </c>
    </row>
    <row r="63" spans="1:32" ht="16.5" customHeight="1">
      <c r="A63" s="51"/>
      <c r="B63" s="93" t="s">
        <v>17</v>
      </c>
      <c r="C63" s="270">
        <f>SUM(D63:E63)</f>
        <v>0</v>
      </c>
      <c r="D63" s="152">
        <f t="shared" si="25"/>
        <v>0</v>
      </c>
      <c r="E63" s="152">
        <f t="shared" si="25"/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f>SUM(S63:T63)</f>
        <v>0</v>
      </c>
      <c r="S63" s="154">
        <f t="shared" si="26"/>
        <v>0</v>
      </c>
      <c r="T63" s="154">
        <f t="shared" si="26"/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  <c r="Z63" s="154">
        <v>0</v>
      </c>
      <c r="AA63" s="154">
        <v>0</v>
      </c>
      <c r="AB63" s="154">
        <v>0</v>
      </c>
      <c r="AC63" s="144">
        <v>0</v>
      </c>
      <c r="AD63" s="144">
        <v>0</v>
      </c>
      <c r="AE63" s="144">
        <v>0</v>
      </c>
      <c r="AF63" s="144">
        <v>0</v>
      </c>
    </row>
    <row r="64" spans="1:32" ht="16.5" customHeight="1">
      <c r="A64" s="53"/>
      <c r="B64" s="6"/>
      <c r="C64" s="156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</row>
    <row r="65" spans="2:32" ht="16.5" customHeight="1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</row>
    <row r="66" spans="2:32" ht="13.5" customHeight="1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57"/>
      <c r="Z66" s="145"/>
      <c r="AA66" s="145"/>
      <c r="AB66" s="145"/>
      <c r="AC66" s="145"/>
      <c r="AD66" s="145"/>
      <c r="AE66" s="145"/>
      <c r="AF66" s="145"/>
    </row>
    <row r="67" spans="2:34" ht="13.5" customHeight="1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8"/>
      <c r="Y67" s="157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spans="2:34" ht="13.5" customHeight="1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57"/>
      <c r="Y68" s="157"/>
      <c r="Z68" s="145"/>
      <c r="AA68" s="145"/>
      <c r="AB68" s="145"/>
      <c r="AC68" s="145"/>
      <c r="AD68" s="145"/>
      <c r="AE68" s="145"/>
      <c r="AF68" s="145"/>
      <c r="AG68" s="145"/>
      <c r="AH68" s="145"/>
    </row>
    <row r="69" spans="2:34" ht="13.5" customHeight="1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</row>
  </sheetData>
  <sheetProtection/>
  <mergeCells count="46">
    <mergeCell ref="AG4:AI5"/>
    <mergeCell ref="Y5:Z5"/>
    <mergeCell ref="R4:Z4"/>
    <mergeCell ref="P40:Q40"/>
    <mergeCell ref="Y40:Z40"/>
    <mergeCell ref="AA40:AB40"/>
    <mergeCell ref="AC40:AD40"/>
    <mergeCell ref="AE40:AF40"/>
    <mergeCell ref="W5:X5"/>
    <mergeCell ref="R39:T40"/>
    <mergeCell ref="Y39:AB39"/>
    <mergeCell ref="AC39:AF39"/>
    <mergeCell ref="F40:G40"/>
    <mergeCell ref="H40:I40"/>
    <mergeCell ref="J40:K40"/>
    <mergeCell ref="L40:M40"/>
    <mergeCell ref="N40:O40"/>
    <mergeCell ref="F39:G39"/>
    <mergeCell ref="J39:K39"/>
    <mergeCell ref="L39:M39"/>
    <mergeCell ref="N39:O39"/>
    <mergeCell ref="P39:Q39"/>
    <mergeCell ref="U5:V5"/>
    <mergeCell ref="B35:Q35"/>
    <mergeCell ref="A38:B41"/>
    <mergeCell ref="C38:Q38"/>
    <mergeCell ref="R38:X38"/>
    <mergeCell ref="U39:V40"/>
    <mergeCell ref="W39:X40"/>
    <mergeCell ref="Y38:AF38"/>
    <mergeCell ref="C39:E40"/>
    <mergeCell ref="AA4:AC5"/>
    <mergeCell ref="AD4:AF5"/>
    <mergeCell ref="I5:K5"/>
    <mergeCell ref="L5:N5"/>
    <mergeCell ref="O5:Q5"/>
    <mergeCell ref="R5:R6"/>
    <mergeCell ref="S5:T5"/>
    <mergeCell ref="H39:I39"/>
    <mergeCell ref="B1:Q1"/>
    <mergeCell ref="A4:B6"/>
    <mergeCell ref="C4:E5"/>
    <mergeCell ref="F4:H5"/>
    <mergeCell ref="I4:K4"/>
    <mergeCell ref="L4:N4"/>
    <mergeCell ref="O4:Q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0"/>
  <sheetViews>
    <sheetView showGridLines="0" zoomScaleSheetLayoutView="100" zoomScalePageLayoutView="0" workbookViewId="0" topLeftCell="A1">
      <pane xSplit="2" ySplit="6" topLeftCell="Q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A1" sqref="A1:IV16384"/>
    </sheetView>
  </sheetViews>
  <sheetFormatPr defaultColWidth="8.75" defaultRowHeight="13.5" customHeight="1"/>
  <cols>
    <col min="1" max="1" width="1.328125" style="46" customWidth="1"/>
    <col min="2" max="2" width="8.75" style="46" customWidth="1"/>
    <col min="3" max="5" width="7.58203125" style="46" customWidth="1"/>
    <col min="6" max="31" width="6.58203125" style="46" customWidth="1"/>
    <col min="32" max="32" width="8.75" style="46" customWidth="1"/>
    <col min="33" max="34" width="1.328125" style="46" customWidth="1"/>
    <col min="35" max="35" width="8.75" style="46" customWidth="1"/>
    <col min="36" max="49" width="6.58203125" style="46" customWidth="1"/>
    <col min="50" max="50" width="8.75" style="46" customWidth="1"/>
    <col min="51" max="16384" width="8.75" style="46" customWidth="1"/>
  </cols>
  <sheetData>
    <row r="1" spans="1:49" ht="18" customHeight="1">
      <c r="A1" s="383" t="s">
        <v>266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95"/>
      <c r="S1" s="95"/>
      <c r="T1" s="96" t="s">
        <v>9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H1" s="383" t="s">
        <v>255</v>
      </c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</row>
    <row r="2" spans="1:48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5"/>
      <c r="AD2" s="94"/>
      <c r="AE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9" ht="18" customHeight="1">
      <c r="A3" s="96" t="s">
        <v>95</v>
      </c>
      <c r="C3" s="99"/>
      <c r="D3" s="99"/>
      <c r="E3" s="9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 t="s">
        <v>158</v>
      </c>
      <c r="S3" s="45"/>
      <c r="T3" s="45"/>
      <c r="U3" s="45"/>
      <c r="V3" s="43"/>
      <c r="W3" s="43"/>
      <c r="X3" s="43"/>
      <c r="Y3" s="43"/>
      <c r="Z3" s="43"/>
      <c r="AA3" s="43"/>
      <c r="AB3" s="43"/>
      <c r="AC3" s="43"/>
      <c r="AD3" s="99"/>
      <c r="AE3" s="99"/>
      <c r="AF3" s="43"/>
      <c r="AG3" s="103" t="s">
        <v>260</v>
      </c>
      <c r="AH3" s="45" t="s">
        <v>158</v>
      </c>
      <c r="AJ3" s="99"/>
      <c r="AK3" s="99"/>
      <c r="AL3" s="99"/>
      <c r="AM3" s="99"/>
      <c r="AN3" s="99"/>
      <c r="AO3" s="45"/>
      <c r="AP3" s="45"/>
      <c r="AQ3" s="45"/>
      <c r="AR3" s="45"/>
      <c r="AS3" s="45"/>
      <c r="AT3" s="45"/>
      <c r="AU3" s="45"/>
      <c r="AV3" s="43"/>
      <c r="AW3" s="103" t="s">
        <v>265</v>
      </c>
    </row>
    <row r="4" spans="1:49" ht="18" customHeight="1">
      <c r="A4" s="479" t="s">
        <v>203</v>
      </c>
      <c r="B4" s="480"/>
      <c r="C4" s="483" t="s">
        <v>0</v>
      </c>
      <c r="D4" s="476"/>
      <c r="E4" s="480"/>
      <c r="F4" s="473" t="s">
        <v>233</v>
      </c>
      <c r="G4" s="473"/>
      <c r="H4" s="473" t="s">
        <v>91</v>
      </c>
      <c r="I4" s="473"/>
      <c r="J4" s="472" t="s">
        <v>234</v>
      </c>
      <c r="K4" s="472"/>
      <c r="L4" s="473" t="s">
        <v>92</v>
      </c>
      <c r="M4" s="473"/>
      <c r="N4" s="473" t="s">
        <v>93</v>
      </c>
      <c r="O4" s="473"/>
      <c r="P4" s="472" t="s">
        <v>232</v>
      </c>
      <c r="Q4" s="473"/>
      <c r="R4" s="473" t="s">
        <v>94</v>
      </c>
      <c r="S4" s="473"/>
      <c r="T4" s="473" t="s">
        <v>235</v>
      </c>
      <c r="U4" s="473"/>
      <c r="V4" s="473" t="s">
        <v>236</v>
      </c>
      <c r="W4" s="473"/>
      <c r="X4" s="473" t="s">
        <v>237</v>
      </c>
      <c r="Y4" s="473"/>
      <c r="Z4" s="468" t="s">
        <v>238</v>
      </c>
      <c r="AA4" s="469"/>
      <c r="AB4" s="468" t="s">
        <v>239</v>
      </c>
      <c r="AC4" s="479"/>
      <c r="AD4" s="468" t="s">
        <v>240</v>
      </c>
      <c r="AE4" s="469"/>
      <c r="AF4" s="468" t="s">
        <v>203</v>
      </c>
      <c r="AG4" s="476"/>
      <c r="AH4" s="479" t="s">
        <v>203</v>
      </c>
      <c r="AI4" s="480"/>
      <c r="AJ4" s="468" t="s">
        <v>241</v>
      </c>
      <c r="AK4" s="469"/>
      <c r="AL4" s="468" t="s">
        <v>251</v>
      </c>
      <c r="AM4" s="469"/>
      <c r="AN4" s="473" t="s">
        <v>242</v>
      </c>
      <c r="AO4" s="473"/>
      <c r="AP4" s="468" t="s">
        <v>207</v>
      </c>
      <c r="AQ4" s="469"/>
      <c r="AR4" s="468" t="s">
        <v>186</v>
      </c>
      <c r="AS4" s="469"/>
      <c r="AT4" s="472" t="s">
        <v>267</v>
      </c>
      <c r="AU4" s="473"/>
      <c r="AV4" s="473" t="s">
        <v>187</v>
      </c>
      <c r="AW4" s="474"/>
    </row>
    <row r="5" spans="1:49" ht="18" customHeight="1">
      <c r="A5" s="478"/>
      <c r="B5" s="481"/>
      <c r="C5" s="484"/>
      <c r="D5" s="485"/>
      <c r="E5" s="486"/>
      <c r="F5" s="473"/>
      <c r="G5" s="473"/>
      <c r="H5" s="473"/>
      <c r="I5" s="473"/>
      <c r="J5" s="472"/>
      <c r="K5" s="472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0"/>
      <c r="AA5" s="471"/>
      <c r="AB5" s="470"/>
      <c r="AC5" s="482"/>
      <c r="AD5" s="470"/>
      <c r="AE5" s="471"/>
      <c r="AF5" s="477"/>
      <c r="AG5" s="478"/>
      <c r="AH5" s="478"/>
      <c r="AI5" s="481"/>
      <c r="AJ5" s="470"/>
      <c r="AK5" s="471"/>
      <c r="AL5" s="470"/>
      <c r="AM5" s="471"/>
      <c r="AN5" s="473"/>
      <c r="AO5" s="473"/>
      <c r="AP5" s="470"/>
      <c r="AQ5" s="471"/>
      <c r="AR5" s="470"/>
      <c r="AS5" s="471"/>
      <c r="AT5" s="473"/>
      <c r="AU5" s="473"/>
      <c r="AV5" s="473"/>
      <c r="AW5" s="474"/>
    </row>
    <row r="6" spans="1:49" ht="18" customHeight="1">
      <c r="A6" s="478"/>
      <c r="B6" s="481"/>
      <c r="C6" s="174" t="s">
        <v>0</v>
      </c>
      <c r="D6" s="174" t="s">
        <v>5</v>
      </c>
      <c r="E6" s="174" t="s">
        <v>1</v>
      </c>
      <c r="F6" s="174" t="s">
        <v>5</v>
      </c>
      <c r="G6" s="174" t="s">
        <v>1</v>
      </c>
      <c r="H6" s="174" t="s">
        <v>5</v>
      </c>
      <c r="I6" s="174" t="s">
        <v>1</v>
      </c>
      <c r="J6" s="174" t="s">
        <v>5</v>
      </c>
      <c r="K6" s="174" t="s">
        <v>1</v>
      </c>
      <c r="L6" s="174" t="s">
        <v>5</v>
      </c>
      <c r="M6" s="174" t="s">
        <v>1</v>
      </c>
      <c r="N6" s="174" t="s">
        <v>5</v>
      </c>
      <c r="O6" s="174" t="s">
        <v>1</v>
      </c>
      <c r="P6" s="174" t="s">
        <v>5</v>
      </c>
      <c r="Q6" s="174" t="s">
        <v>1</v>
      </c>
      <c r="R6" s="174" t="s">
        <v>5</v>
      </c>
      <c r="S6" s="174" t="s">
        <v>1</v>
      </c>
      <c r="T6" s="174" t="s">
        <v>5</v>
      </c>
      <c r="U6" s="174" t="s">
        <v>1</v>
      </c>
      <c r="V6" s="174" t="s">
        <v>5</v>
      </c>
      <c r="W6" s="174" t="s">
        <v>1</v>
      </c>
      <c r="X6" s="174" t="s">
        <v>5</v>
      </c>
      <c r="Y6" s="174" t="s">
        <v>1</v>
      </c>
      <c r="Z6" s="174" t="s">
        <v>5</v>
      </c>
      <c r="AA6" s="174" t="s">
        <v>1</v>
      </c>
      <c r="AB6" s="174" t="s">
        <v>5</v>
      </c>
      <c r="AC6" s="174" t="s">
        <v>1</v>
      </c>
      <c r="AD6" s="174" t="s">
        <v>5</v>
      </c>
      <c r="AE6" s="174" t="s">
        <v>1</v>
      </c>
      <c r="AF6" s="477"/>
      <c r="AG6" s="478"/>
      <c r="AH6" s="478"/>
      <c r="AI6" s="481"/>
      <c r="AJ6" s="174" t="s">
        <v>5</v>
      </c>
      <c r="AK6" s="174" t="s">
        <v>1</v>
      </c>
      <c r="AL6" s="174" t="s">
        <v>5</v>
      </c>
      <c r="AM6" s="174" t="s">
        <v>1</v>
      </c>
      <c r="AN6" s="174" t="s">
        <v>5</v>
      </c>
      <c r="AO6" s="174" t="s">
        <v>1</v>
      </c>
      <c r="AP6" s="174" t="s">
        <v>5</v>
      </c>
      <c r="AQ6" s="174" t="s">
        <v>1</v>
      </c>
      <c r="AR6" s="174" t="s">
        <v>5</v>
      </c>
      <c r="AS6" s="174" t="s">
        <v>1</v>
      </c>
      <c r="AT6" s="174" t="s">
        <v>5</v>
      </c>
      <c r="AU6" s="174" t="s">
        <v>1</v>
      </c>
      <c r="AV6" s="174" t="s">
        <v>5</v>
      </c>
      <c r="AW6" s="175" t="s">
        <v>1</v>
      </c>
    </row>
    <row r="7" spans="1:49" ht="18" customHeight="1">
      <c r="A7" s="75"/>
      <c r="B7" s="177"/>
      <c r="C7" s="181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  <c r="AE7" s="180"/>
      <c r="AF7" s="112"/>
      <c r="AG7" s="113"/>
      <c r="AH7" s="75"/>
      <c r="AI7" s="177"/>
      <c r="AJ7" s="181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9"/>
    </row>
    <row r="8" spans="1:49" ht="18" customHeight="1">
      <c r="A8" s="42"/>
      <c r="B8" s="40" t="s">
        <v>289</v>
      </c>
      <c r="C8" s="161">
        <f>SUM(D8:E8)</f>
        <v>4451</v>
      </c>
      <c r="D8" s="41">
        <f>SUM(F8,H8,J8,L8,N8,P8,R8,T8,V8,X8,Z8,AB8,AD8,AJ8,AL8,AN8,AP8,AR8,AT8,AV8)</f>
        <v>2636</v>
      </c>
      <c r="E8" s="41">
        <f>SUM(G8,I8,K8,M8,O8,Q8,S8,U8,W8,Y8,AA8,AC8,AE8,AK8,AM8,AO8,AQ8,AS8,AU8,AW8)</f>
        <v>1815</v>
      </c>
      <c r="F8" s="41">
        <v>24</v>
      </c>
      <c r="G8" s="41">
        <v>7</v>
      </c>
      <c r="H8" s="41">
        <v>28</v>
      </c>
      <c r="I8" s="41">
        <v>1</v>
      </c>
      <c r="J8" s="41">
        <v>1</v>
      </c>
      <c r="K8" s="41">
        <v>2</v>
      </c>
      <c r="L8" s="41">
        <v>347</v>
      </c>
      <c r="M8" s="41">
        <v>63</v>
      </c>
      <c r="N8" s="41">
        <v>985</v>
      </c>
      <c r="O8" s="41">
        <v>473</v>
      </c>
      <c r="P8" s="41">
        <v>45</v>
      </c>
      <c r="Q8" s="41">
        <v>10</v>
      </c>
      <c r="R8" s="41">
        <v>32</v>
      </c>
      <c r="S8" s="41">
        <v>23</v>
      </c>
      <c r="T8" s="41">
        <v>217</v>
      </c>
      <c r="U8" s="41">
        <v>78</v>
      </c>
      <c r="V8" s="41">
        <v>245</v>
      </c>
      <c r="W8" s="41">
        <v>374</v>
      </c>
      <c r="X8" s="41">
        <v>4</v>
      </c>
      <c r="Y8" s="41">
        <v>30</v>
      </c>
      <c r="Z8" s="41">
        <v>29</v>
      </c>
      <c r="AA8" s="41">
        <v>30</v>
      </c>
      <c r="AB8" s="41">
        <v>32</v>
      </c>
      <c r="AC8" s="41">
        <v>23</v>
      </c>
      <c r="AD8" s="41">
        <v>87</v>
      </c>
      <c r="AE8" s="162">
        <v>131</v>
      </c>
      <c r="AF8" s="176" t="s">
        <v>289</v>
      </c>
      <c r="AG8" s="115"/>
      <c r="AH8" s="42"/>
      <c r="AI8" s="40" t="s">
        <v>289</v>
      </c>
      <c r="AJ8" s="161">
        <v>29</v>
      </c>
      <c r="AK8" s="41">
        <v>80</v>
      </c>
      <c r="AL8" s="41">
        <v>2</v>
      </c>
      <c r="AM8" s="41">
        <v>9</v>
      </c>
      <c r="AN8" s="41">
        <v>54</v>
      </c>
      <c r="AO8" s="41">
        <v>170</v>
      </c>
      <c r="AP8" s="41">
        <v>34</v>
      </c>
      <c r="AQ8" s="41">
        <v>70</v>
      </c>
      <c r="AR8" s="41">
        <v>136</v>
      </c>
      <c r="AS8" s="41">
        <v>76</v>
      </c>
      <c r="AT8" s="41">
        <v>261</v>
      </c>
      <c r="AU8" s="41">
        <v>130</v>
      </c>
      <c r="AV8" s="41">
        <v>44</v>
      </c>
      <c r="AW8" s="163">
        <v>35</v>
      </c>
    </row>
    <row r="9" spans="1:49" s="104" customFormat="1" ht="18" customHeight="1">
      <c r="A9" s="239"/>
      <c r="B9" s="276" t="s">
        <v>308</v>
      </c>
      <c r="C9" s="277">
        <f aca="true" t="shared" si="0" ref="C9:AE9">C11+C31+C34+C39+C41+C44+C48+C52+C55+C58+C60</f>
        <v>3848</v>
      </c>
      <c r="D9" s="278">
        <f t="shared" si="0"/>
        <v>2284</v>
      </c>
      <c r="E9" s="278">
        <f>E11+E31+E34+E39+E41+E44+E48+E52+E55+E58+E60</f>
        <v>1564</v>
      </c>
      <c r="F9" s="278">
        <f t="shared" si="0"/>
        <v>25</v>
      </c>
      <c r="G9" s="278">
        <f t="shared" si="0"/>
        <v>18</v>
      </c>
      <c r="H9" s="278">
        <f t="shared" si="0"/>
        <v>20</v>
      </c>
      <c r="I9" s="278">
        <f t="shared" si="0"/>
        <v>1</v>
      </c>
      <c r="J9" s="278">
        <f t="shared" si="0"/>
        <v>0</v>
      </c>
      <c r="K9" s="278">
        <f t="shared" si="0"/>
        <v>1</v>
      </c>
      <c r="L9" s="278">
        <f t="shared" si="0"/>
        <v>274</v>
      </c>
      <c r="M9" s="278">
        <f t="shared" si="0"/>
        <v>41</v>
      </c>
      <c r="N9" s="278">
        <f t="shared" si="0"/>
        <v>857</v>
      </c>
      <c r="O9" s="278">
        <f t="shared" si="0"/>
        <v>441</v>
      </c>
      <c r="P9" s="278">
        <f t="shared" si="0"/>
        <v>45</v>
      </c>
      <c r="Q9" s="278">
        <f t="shared" si="0"/>
        <v>9</v>
      </c>
      <c r="R9" s="278">
        <f t="shared" si="0"/>
        <v>15</v>
      </c>
      <c r="S9" s="278">
        <f t="shared" si="0"/>
        <v>20</v>
      </c>
      <c r="T9" s="278">
        <f t="shared" si="0"/>
        <v>155</v>
      </c>
      <c r="U9" s="278">
        <f t="shared" si="0"/>
        <v>62</v>
      </c>
      <c r="V9" s="278">
        <f t="shared" si="0"/>
        <v>212</v>
      </c>
      <c r="W9" s="278">
        <f t="shared" si="0"/>
        <v>326</v>
      </c>
      <c r="X9" s="278">
        <f t="shared" si="0"/>
        <v>11</v>
      </c>
      <c r="Y9" s="278">
        <f t="shared" si="0"/>
        <v>32</v>
      </c>
      <c r="Z9" s="278">
        <f t="shared" si="0"/>
        <v>31</v>
      </c>
      <c r="AA9" s="278">
        <f t="shared" si="0"/>
        <v>20</v>
      </c>
      <c r="AB9" s="278">
        <f t="shared" si="0"/>
        <v>40</v>
      </c>
      <c r="AC9" s="278">
        <f t="shared" si="0"/>
        <v>20</v>
      </c>
      <c r="AD9" s="278">
        <f t="shared" si="0"/>
        <v>49</v>
      </c>
      <c r="AE9" s="279">
        <f t="shared" si="0"/>
        <v>84</v>
      </c>
      <c r="AF9" s="280" t="s">
        <v>308</v>
      </c>
      <c r="AG9" s="242"/>
      <c r="AH9" s="239"/>
      <c r="AI9" s="276" t="s">
        <v>308</v>
      </c>
      <c r="AJ9" s="277">
        <f aca="true" t="shared" si="1" ref="AJ9:AW9">AJ11+AJ31+AJ34+AJ39+AJ41+AJ44+AJ48+AJ52+AJ55+AJ58+AJ60</f>
        <v>30</v>
      </c>
      <c r="AK9" s="278">
        <f t="shared" si="1"/>
        <v>59</v>
      </c>
      <c r="AL9" s="278">
        <f t="shared" si="1"/>
        <v>4</v>
      </c>
      <c r="AM9" s="278">
        <f t="shared" si="1"/>
        <v>7</v>
      </c>
      <c r="AN9" s="278">
        <f t="shared" si="1"/>
        <v>60</v>
      </c>
      <c r="AO9" s="278">
        <f t="shared" si="1"/>
        <v>195</v>
      </c>
      <c r="AP9" s="278">
        <f t="shared" si="1"/>
        <v>27</v>
      </c>
      <c r="AQ9" s="278">
        <f t="shared" si="1"/>
        <v>49</v>
      </c>
      <c r="AR9" s="278">
        <f t="shared" si="1"/>
        <v>120</v>
      </c>
      <c r="AS9" s="278">
        <f t="shared" si="1"/>
        <v>61</v>
      </c>
      <c r="AT9" s="278">
        <f t="shared" si="1"/>
        <v>284</v>
      </c>
      <c r="AU9" s="278">
        <f t="shared" si="1"/>
        <v>105</v>
      </c>
      <c r="AV9" s="278">
        <f t="shared" si="1"/>
        <v>25</v>
      </c>
      <c r="AW9" s="278">
        <f t="shared" si="1"/>
        <v>13</v>
      </c>
    </row>
    <row r="10" spans="1:49" s="105" customFormat="1" ht="18" customHeight="1">
      <c r="A10" s="72"/>
      <c r="B10" s="173"/>
      <c r="C10" s="16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73"/>
      <c r="AG10" s="74"/>
      <c r="AH10" s="72"/>
      <c r="AI10" s="173"/>
      <c r="AJ10" s="166" t="s">
        <v>198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</row>
    <row r="11" spans="1:49" s="106" customFormat="1" ht="18" customHeight="1">
      <c r="A11" s="333" t="s">
        <v>170</v>
      </c>
      <c r="B11" s="475"/>
      <c r="C11" s="281">
        <f>SUM(C13:C30)</f>
        <v>2820</v>
      </c>
      <c r="D11" s="282">
        <f aca="true" t="shared" si="2" ref="D11:AE11">SUM(D13:D30)</f>
        <v>1690</v>
      </c>
      <c r="E11" s="282">
        <f>SUM(E13:E30)</f>
        <v>1130</v>
      </c>
      <c r="F11" s="282">
        <f t="shared" si="2"/>
        <v>18</v>
      </c>
      <c r="G11" s="282">
        <f t="shared" si="2"/>
        <v>13</v>
      </c>
      <c r="H11" s="282">
        <f t="shared" si="2"/>
        <v>19</v>
      </c>
      <c r="I11" s="282">
        <f t="shared" si="2"/>
        <v>1</v>
      </c>
      <c r="J11" s="282">
        <f t="shared" si="2"/>
        <v>0</v>
      </c>
      <c r="K11" s="282">
        <f t="shared" si="2"/>
        <v>1</v>
      </c>
      <c r="L11" s="282">
        <f t="shared" si="2"/>
        <v>232</v>
      </c>
      <c r="M11" s="282">
        <f t="shared" si="2"/>
        <v>33</v>
      </c>
      <c r="N11" s="282">
        <f t="shared" si="2"/>
        <v>585</v>
      </c>
      <c r="O11" s="282">
        <f t="shared" si="2"/>
        <v>292</v>
      </c>
      <c r="P11" s="282">
        <f t="shared" si="2"/>
        <v>40</v>
      </c>
      <c r="Q11" s="282">
        <f t="shared" si="2"/>
        <v>6</v>
      </c>
      <c r="R11" s="282">
        <f t="shared" si="2"/>
        <v>15</v>
      </c>
      <c r="S11" s="282">
        <f t="shared" si="2"/>
        <v>18</v>
      </c>
      <c r="T11" s="282">
        <f t="shared" si="2"/>
        <v>118</v>
      </c>
      <c r="U11" s="282">
        <f t="shared" si="2"/>
        <v>45</v>
      </c>
      <c r="V11" s="282">
        <f t="shared" si="2"/>
        <v>133</v>
      </c>
      <c r="W11" s="282">
        <f t="shared" si="2"/>
        <v>230</v>
      </c>
      <c r="X11" s="282">
        <f t="shared" si="2"/>
        <v>8</v>
      </c>
      <c r="Y11" s="282">
        <f t="shared" si="2"/>
        <v>25</v>
      </c>
      <c r="Z11" s="282">
        <f t="shared" si="2"/>
        <v>24</v>
      </c>
      <c r="AA11" s="282">
        <f t="shared" si="2"/>
        <v>18</v>
      </c>
      <c r="AB11" s="282">
        <f t="shared" si="2"/>
        <v>37</v>
      </c>
      <c r="AC11" s="282">
        <f t="shared" si="2"/>
        <v>18</v>
      </c>
      <c r="AD11" s="282">
        <f t="shared" si="2"/>
        <v>42</v>
      </c>
      <c r="AE11" s="283">
        <f t="shared" si="2"/>
        <v>68</v>
      </c>
      <c r="AF11" s="335" t="s">
        <v>170</v>
      </c>
      <c r="AG11" s="336"/>
      <c r="AH11" s="333" t="s">
        <v>170</v>
      </c>
      <c r="AI11" s="466"/>
      <c r="AJ11" s="282">
        <f aca="true" t="shared" si="3" ref="AJ11:AW11">SUM(AJ13:AJ30)</f>
        <v>23</v>
      </c>
      <c r="AK11" s="282">
        <f t="shared" si="3"/>
        <v>44</v>
      </c>
      <c r="AL11" s="282">
        <f t="shared" si="3"/>
        <v>4</v>
      </c>
      <c r="AM11" s="282">
        <f t="shared" si="3"/>
        <v>7</v>
      </c>
      <c r="AN11" s="282">
        <f t="shared" si="3"/>
        <v>45</v>
      </c>
      <c r="AO11" s="282">
        <f t="shared" si="3"/>
        <v>148</v>
      </c>
      <c r="AP11" s="282">
        <f t="shared" si="3"/>
        <v>18</v>
      </c>
      <c r="AQ11" s="282">
        <f t="shared" si="3"/>
        <v>27</v>
      </c>
      <c r="AR11" s="282">
        <f t="shared" si="3"/>
        <v>98</v>
      </c>
      <c r="AS11" s="282">
        <f t="shared" si="3"/>
        <v>40</v>
      </c>
      <c r="AT11" s="282">
        <f t="shared" si="3"/>
        <v>211</v>
      </c>
      <c r="AU11" s="282">
        <f t="shared" si="3"/>
        <v>89</v>
      </c>
      <c r="AV11" s="282">
        <f t="shared" si="3"/>
        <v>20</v>
      </c>
      <c r="AW11" s="282">
        <f t="shared" si="3"/>
        <v>7</v>
      </c>
    </row>
    <row r="12" spans="1:49" s="106" customFormat="1" ht="18" customHeight="1">
      <c r="A12" s="251"/>
      <c r="B12" s="284" t="s">
        <v>148</v>
      </c>
      <c r="C12" s="281">
        <f>SUM(C13:C17)</f>
        <v>984</v>
      </c>
      <c r="D12" s="282">
        <f aca="true" t="shared" si="4" ref="D12:AE12">SUM(D13:D17)</f>
        <v>600</v>
      </c>
      <c r="E12" s="282">
        <f t="shared" si="4"/>
        <v>384</v>
      </c>
      <c r="F12" s="282">
        <f t="shared" si="4"/>
        <v>3</v>
      </c>
      <c r="G12" s="282">
        <f t="shared" si="4"/>
        <v>2</v>
      </c>
      <c r="H12" s="282">
        <f t="shared" si="4"/>
        <v>0</v>
      </c>
      <c r="I12" s="282">
        <f t="shared" si="4"/>
        <v>0</v>
      </c>
      <c r="J12" s="282">
        <f t="shared" si="4"/>
        <v>0</v>
      </c>
      <c r="K12" s="282">
        <f t="shared" si="4"/>
        <v>0</v>
      </c>
      <c r="L12" s="282">
        <f t="shared" si="4"/>
        <v>89</v>
      </c>
      <c r="M12" s="282">
        <f t="shared" si="4"/>
        <v>16</v>
      </c>
      <c r="N12" s="282">
        <f t="shared" si="4"/>
        <v>134</v>
      </c>
      <c r="O12" s="282">
        <f t="shared" si="4"/>
        <v>70</v>
      </c>
      <c r="P12" s="282">
        <f t="shared" si="4"/>
        <v>20</v>
      </c>
      <c r="Q12" s="282">
        <f t="shared" si="4"/>
        <v>0</v>
      </c>
      <c r="R12" s="282">
        <f t="shared" si="4"/>
        <v>8</v>
      </c>
      <c r="S12" s="282">
        <f t="shared" si="4"/>
        <v>8</v>
      </c>
      <c r="T12" s="282">
        <f t="shared" si="4"/>
        <v>56</v>
      </c>
      <c r="U12" s="282">
        <f t="shared" si="4"/>
        <v>14</v>
      </c>
      <c r="V12" s="282">
        <f t="shared" si="4"/>
        <v>52</v>
      </c>
      <c r="W12" s="282">
        <f t="shared" si="4"/>
        <v>89</v>
      </c>
      <c r="X12" s="282">
        <f t="shared" si="4"/>
        <v>2</v>
      </c>
      <c r="Y12" s="282">
        <f t="shared" si="4"/>
        <v>9</v>
      </c>
      <c r="Z12" s="282">
        <f t="shared" si="4"/>
        <v>16</v>
      </c>
      <c r="AA12" s="282">
        <f t="shared" si="4"/>
        <v>12</v>
      </c>
      <c r="AB12" s="282">
        <f t="shared" si="4"/>
        <v>18</v>
      </c>
      <c r="AC12" s="282">
        <f t="shared" si="4"/>
        <v>5</v>
      </c>
      <c r="AD12" s="282">
        <f t="shared" si="4"/>
        <v>19</v>
      </c>
      <c r="AE12" s="283">
        <f t="shared" si="4"/>
        <v>30</v>
      </c>
      <c r="AF12" s="253" t="s">
        <v>148</v>
      </c>
      <c r="AG12" s="251"/>
      <c r="AH12" s="251"/>
      <c r="AI12" s="284" t="s">
        <v>148</v>
      </c>
      <c r="AJ12" s="282">
        <f aca="true" t="shared" si="5" ref="AJ12:AW12">SUM(AJ13:AJ17)</f>
        <v>11</v>
      </c>
      <c r="AK12" s="282">
        <f t="shared" si="5"/>
        <v>15</v>
      </c>
      <c r="AL12" s="282">
        <f t="shared" si="5"/>
        <v>4</v>
      </c>
      <c r="AM12" s="282">
        <f t="shared" si="5"/>
        <v>5</v>
      </c>
      <c r="AN12" s="282">
        <f t="shared" si="5"/>
        <v>17</v>
      </c>
      <c r="AO12" s="282">
        <f t="shared" si="5"/>
        <v>36</v>
      </c>
      <c r="AP12" s="282">
        <f t="shared" si="5"/>
        <v>5</v>
      </c>
      <c r="AQ12" s="282">
        <f t="shared" si="5"/>
        <v>7</v>
      </c>
      <c r="AR12" s="282">
        <f t="shared" si="5"/>
        <v>40</v>
      </c>
      <c r="AS12" s="282">
        <f t="shared" si="5"/>
        <v>21</v>
      </c>
      <c r="AT12" s="282">
        <f t="shared" si="5"/>
        <v>90</v>
      </c>
      <c r="AU12" s="282">
        <f t="shared" si="5"/>
        <v>41</v>
      </c>
      <c r="AV12" s="282">
        <f t="shared" si="5"/>
        <v>16</v>
      </c>
      <c r="AW12" s="282">
        <f t="shared" si="5"/>
        <v>4</v>
      </c>
    </row>
    <row r="13" spans="1:49" s="108" customFormat="1" ht="18" customHeight="1">
      <c r="A13" s="122"/>
      <c r="B13" s="127" t="s">
        <v>23</v>
      </c>
      <c r="C13" s="170">
        <f>SUM(D13:E13)</f>
        <v>362</v>
      </c>
      <c r="D13" s="168">
        <f>F13+H13+J13+L13+N13+P13+R13+T13+V13+X13+Z13+AB13+AD13+AJ13+AL13+AN13+AP13+AR13+AT13+AV13</f>
        <v>243</v>
      </c>
      <c r="E13" s="168">
        <f>G13+I13+K13+M13+O13+Q13+S13+U13+W13+Y13+AA13+AC13+AE13+AK13+AM13+AO13+AQ13+AS13+AU13+AW13</f>
        <v>119</v>
      </c>
      <c r="F13" s="167">
        <v>2</v>
      </c>
      <c r="G13" s="167">
        <v>2</v>
      </c>
      <c r="H13" s="167">
        <v>0</v>
      </c>
      <c r="I13" s="167">
        <v>0</v>
      </c>
      <c r="J13" s="167">
        <v>0</v>
      </c>
      <c r="K13" s="167">
        <v>0</v>
      </c>
      <c r="L13" s="167">
        <v>31</v>
      </c>
      <c r="M13" s="167">
        <v>4</v>
      </c>
      <c r="N13" s="167">
        <v>78</v>
      </c>
      <c r="O13" s="167">
        <v>22</v>
      </c>
      <c r="P13" s="167">
        <v>7</v>
      </c>
      <c r="Q13" s="167">
        <v>0</v>
      </c>
      <c r="R13" s="167">
        <v>5</v>
      </c>
      <c r="S13" s="167">
        <v>3</v>
      </c>
      <c r="T13" s="167">
        <v>21</v>
      </c>
      <c r="U13" s="167">
        <v>2</v>
      </c>
      <c r="V13" s="167">
        <v>12</v>
      </c>
      <c r="W13" s="167">
        <v>19</v>
      </c>
      <c r="X13" s="167">
        <v>1</v>
      </c>
      <c r="Y13" s="167">
        <v>3</v>
      </c>
      <c r="Z13" s="167">
        <v>5</v>
      </c>
      <c r="AA13" s="167">
        <v>3</v>
      </c>
      <c r="AB13" s="167">
        <v>11</v>
      </c>
      <c r="AC13" s="167">
        <v>3</v>
      </c>
      <c r="AD13" s="168">
        <v>16</v>
      </c>
      <c r="AE13" s="169">
        <v>15</v>
      </c>
      <c r="AF13" s="116" t="s">
        <v>23</v>
      </c>
      <c r="AG13" s="117"/>
      <c r="AH13" s="122"/>
      <c r="AI13" s="127" t="s">
        <v>23</v>
      </c>
      <c r="AJ13" s="170">
        <v>4</v>
      </c>
      <c r="AK13" s="168">
        <v>2</v>
      </c>
      <c r="AL13" s="168">
        <v>2</v>
      </c>
      <c r="AM13" s="168">
        <v>2</v>
      </c>
      <c r="AN13" s="168">
        <v>2</v>
      </c>
      <c r="AO13" s="167">
        <v>13</v>
      </c>
      <c r="AP13" s="167">
        <v>0</v>
      </c>
      <c r="AQ13" s="167">
        <v>1</v>
      </c>
      <c r="AR13" s="167">
        <v>17</v>
      </c>
      <c r="AS13" s="167">
        <v>8</v>
      </c>
      <c r="AT13" s="167">
        <v>28</v>
      </c>
      <c r="AU13" s="167">
        <v>14</v>
      </c>
      <c r="AV13" s="167">
        <v>1</v>
      </c>
      <c r="AW13" s="167">
        <v>3</v>
      </c>
    </row>
    <row r="14" spans="1:49" s="108" customFormat="1" ht="18" customHeight="1">
      <c r="A14" s="122"/>
      <c r="B14" s="127" t="s">
        <v>24</v>
      </c>
      <c r="C14" s="170">
        <f aca="true" t="shared" si="6" ref="C14:C29">SUM(D14:E14)</f>
        <v>237</v>
      </c>
      <c r="D14" s="168">
        <f aca="true" t="shared" si="7" ref="D14:E29">F14+H14+J14+L14+N14+P14+R14+T14+V14+X14+Z14+AB14+AD14+AJ14+AL14+AN14+AP14+AR14+AT14+AV14</f>
        <v>187</v>
      </c>
      <c r="E14" s="168">
        <f>G14+I14+K14+M14+O14+Q14+S14+U14+W14+Y14+AA14+AC14+AE14+AK14+AM14+AO14+AQ14+AS14+AU14+AW14</f>
        <v>50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40</v>
      </c>
      <c r="M14" s="167">
        <v>6</v>
      </c>
      <c r="N14" s="167">
        <v>35</v>
      </c>
      <c r="O14" s="167">
        <v>1</v>
      </c>
      <c r="P14" s="167">
        <v>11</v>
      </c>
      <c r="Q14" s="167">
        <v>0</v>
      </c>
      <c r="R14" s="167">
        <v>3</v>
      </c>
      <c r="S14" s="167">
        <v>1</v>
      </c>
      <c r="T14" s="167">
        <v>18</v>
      </c>
      <c r="U14" s="167">
        <v>2</v>
      </c>
      <c r="V14" s="167">
        <v>12</v>
      </c>
      <c r="W14" s="167">
        <v>21</v>
      </c>
      <c r="X14" s="167">
        <v>1</v>
      </c>
      <c r="Y14" s="167">
        <v>1</v>
      </c>
      <c r="Z14" s="167">
        <v>4</v>
      </c>
      <c r="AA14" s="167">
        <v>1</v>
      </c>
      <c r="AB14" s="167">
        <v>5</v>
      </c>
      <c r="AC14" s="167">
        <v>0</v>
      </c>
      <c r="AD14" s="168">
        <v>1</v>
      </c>
      <c r="AE14" s="169">
        <v>3</v>
      </c>
      <c r="AF14" s="116" t="s">
        <v>24</v>
      </c>
      <c r="AG14" s="117"/>
      <c r="AH14" s="122"/>
      <c r="AI14" s="127" t="s">
        <v>24</v>
      </c>
      <c r="AJ14" s="170">
        <v>5</v>
      </c>
      <c r="AK14" s="168">
        <v>2</v>
      </c>
      <c r="AL14" s="168">
        <v>0</v>
      </c>
      <c r="AM14" s="168">
        <v>0</v>
      </c>
      <c r="AN14" s="168">
        <v>4</v>
      </c>
      <c r="AO14" s="167">
        <v>4</v>
      </c>
      <c r="AP14" s="167">
        <v>0</v>
      </c>
      <c r="AQ14" s="167">
        <v>0</v>
      </c>
      <c r="AR14" s="167">
        <v>14</v>
      </c>
      <c r="AS14" s="167">
        <v>3</v>
      </c>
      <c r="AT14" s="167">
        <v>32</v>
      </c>
      <c r="AU14" s="167">
        <v>5</v>
      </c>
      <c r="AV14" s="167">
        <v>2</v>
      </c>
      <c r="AW14" s="167">
        <v>0</v>
      </c>
    </row>
    <row r="15" spans="1:49" s="108" customFormat="1" ht="18" customHeight="1">
      <c r="A15" s="122"/>
      <c r="B15" s="127" t="s">
        <v>25</v>
      </c>
      <c r="C15" s="170">
        <f t="shared" si="6"/>
        <v>82</v>
      </c>
      <c r="D15" s="168">
        <f t="shared" si="7"/>
        <v>43</v>
      </c>
      <c r="E15" s="168">
        <f t="shared" si="7"/>
        <v>39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7</v>
      </c>
      <c r="M15" s="167">
        <v>1</v>
      </c>
      <c r="N15" s="167">
        <v>5</v>
      </c>
      <c r="O15" s="167">
        <v>6</v>
      </c>
      <c r="P15" s="167">
        <v>0</v>
      </c>
      <c r="Q15" s="167">
        <v>0</v>
      </c>
      <c r="R15" s="167">
        <v>0</v>
      </c>
      <c r="S15" s="167">
        <v>1</v>
      </c>
      <c r="T15" s="167">
        <v>5</v>
      </c>
      <c r="U15" s="167">
        <v>2</v>
      </c>
      <c r="V15" s="167">
        <v>8</v>
      </c>
      <c r="W15" s="167">
        <v>11</v>
      </c>
      <c r="X15" s="167">
        <v>0</v>
      </c>
      <c r="Y15" s="167">
        <v>0</v>
      </c>
      <c r="Z15" s="167">
        <v>1</v>
      </c>
      <c r="AA15" s="167">
        <v>0</v>
      </c>
      <c r="AB15" s="167">
        <v>0</v>
      </c>
      <c r="AC15" s="167">
        <v>0</v>
      </c>
      <c r="AD15" s="168">
        <v>1</v>
      </c>
      <c r="AE15" s="169">
        <v>2</v>
      </c>
      <c r="AF15" s="116" t="s">
        <v>25</v>
      </c>
      <c r="AG15" s="117"/>
      <c r="AH15" s="122"/>
      <c r="AI15" s="127" t="s">
        <v>25</v>
      </c>
      <c r="AJ15" s="170">
        <v>0</v>
      </c>
      <c r="AK15" s="168">
        <v>1</v>
      </c>
      <c r="AL15" s="168">
        <v>1</v>
      </c>
      <c r="AM15" s="168">
        <v>2</v>
      </c>
      <c r="AN15" s="168">
        <v>3</v>
      </c>
      <c r="AO15" s="167">
        <v>4</v>
      </c>
      <c r="AP15" s="167">
        <v>1</v>
      </c>
      <c r="AQ15" s="167">
        <v>3</v>
      </c>
      <c r="AR15" s="167">
        <v>1</v>
      </c>
      <c r="AS15" s="167">
        <v>2</v>
      </c>
      <c r="AT15" s="167">
        <v>10</v>
      </c>
      <c r="AU15" s="167">
        <v>4</v>
      </c>
      <c r="AV15" s="167">
        <v>0</v>
      </c>
      <c r="AW15" s="167">
        <v>0</v>
      </c>
    </row>
    <row r="16" spans="1:49" s="108" customFormat="1" ht="18" customHeight="1">
      <c r="A16" s="122"/>
      <c r="B16" s="127" t="s">
        <v>26</v>
      </c>
      <c r="C16" s="170">
        <f t="shared" si="6"/>
        <v>53</v>
      </c>
      <c r="D16" s="168">
        <f t="shared" si="7"/>
        <v>38</v>
      </c>
      <c r="E16" s="168">
        <f t="shared" si="7"/>
        <v>15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7</v>
      </c>
      <c r="M16" s="167">
        <v>0</v>
      </c>
      <c r="N16" s="167">
        <v>4</v>
      </c>
      <c r="O16" s="167">
        <v>1</v>
      </c>
      <c r="P16" s="167">
        <v>1</v>
      </c>
      <c r="Q16" s="167">
        <v>0</v>
      </c>
      <c r="R16" s="167">
        <v>0</v>
      </c>
      <c r="S16" s="167">
        <v>0</v>
      </c>
      <c r="T16" s="167">
        <v>3</v>
      </c>
      <c r="U16" s="167">
        <v>0</v>
      </c>
      <c r="V16" s="167">
        <v>3</v>
      </c>
      <c r="W16" s="167">
        <v>1</v>
      </c>
      <c r="X16" s="167">
        <v>0</v>
      </c>
      <c r="Y16" s="167">
        <v>0</v>
      </c>
      <c r="Z16" s="167">
        <v>1</v>
      </c>
      <c r="AA16" s="167">
        <v>0</v>
      </c>
      <c r="AB16" s="167">
        <v>0</v>
      </c>
      <c r="AC16" s="167">
        <v>0</v>
      </c>
      <c r="AD16" s="168">
        <v>0</v>
      </c>
      <c r="AE16" s="169">
        <v>1</v>
      </c>
      <c r="AF16" s="116" t="s">
        <v>26</v>
      </c>
      <c r="AG16" s="117"/>
      <c r="AH16" s="122"/>
      <c r="AI16" s="127" t="s">
        <v>26</v>
      </c>
      <c r="AJ16" s="170">
        <v>0</v>
      </c>
      <c r="AK16" s="168">
        <v>0</v>
      </c>
      <c r="AL16" s="168">
        <v>0</v>
      </c>
      <c r="AM16" s="168">
        <v>0</v>
      </c>
      <c r="AN16" s="168">
        <v>0</v>
      </c>
      <c r="AO16" s="167">
        <v>2</v>
      </c>
      <c r="AP16" s="167">
        <v>2</v>
      </c>
      <c r="AQ16" s="167">
        <v>0</v>
      </c>
      <c r="AR16" s="167">
        <v>1</v>
      </c>
      <c r="AS16" s="167">
        <v>2</v>
      </c>
      <c r="AT16" s="167">
        <v>3</v>
      </c>
      <c r="AU16" s="167">
        <v>7</v>
      </c>
      <c r="AV16" s="167">
        <v>13</v>
      </c>
      <c r="AW16" s="167">
        <v>1</v>
      </c>
    </row>
    <row r="17" spans="1:49" s="108" customFormat="1" ht="18" customHeight="1">
      <c r="A17" s="122"/>
      <c r="B17" s="127" t="s">
        <v>27</v>
      </c>
      <c r="C17" s="170">
        <f t="shared" si="6"/>
        <v>250</v>
      </c>
      <c r="D17" s="168">
        <f t="shared" si="7"/>
        <v>89</v>
      </c>
      <c r="E17" s="168">
        <f t="shared" si="7"/>
        <v>161</v>
      </c>
      <c r="F17" s="167">
        <v>1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4</v>
      </c>
      <c r="M17" s="167">
        <v>5</v>
      </c>
      <c r="N17" s="167">
        <v>12</v>
      </c>
      <c r="O17" s="167">
        <v>40</v>
      </c>
      <c r="P17" s="167">
        <v>1</v>
      </c>
      <c r="Q17" s="167">
        <v>0</v>
      </c>
      <c r="R17" s="167">
        <v>0</v>
      </c>
      <c r="S17" s="167">
        <v>3</v>
      </c>
      <c r="T17" s="167">
        <v>9</v>
      </c>
      <c r="U17" s="167">
        <v>8</v>
      </c>
      <c r="V17" s="167">
        <v>17</v>
      </c>
      <c r="W17" s="167">
        <v>37</v>
      </c>
      <c r="X17" s="167">
        <v>0</v>
      </c>
      <c r="Y17" s="167">
        <v>5</v>
      </c>
      <c r="Z17" s="167">
        <v>5</v>
      </c>
      <c r="AA17" s="167">
        <v>8</v>
      </c>
      <c r="AB17" s="167">
        <v>2</v>
      </c>
      <c r="AC17" s="167">
        <v>2</v>
      </c>
      <c r="AD17" s="168">
        <v>1</v>
      </c>
      <c r="AE17" s="169">
        <v>9</v>
      </c>
      <c r="AF17" s="116" t="s">
        <v>27</v>
      </c>
      <c r="AG17" s="117"/>
      <c r="AH17" s="122"/>
      <c r="AI17" s="127" t="s">
        <v>27</v>
      </c>
      <c r="AJ17" s="170">
        <v>2</v>
      </c>
      <c r="AK17" s="168">
        <v>10</v>
      </c>
      <c r="AL17" s="168">
        <v>1</v>
      </c>
      <c r="AM17" s="168">
        <v>1</v>
      </c>
      <c r="AN17" s="168">
        <v>8</v>
      </c>
      <c r="AO17" s="167">
        <v>13</v>
      </c>
      <c r="AP17" s="167">
        <v>2</v>
      </c>
      <c r="AQ17" s="167">
        <v>3</v>
      </c>
      <c r="AR17" s="167">
        <v>7</v>
      </c>
      <c r="AS17" s="167">
        <v>6</v>
      </c>
      <c r="AT17" s="167">
        <v>17</v>
      </c>
      <c r="AU17" s="167">
        <v>11</v>
      </c>
      <c r="AV17" s="167">
        <v>0</v>
      </c>
      <c r="AW17" s="167">
        <v>0</v>
      </c>
    </row>
    <row r="18" spans="1:49" s="108" customFormat="1" ht="18" customHeight="1">
      <c r="A18" s="122"/>
      <c r="B18" s="126" t="s">
        <v>28</v>
      </c>
      <c r="C18" s="170">
        <f t="shared" si="6"/>
        <v>455</v>
      </c>
      <c r="D18" s="168">
        <f t="shared" si="7"/>
        <v>289</v>
      </c>
      <c r="E18" s="168">
        <f t="shared" si="7"/>
        <v>166</v>
      </c>
      <c r="F18" s="167">
        <v>4</v>
      </c>
      <c r="G18" s="167">
        <v>1</v>
      </c>
      <c r="H18" s="167">
        <v>15</v>
      </c>
      <c r="I18" s="167">
        <v>0</v>
      </c>
      <c r="J18" s="167">
        <v>0</v>
      </c>
      <c r="K18" s="167">
        <v>0</v>
      </c>
      <c r="L18" s="167">
        <v>49</v>
      </c>
      <c r="M18" s="167">
        <v>5</v>
      </c>
      <c r="N18" s="167">
        <v>93</v>
      </c>
      <c r="O18" s="167">
        <v>41</v>
      </c>
      <c r="P18" s="167">
        <v>7</v>
      </c>
      <c r="Q18" s="167">
        <v>1</v>
      </c>
      <c r="R18" s="167">
        <v>1</v>
      </c>
      <c r="S18" s="167">
        <v>7</v>
      </c>
      <c r="T18" s="167">
        <v>16</v>
      </c>
      <c r="U18" s="167">
        <v>9</v>
      </c>
      <c r="V18" s="167">
        <v>28</v>
      </c>
      <c r="W18" s="167">
        <v>30</v>
      </c>
      <c r="X18" s="167">
        <v>1</v>
      </c>
      <c r="Y18" s="167">
        <v>5</v>
      </c>
      <c r="Z18" s="167">
        <v>5</v>
      </c>
      <c r="AA18" s="167">
        <v>1</v>
      </c>
      <c r="AB18" s="167">
        <v>6</v>
      </c>
      <c r="AC18" s="167">
        <v>3</v>
      </c>
      <c r="AD18" s="168">
        <v>12</v>
      </c>
      <c r="AE18" s="169">
        <v>9</v>
      </c>
      <c r="AF18" s="118" t="s">
        <v>28</v>
      </c>
      <c r="AG18" s="117"/>
      <c r="AH18" s="122"/>
      <c r="AI18" s="126" t="s">
        <v>28</v>
      </c>
      <c r="AJ18" s="170">
        <v>5</v>
      </c>
      <c r="AK18" s="168">
        <v>13</v>
      </c>
      <c r="AL18" s="168">
        <v>0</v>
      </c>
      <c r="AM18" s="168">
        <v>1</v>
      </c>
      <c r="AN18" s="168">
        <v>5</v>
      </c>
      <c r="AO18" s="167">
        <v>23</v>
      </c>
      <c r="AP18" s="167">
        <v>2</v>
      </c>
      <c r="AQ18" s="167">
        <v>3</v>
      </c>
      <c r="AR18" s="167">
        <v>19</v>
      </c>
      <c r="AS18" s="167">
        <v>6</v>
      </c>
      <c r="AT18" s="167">
        <v>21</v>
      </c>
      <c r="AU18" s="167">
        <v>8</v>
      </c>
      <c r="AV18" s="167">
        <v>0</v>
      </c>
      <c r="AW18" s="167">
        <v>0</v>
      </c>
    </row>
    <row r="19" spans="1:49" s="108" customFormat="1" ht="18" customHeight="1">
      <c r="A19" s="122"/>
      <c r="B19" s="126" t="s">
        <v>149</v>
      </c>
      <c r="C19" s="170">
        <f t="shared" si="6"/>
        <v>87</v>
      </c>
      <c r="D19" s="168">
        <f t="shared" si="7"/>
        <v>32</v>
      </c>
      <c r="E19" s="168">
        <f t="shared" si="7"/>
        <v>55</v>
      </c>
      <c r="F19" s="167">
        <v>1</v>
      </c>
      <c r="G19" s="167">
        <v>0</v>
      </c>
      <c r="H19" s="167">
        <v>1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11</v>
      </c>
      <c r="O19" s="167">
        <v>16</v>
      </c>
      <c r="P19" s="167">
        <v>1</v>
      </c>
      <c r="Q19" s="167">
        <v>1</v>
      </c>
      <c r="R19" s="167">
        <v>0</v>
      </c>
      <c r="S19" s="167">
        <v>1</v>
      </c>
      <c r="T19" s="167">
        <v>1</v>
      </c>
      <c r="U19" s="167">
        <v>5</v>
      </c>
      <c r="V19" s="167">
        <v>6</v>
      </c>
      <c r="W19" s="167">
        <v>23</v>
      </c>
      <c r="X19" s="167">
        <v>1</v>
      </c>
      <c r="Y19" s="167">
        <v>2</v>
      </c>
      <c r="Z19" s="167">
        <v>0</v>
      </c>
      <c r="AA19" s="167">
        <v>0</v>
      </c>
      <c r="AB19" s="167">
        <v>0</v>
      </c>
      <c r="AC19" s="167">
        <v>0</v>
      </c>
      <c r="AD19" s="168">
        <v>0</v>
      </c>
      <c r="AE19" s="169">
        <v>2</v>
      </c>
      <c r="AF19" s="118" t="s">
        <v>149</v>
      </c>
      <c r="AG19" s="117"/>
      <c r="AH19" s="122"/>
      <c r="AI19" s="126" t="s">
        <v>149</v>
      </c>
      <c r="AJ19" s="170">
        <v>0</v>
      </c>
      <c r="AK19" s="168">
        <v>1</v>
      </c>
      <c r="AL19" s="168">
        <v>0</v>
      </c>
      <c r="AM19" s="168">
        <v>0</v>
      </c>
      <c r="AN19" s="168">
        <v>0</v>
      </c>
      <c r="AO19" s="167">
        <v>0</v>
      </c>
      <c r="AP19" s="167">
        <v>1</v>
      </c>
      <c r="AQ19" s="167">
        <v>2</v>
      </c>
      <c r="AR19" s="167">
        <v>3</v>
      </c>
      <c r="AS19" s="167">
        <v>1</v>
      </c>
      <c r="AT19" s="167">
        <v>6</v>
      </c>
      <c r="AU19" s="167">
        <v>1</v>
      </c>
      <c r="AV19" s="167">
        <v>0</v>
      </c>
      <c r="AW19" s="167">
        <v>0</v>
      </c>
    </row>
    <row r="20" spans="1:49" s="108" customFormat="1" ht="18" customHeight="1">
      <c r="A20" s="122"/>
      <c r="B20" s="126" t="s">
        <v>29</v>
      </c>
      <c r="C20" s="170">
        <f t="shared" si="6"/>
        <v>150</v>
      </c>
      <c r="D20" s="168">
        <f t="shared" si="7"/>
        <v>93</v>
      </c>
      <c r="E20" s="168">
        <f t="shared" si="7"/>
        <v>57</v>
      </c>
      <c r="F20" s="167">
        <v>0</v>
      </c>
      <c r="G20" s="167">
        <v>0</v>
      </c>
      <c r="H20" s="167">
        <v>1</v>
      </c>
      <c r="I20" s="167">
        <v>1</v>
      </c>
      <c r="J20" s="167">
        <v>0</v>
      </c>
      <c r="K20" s="167">
        <v>0</v>
      </c>
      <c r="L20" s="167">
        <v>8</v>
      </c>
      <c r="M20" s="167">
        <v>1</v>
      </c>
      <c r="N20" s="167">
        <v>28</v>
      </c>
      <c r="O20" s="167">
        <v>11</v>
      </c>
      <c r="P20" s="167">
        <v>0</v>
      </c>
      <c r="Q20" s="167">
        <v>1</v>
      </c>
      <c r="R20" s="167">
        <v>0</v>
      </c>
      <c r="S20" s="167">
        <v>0</v>
      </c>
      <c r="T20" s="167">
        <v>4</v>
      </c>
      <c r="U20" s="167">
        <v>1</v>
      </c>
      <c r="V20" s="167">
        <v>8</v>
      </c>
      <c r="W20" s="167">
        <v>14</v>
      </c>
      <c r="X20" s="167">
        <v>2</v>
      </c>
      <c r="Y20" s="167">
        <v>3</v>
      </c>
      <c r="Z20" s="167">
        <v>2</v>
      </c>
      <c r="AA20" s="167">
        <v>0</v>
      </c>
      <c r="AB20" s="167">
        <v>0</v>
      </c>
      <c r="AC20" s="167">
        <v>1</v>
      </c>
      <c r="AD20" s="168">
        <v>2</v>
      </c>
      <c r="AE20" s="169">
        <v>2</v>
      </c>
      <c r="AF20" s="118" t="s">
        <v>29</v>
      </c>
      <c r="AG20" s="117"/>
      <c r="AH20" s="122"/>
      <c r="AI20" s="126" t="s">
        <v>29</v>
      </c>
      <c r="AJ20" s="170">
        <v>4</v>
      </c>
      <c r="AK20" s="168">
        <v>3</v>
      </c>
      <c r="AL20" s="168">
        <v>0</v>
      </c>
      <c r="AM20" s="168">
        <v>0</v>
      </c>
      <c r="AN20" s="168">
        <v>5</v>
      </c>
      <c r="AO20" s="167">
        <v>10</v>
      </c>
      <c r="AP20" s="167">
        <v>2</v>
      </c>
      <c r="AQ20" s="167">
        <v>1</v>
      </c>
      <c r="AR20" s="167">
        <v>3</v>
      </c>
      <c r="AS20" s="167">
        <v>1</v>
      </c>
      <c r="AT20" s="167">
        <v>24</v>
      </c>
      <c r="AU20" s="167">
        <v>7</v>
      </c>
      <c r="AV20" s="167">
        <v>0</v>
      </c>
      <c r="AW20" s="167">
        <v>0</v>
      </c>
    </row>
    <row r="21" spans="1:49" s="108" customFormat="1" ht="18" customHeight="1">
      <c r="A21" s="122"/>
      <c r="B21" s="126" t="s">
        <v>30</v>
      </c>
      <c r="C21" s="170">
        <f t="shared" si="6"/>
        <v>147</v>
      </c>
      <c r="D21" s="168">
        <f t="shared" si="7"/>
        <v>127</v>
      </c>
      <c r="E21" s="168">
        <f t="shared" si="7"/>
        <v>20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18</v>
      </c>
      <c r="M21" s="167">
        <v>1</v>
      </c>
      <c r="N21" s="167">
        <v>74</v>
      </c>
      <c r="O21" s="167">
        <v>10</v>
      </c>
      <c r="P21" s="167">
        <v>4</v>
      </c>
      <c r="Q21" s="167">
        <v>0</v>
      </c>
      <c r="R21" s="167">
        <v>3</v>
      </c>
      <c r="S21" s="167">
        <v>0</v>
      </c>
      <c r="T21" s="167">
        <v>4</v>
      </c>
      <c r="U21" s="167">
        <v>0</v>
      </c>
      <c r="V21" s="167">
        <v>5</v>
      </c>
      <c r="W21" s="167">
        <v>3</v>
      </c>
      <c r="X21" s="167">
        <v>0</v>
      </c>
      <c r="Y21" s="167">
        <v>0</v>
      </c>
      <c r="Z21" s="167">
        <v>0</v>
      </c>
      <c r="AA21" s="167">
        <v>0</v>
      </c>
      <c r="AB21" s="167">
        <v>5</v>
      </c>
      <c r="AC21" s="167">
        <v>2</v>
      </c>
      <c r="AD21" s="168">
        <v>0</v>
      </c>
      <c r="AE21" s="169">
        <v>1</v>
      </c>
      <c r="AF21" s="118" t="s">
        <v>30</v>
      </c>
      <c r="AG21" s="117"/>
      <c r="AH21" s="122"/>
      <c r="AI21" s="126" t="s">
        <v>30</v>
      </c>
      <c r="AJ21" s="170">
        <v>1</v>
      </c>
      <c r="AK21" s="168">
        <v>0</v>
      </c>
      <c r="AL21" s="168">
        <v>0</v>
      </c>
      <c r="AM21" s="168">
        <v>0</v>
      </c>
      <c r="AN21" s="168">
        <v>0</v>
      </c>
      <c r="AO21" s="167">
        <v>1</v>
      </c>
      <c r="AP21" s="167">
        <v>0</v>
      </c>
      <c r="AQ21" s="167">
        <v>1</v>
      </c>
      <c r="AR21" s="167">
        <v>6</v>
      </c>
      <c r="AS21" s="167">
        <v>0</v>
      </c>
      <c r="AT21" s="167">
        <v>7</v>
      </c>
      <c r="AU21" s="167">
        <v>1</v>
      </c>
      <c r="AV21" s="167">
        <v>0</v>
      </c>
      <c r="AW21" s="167">
        <v>0</v>
      </c>
    </row>
    <row r="22" spans="1:49" s="108" customFormat="1" ht="18" customHeight="1">
      <c r="A22" s="122"/>
      <c r="B22" s="126" t="s">
        <v>31</v>
      </c>
      <c r="C22" s="170">
        <f t="shared" si="6"/>
        <v>113</v>
      </c>
      <c r="D22" s="168">
        <f t="shared" si="7"/>
        <v>47</v>
      </c>
      <c r="E22" s="168">
        <f t="shared" si="7"/>
        <v>66</v>
      </c>
      <c r="F22" s="167">
        <v>1</v>
      </c>
      <c r="G22" s="167">
        <v>2</v>
      </c>
      <c r="H22" s="167">
        <v>2</v>
      </c>
      <c r="I22" s="167">
        <v>0</v>
      </c>
      <c r="J22" s="167">
        <v>0</v>
      </c>
      <c r="K22" s="167">
        <v>0</v>
      </c>
      <c r="L22" s="167">
        <v>5</v>
      </c>
      <c r="M22" s="167">
        <v>0</v>
      </c>
      <c r="N22" s="167">
        <v>15</v>
      </c>
      <c r="O22" s="167">
        <v>10</v>
      </c>
      <c r="P22" s="167">
        <v>0</v>
      </c>
      <c r="Q22" s="167">
        <v>0</v>
      </c>
      <c r="R22" s="167">
        <v>0</v>
      </c>
      <c r="S22" s="167">
        <v>1</v>
      </c>
      <c r="T22" s="167">
        <v>3</v>
      </c>
      <c r="U22" s="167">
        <v>2</v>
      </c>
      <c r="V22" s="167">
        <v>11</v>
      </c>
      <c r="W22" s="167">
        <v>26</v>
      </c>
      <c r="X22" s="167">
        <v>0</v>
      </c>
      <c r="Y22" s="167">
        <v>0</v>
      </c>
      <c r="Z22" s="167">
        <v>0</v>
      </c>
      <c r="AA22" s="167">
        <v>2</v>
      </c>
      <c r="AB22" s="167">
        <v>0</v>
      </c>
      <c r="AC22" s="167">
        <v>0</v>
      </c>
      <c r="AD22" s="168">
        <v>2</v>
      </c>
      <c r="AE22" s="169">
        <v>2</v>
      </c>
      <c r="AF22" s="118" t="s">
        <v>31</v>
      </c>
      <c r="AG22" s="117"/>
      <c r="AH22" s="122"/>
      <c r="AI22" s="126" t="s">
        <v>31</v>
      </c>
      <c r="AJ22" s="170">
        <v>1</v>
      </c>
      <c r="AK22" s="168">
        <v>3</v>
      </c>
      <c r="AL22" s="168">
        <v>0</v>
      </c>
      <c r="AM22" s="168">
        <v>0</v>
      </c>
      <c r="AN22" s="168">
        <v>0</v>
      </c>
      <c r="AO22" s="167">
        <v>8</v>
      </c>
      <c r="AP22" s="167">
        <v>1</v>
      </c>
      <c r="AQ22" s="167">
        <v>3</v>
      </c>
      <c r="AR22" s="167">
        <v>0</v>
      </c>
      <c r="AS22" s="167">
        <v>2</v>
      </c>
      <c r="AT22" s="167">
        <v>4</v>
      </c>
      <c r="AU22" s="167">
        <v>5</v>
      </c>
      <c r="AV22" s="167">
        <v>2</v>
      </c>
      <c r="AW22" s="167">
        <v>0</v>
      </c>
    </row>
    <row r="23" spans="1:49" s="108" customFormat="1" ht="18" customHeight="1">
      <c r="A23" s="122"/>
      <c r="B23" s="126" t="s">
        <v>32</v>
      </c>
      <c r="C23" s="170">
        <f t="shared" si="6"/>
        <v>21</v>
      </c>
      <c r="D23" s="168">
        <f t="shared" si="7"/>
        <v>11</v>
      </c>
      <c r="E23" s="168">
        <f t="shared" si="7"/>
        <v>10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1</v>
      </c>
      <c r="O23" s="167">
        <v>1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1</v>
      </c>
      <c r="W23" s="167">
        <v>0</v>
      </c>
      <c r="X23" s="167">
        <v>1</v>
      </c>
      <c r="Y23" s="167">
        <v>0</v>
      </c>
      <c r="Z23" s="167">
        <v>0</v>
      </c>
      <c r="AA23" s="167">
        <v>0</v>
      </c>
      <c r="AB23" s="167">
        <v>0</v>
      </c>
      <c r="AC23" s="167">
        <v>1</v>
      </c>
      <c r="AD23" s="168">
        <v>1</v>
      </c>
      <c r="AE23" s="169">
        <v>2</v>
      </c>
      <c r="AF23" s="118" t="s">
        <v>32</v>
      </c>
      <c r="AG23" s="117"/>
      <c r="AH23" s="122"/>
      <c r="AI23" s="126" t="s">
        <v>32</v>
      </c>
      <c r="AJ23" s="170">
        <v>0</v>
      </c>
      <c r="AK23" s="168">
        <v>0</v>
      </c>
      <c r="AL23" s="168">
        <v>0</v>
      </c>
      <c r="AM23" s="168">
        <v>0</v>
      </c>
      <c r="AN23" s="168">
        <v>0</v>
      </c>
      <c r="AO23" s="167">
        <v>1</v>
      </c>
      <c r="AP23" s="167">
        <v>0</v>
      </c>
      <c r="AQ23" s="167">
        <v>0</v>
      </c>
      <c r="AR23" s="167">
        <v>0</v>
      </c>
      <c r="AS23" s="167">
        <v>0</v>
      </c>
      <c r="AT23" s="167">
        <v>7</v>
      </c>
      <c r="AU23" s="167">
        <v>5</v>
      </c>
      <c r="AV23" s="167">
        <v>0</v>
      </c>
      <c r="AW23" s="167">
        <v>0</v>
      </c>
    </row>
    <row r="24" spans="1:49" s="108" customFormat="1" ht="18" customHeight="1">
      <c r="A24" s="122"/>
      <c r="B24" s="126" t="s">
        <v>33</v>
      </c>
      <c r="C24" s="170">
        <f t="shared" si="6"/>
        <v>31</v>
      </c>
      <c r="D24" s="168">
        <f t="shared" si="7"/>
        <v>18</v>
      </c>
      <c r="E24" s="168">
        <f t="shared" si="7"/>
        <v>13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4</v>
      </c>
      <c r="O24" s="167">
        <v>4</v>
      </c>
      <c r="P24" s="167">
        <v>0</v>
      </c>
      <c r="Q24" s="167">
        <v>0</v>
      </c>
      <c r="R24" s="167">
        <v>0</v>
      </c>
      <c r="S24" s="167">
        <v>0</v>
      </c>
      <c r="T24" s="167">
        <v>6</v>
      </c>
      <c r="U24" s="167">
        <v>2</v>
      </c>
      <c r="V24" s="167">
        <v>1</v>
      </c>
      <c r="W24" s="167">
        <v>1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8">
        <v>0</v>
      </c>
      <c r="AE24" s="169">
        <v>1</v>
      </c>
      <c r="AF24" s="118" t="s">
        <v>33</v>
      </c>
      <c r="AG24" s="117"/>
      <c r="AH24" s="122"/>
      <c r="AI24" s="126" t="s">
        <v>33</v>
      </c>
      <c r="AJ24" s="170">
        <v>1</v>
      </c>
      <c r="AK24" s="168">
        <v>1</v>
      </c>
      <c r="AL24" s="168">
        <v>0</v>
      </c>
      <c r="AM24" s="168">
        <v>0</v>
      </c>
      <c r="AN24" s="168">
        <v>1</v>
      </c>
      <c r="AO24" s="167">
        <v>3</v>
      </c>
      <c r="AP24" s="167">
        <v>0</v>
      </c>
      <c r="AQ24" s="167">
        <v>0</v>
      </c>
      <c r="AR24" s="167">
        <v>0</v>
      </c>
      <c r="AS24" s="167">
        <v>0</v>
      </c>
      <c r="AT24" s="167">
        <v>5</v>
      </c>
      <c r="AU24" s="167">
        <v>1</v>
      </c>
      <c r="AV24" s="167">
        <v>0</v>
      </c>
      <c r="AW24" s="167">
        <v>0</v>
      </c>
    </row>
    <row r="25" spans="1:49" s="108" customFormat="1" ht="18" customHeight="1">
      <c r="A25" s="122"/>
      <c r="B25" s="126" t="s">
        <v>34</v>
      </c>
      <c r="C25" s="170">
        <f t="shared" si="6"/>
        <v>67</v>
      </c>
      <c r="D25" s="168">
        <f t="shared" si="7"/>
        <v>19</v>
      </c>
      <c r="E25" s="168">
        <f t="shared" si="7"/>
        <v>48</v>
      </c>
      <c r="F25" s="167">
        <v>0</v>
      </c>
      <c r="G25" s="167">
        <v>1</v>
      </c>
      <c r="H25" s="167">
        <v>0</v>
      </c>
      <c r="I25" s="167">
        <v>0</v>
      </c>
      <c r="J25" s="167">
        <v>0</v>
      </c>
      <c r="K25" s="167">
        <v>0</v>
      </c>
      <c r="L25" s="167">
        <v>2</v>
      </c>
      <c r="M25" s="167">
        <v>1</v>
      </c>
      <c r="N25" s="167">
        <v>5</v>
      </c>
      <c r="O25" s="167">
        <v>9</v>
      </c>
      <c r="P25" s="167">
        <v>0</v>
      </c>
      <c r="Q25" s="167">
        <v>0</v>
      </c>
      <c r="R25" s="167">
        <v>0</v>
      </c>
      <c r="S25" s="167">
        <v>0</v>
      </c>
      <c r="T25" s="167">
        <v>1</v>
      </c>
      <c r="U25" s="167">
        <v>4</v>
      </c>
      <c r="V25" s="167">
        <v>3</v>
      </c>
      <c r="W25" s="167">
        <v>14</v>
      </c>
      <c r="X25" s="167">
        <v>0</v>
      </c>
      <c r="Y25" s="167">
        <v>1</v>
      </c>
      <c r="Z25" s="167">
        <v>1</v>
      </c>
      <c r="AA25" s="167">
        <v>2</v>
      </c>
      <c r="AB25" s="167">
        <v>1</v>
      </c>
      <c r="AC25" s="167">
        <v>1</v>
      </c>
      <c r="AD25" s="168">
        <v>2</v>
      </c>
      <c r="AE25" s="169">
        <v>4</v>
      </c>
      <c r="AF25" s="118" t="s">
        <v>34</v>
      </c>
      <c r="AG25" s="117"/>
      <c r="AH25" s="122"/>
      <c r="AI25" s="126" t="s">
        <v>34</v>
      </c>
      <c r="AJ25" s="170">
        <v>0</v>
      </c>
      <c r="AK25" s="168">
        <v>0</v>
      </c>
      <c r="AL25" s="168">
        <v>0</v>
      </c>
      <c r="AM25" s="168">
        <v>0</v>
      </c>
      <c r="AN25" s="168">
        <v>0</v>
      </c>
      <c r="AO25" s="167">
        <v>4</v>
      </c>
      <c r="AP25" s="167">
        <v>0</v>
      </c>
      <c r="AQ25" s="167">
        <v>1</v>
      </c>
      <c r="AR25" s="167">
        <v>0</v>
      </c>
      <c r="AS25" s="167">
        <v>3</v>
      </c>
      <c r="AT25" s="167">
        <v>4</v>
      </c>
      <c r="AU25" s="167">
        <v>3</v>
      </c>
      <c r="AV25" s="167">
        <v>0</v>
      </c>
      <c r="AW25" s="167">
        <v>0</v>
      </c>
    </row>
    <row r="26" spans="1:49" s="108" customFormat="1" ht="18" customHeight="1">
      <c r="A26" s="122"/>
      <c r="B26" s="124" t="s">
        <v>68</v>
      </c>
      <c r="C26" s="170">
        <f t="shared" si="6"/>
        <v>180</v>
      </c>
      <c r="D26" s="168">
        <f t="shared" si="7"/>
        <v>112</v>
      </c>
      <c r="E26" s="168">
        <f t="shared" si="7"/>
        <v>68</v>
      </c>
      <c r="F26" s="167">
        <v>3</v>
      </c>
      <c r="G26" s="167">
        <v>2</v>
      </c>
      <c r="H26" s="167">
        <v>0</v>
      </c>
      <c r="I26" s="167">
        <v>0</v>
      </c>
      <c r="J26" s="167">
        <v>0</v>
      </c>
      <c r="K26" s="167">
        <v>0</v>
      </c>
      <c r="L26" s="167">
        <v>9</v>
      </c>
      <c r="M26" s="167">
        <v>2</v>
      </c>
      <c r="N26" s="167">
        <v>67</v>
      </c>
      <c r="O26" s="167">
        <v>26</v>
      </c>
      <c r="P26" s="167">
        <v>2</v>
      </c>
      <c r="Q26" s="167">
        <v>0</v>
      </c>
      <c r="R26" s="167">
        <v>1</v>
      </c>
      <c r="S26" s="167">
        <v>0</v>
      </c>
      <c r="T26" s="167">
        <v>3</v>
      </c>
      <c r="U26" s="167">
        <v>2</v>
      </c>
      <c r="V26" s="167">
        <v>2</v>
      </c>
      <c r="W26" s="167">
        <v>9</v>
      </c>
      <c r="X26" s="167">
        <v>1</v>
      </c>
      <c r="Y26" s="167">
        <v>1</v>
      </c>
      <c r="Z26" s="167">
        <v>0</v>
      </c>
      <c r="AA26" s="167">
        <v>0</v>
      </c>
      <c r="AB26" s="167">
        <v>2</v>
      </c>
      <c r="AC26" s="167">
        <v>0</v>
      </c>
      <c r="AD26" s="168">
        <v>0</v>
      </c>
      <c r="AE26" s="169">
        <v>1</v>
      </c>
      <c r="AF26" s="118" t="s">
        <v>68</v>
      </c>
      <c r="AG26" s="117"/>
      <c r="AH26" s="122"/>
      <c r="AI26" s="124" t="s">
        <v>68</v>
      </c>
      <c r="AJ26" s="170">
        <v>0</v>
      </c>
      <c r="AK26" s="168">
        <v>3</v>
      </c>
      <c r="AL26" s="168">
        <v>0</v>
      </c>
      <c r="AM26" s="168">
        <v>0</v>
      </c>
      <c r="AN26" s="168">
        <v>4</v>
      </c>
      <c r="AO26" s="167">
        <v>14</v>
      </c>
      <c r="AP26" s="167">
        <v>2</v>
      </c>
      <c r="AQ26" s="167">
        <v>3</v>
      </c>
      <c r="AR26" s="167">
        <v>10</v>
      </c>
      <c r="AS26" s="167">
        <v>0</v>
      </c>
      <c r="AT26" s="167">
        <v>6</v>
      </c>
      <c r="AU26" s="167">
        <v>5</v>
      </c>
      <c r="AV26" s="167">
        <v>0</v>
      </c>
      <c r="AW26" s="167">
        <v>0</v>
      </c>
    </row>
    <row r="27" spans="1:49" s="108" customFormat="1" ht="18" customHeight="1">
      <c r="A27" s="122"/>
      <c r="B27" s="124" t="s">
        <v>70</v>
      </c>
      <c r="C27" s="170">
        <f t="shared" si="6"/>
        <v>144</v>
      </c>
      <c r="D27" s="168">
        <f t="shared" si="7"/>
        <v>80</v>
      </c>
      <c r="E27" s="168">
        <f t="shared" si="7"/>
        <v>64</v>
      </c>
      <c r="F27" s="167">
        <v>4</v>
      </c>
      <c r="G27" s="167">
        <v>5</v>
      </c>
      <c r="H27" s="167">
        <v>0</v>
      </c>
      <c r="I27" s="167">
        <v>0</v>
      </c>
      <c r="J27" s="167">
        <v>0</v>
      </c>
      <c r="K27" s="167">
        <v>0</v>
      </c>
      <c r="L27" s="167">
        <v>8</v>
      </c>
      <c r="M27" s="167">
        <v>0</v>
      </c>
      <c r="N27" s="167">
        <v>42</v>
      </c>
      <c r="O27" s="167">
        <v>20</v>
      </c>
      <c r="P27" s="167">
        <v>0</v>
      </c>
      <c r="Q27" s="167">
        <v>1</v>
      </c>
      <c r="R27" s="167">
        <v>0</v>
      </c>
      <c r="S27" s="167">
        <v>0</v>
      </c>
      <c r="T27" s="167">
        <v>3</v>
      </c>
      <c r="U27" s="167">
        <v>0</v>
      </c>
      <c r="V27" s="167">
        <v>5</v>
      </c>
      <c r="W27" s="167">
        <v>5</v>
      </c>
      <c r="X27" s="167">
        <v>0</v>
      </c>
      <c r="Y27" s="167">
        <v>3</v>
      </c>
      <c r="Z27" s="167">
        <v>0</v>
      </c>
      <c r="AA27" s="167">
        <v>0</v>
      </c>
      <c r="AB27" s="167">
        <v>0</v>
      </c>
      <c r="AC27" s="167">
        <v>2</v>
      </c>
      <c r="AD27" s="168">
        <v>1</v>
      </c>
      <c r="AE27" s="169">
        <v>4</v>
      </c>
      <c r="AF27" s="118" t="s">
        <v>70</v>
      </c>
      <c r="AG27" s="117"/>
      <c r="AH27" s="122"/>
      <c r="AI27" s="124" t="s">
        <v>70</v>
      </c>
      <c r="AJ27" s="170">
        <v>0</v>
      </c>
      <c r="AK27" s="168">
        <v>1</v>
      </c>
      <c r="AL27" s="168">
        <v>0</v>
      </c>
      <c r="AM27" s="168">
        <v>0</v>
      </c>
      <c r="AN27" s="168">
        <v>3</v>
      </c>
      <c r="AO27" s="167">
        <v>17</v>
      </c>
      <c r="AP27" s="167">
        <v>3</v>
      </c>
      <c r="AQ27" s="167">
        <v>2</v>
      </c>
      <c r="AR27" s="167">
        <v>2</v>
      </c>
      <c r="AS27" s="167">
        <v>2</v>
      </c>
      <c r="AT27" s="167">
        <v>9</v>
      </c>
      <c r="AU27" s="167">
        <v>2</v>
      </c>
      <c r="AV27" s="167">
        <v>0</v>
      </c>
      <c r="AW27" s="167">
        <v>0</v>
      </c>
    </row>
    <row r="28" spans="1:49" s="108" customFormat="1" ht="18" customHeight="1">
      <c r="A28" s="122"/>
      <c r="B28" s="124" t="s">
        <v>72</v>
      </c>
      <c r="C28" s="170">
        <f t="shared" si="6"/>
        <v>27</v>
      </c>
      <c r="D28" s="168">
        <f t="shared" si="7"/>
        <v>9</v>
      </c>
      <c r="E28" s="168">
        <f t="shared" si="7"/>
        <v>18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1</v>
      </c>
      <c r="N28" s="167">
        <v>1</v>
      </c>
      <c r="O28" s="167">
        <v>2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3</v>
      </c>
      <c r="X28" s="167">
        <v>0</v>
      </c>
      <c r="Y28" s="167">
        <v>1</v>
      </c>
      <c r="Z28" s="167">
        <v>0</v>
      </c>
      <c r="AA28" s="167">
        <v>0</v>
      </c>
      <c r="AB28" s="167">
        <v>0</v>
      </c>
      <c r="AC28" s="167">
        <v>0</v>
      </c>
      <c r="AD28" s="168">
        <v>2</v>
      </c>
      <c r="AE28" s="169">
        <v>1</v>
      </c>
      <c r="AF28" s="118" t="s">
        <v>72</v>
      </c>
      <c r="AG28" s="117"/>
      <c r="AH28" s="122"/>
      <c r="AI28" s="124" t="s">
        <v>72</v>
      </c>
      <c r="AJ28" s="170">
        <v>0</v>
      </c>
      <c r="AK28" s="168">
        <v>0</v>
      </c>
      <c r="AL28" s="168">
        <v>0</v>
      </c>
      <c r="AM28" s="168">
        <v>1</v>
      </c>
      <c r="AN28" s="168">
        <v>4</v>
      </c>
      <c r="AO28" s="167">
        <v>6</v>
      </c>
      <c r="AP28" s="167">
        <v>0</v>
      </c>
      <c r="AQ28" s="167">
        <v>0</v>
      </c>
      <c r="AR28" s="167">
        <v>0</v>
      </c>
      <c r="AS28" s="167">
        <v>1</v>
      </c>
      <c r="AT28" s="167">
        <v>2</v>
      </c>
      <c r="AU28" s="167">
        <v>2</v>
      </c>
      <c r="AV28" s="167">
        <v>0</v>
      </c>
      <c r="AW28" s="167">
        <v>0</v>
      </c>
    </row>
    <row r="29" spans="1:49" s="108" customFormat="1" ht="18" customHeight="1">
      <c r="A29" s="122"/>
      <c r="B29" s="124" t="s">
        <v>164</v>
      </c>
      <c r="C29" s="170">
        <f t="shared" si="6"/>
        <v>413</v>
      </c>
      <c r="D29" s="168">
        <f t="shared" si="7"/>
        <v>252</v>
      </c>
      <c r="E29" s="168">
        <f t="shared" si="7"/>
        <v>161</v>
      </c>
      <c r="F29" s="167">
        <v>2</v>
      </c>
      <c r="G29" s="167">
        <v>0</v>
      </c>
      <c r="H29" s="167">
        <v>0</v>
      </c>
      <c r="I29" s="167">
        <v>0</v>
      </c>
      <c r="J29" s="167">
        <v>0</v>
      </c>
      <c r="K29" s="167">
        <v>1</v>
      </c>
      <c r="L29" s="167">
        <v>44</v>
      </c>
      <c r="M29" s="167">
        <v>6</v>
      </c>
      <c r="N29" s="167">
        <v>110</v>
      </c>
      <c r="O29" s="167">
        <v>72</v>
      </c>
      <c r="P29" s="167">
        <v>6</v>
      </c>
      <c r="Q29" s="167">
        <v>2</v>
      </c>
      <c r="R29" s="167">
        <v>2</v>
      </c>
      <c r="S29" s="167">
        <v>1</v>
      </c>
      <c r="T29" s="167">
        <v>21</v>
      </c>
      <c r="U29" s="167">
        <v>6</v>
      </c>
      <c r="V29" s="167">
        <v>11</v>
      </c>
      <c r="W29" s="167">
        <v>13</v>
      </c>
      <c r="X29" s="167">
        <v>0</v>
      </c>
      <c r="Y29" s="167">
        <v>0</v>
      </c>
      <c r="Z29" s="167">
        <v>0</v>
      </c>
      <c r="AA29" s="167">
        <v>1</v>
      </c>
      <c r="AB29" s="167">
        <v>5</v>
      </c>
      <c r="AC29" s="167">
        <v>3</v>
      </c>
      <c r="AD29" s="168">
        <v>1</v>
      </c>
      <c r="AE29" s="169">
        <v>9</v>
      </c>
      <c r="AF29" s="118" t="s">
        <v>164</v>
      </c>
      <c r="AG29" s="117"/>
      <c r="AH29" s="122"/>
      <c r="AI29" s="126" t="s">
        <v>164</v>
      </c>
      <c r="AJ29" s="168">
        <v>0</v>
      </c>
      <c r="AK29" s="168">
        <v>4</v>
      </c>
      <c r="AL29" s="168">
        <v>0</v>
      </c>
      <c r="AM29" s="168">
        <v>0</v>
      </c>
      <c r="AN29" s="168">
        <v>6</v>
      </c>
      <c r="AO29" s="167">
        <v>25</v>
      </c>
      <c r="AP29" s="167">
        <v>2</v>
      </c>
      <c r="AQ29" s="167">
        <v>4</v>
      </c>
      <c r="AR29" s="167">
        <v>15</v>
      </c>
      <c r="AS29" s="167">
        <v>3</v>
      </c>
      <c r="AT29" s="167">
        <v>25</v>
      </c>
      <c r="AU29" s="167">
        <v>8</v>
      </c>
      <c r="AV29" s="167">
        <v>2</v>
      </c>
      <c r="AW29" s="167">
        <v>3</v>
      </c>
    </row>
    <row r="30" spans="1:49" s="108" customFormat="1" ht="18" customHeight="1">
      <c r="A30" s="122"/>
      <c r="B30" s="126" t="s">
        <v>206</v>
      </c>
      <c r="C30" s="170">
        <f>SUM(D30:E30)</f>
        <v>1</v>
      </c>
      <c r="D30" s="168">
        <f>F30+H30+J30+L30+N30+P30+R30+T30+V30+X30+Z30+AB30+AD30+AJ30+AL30+AN30+AP30+AR30+AT30+AV30</f>
        <v>1</v>
      </c>
      <c r="E30" s="168">
        <f>G30+I30+K30+M30+O30+Q30+S30+U30+W30+Y30+AA30+AC30+AE30+AK30+AM30+AO30+AQ30+AS30+AU30+AW30</f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8">
        <v>0</v>
      </c>
      <c r="AE30" s="169">
        <v>0</v>
      </c>
      <c r="AF30" s="118" t="s">
        <v>206</v>
      </c>
      <c r="AG30" s="117"/>
      <c r="AH30" s="122"/>
      <c r="AI30" s="126" t="s">
        <v>206</v>
      </c>
      <c r="AJ30" s="170">
        <v>0</v>
      </c>
      <c r="AK30" s="168">
        <v>0</v>
      </c>
      <c r="AL30" s="168">
        <v>0</v>
      </c>
      <c r="AM30" s="168">
        <v>0</v>
      </c>
      <c r="AN30" s="168">
        <v>0</v>
      </c>
      <c r="AO30" s="167">
        <v>0</v>
      </c>
      <c r="AP30" s="167">
        <v>0</v>
      </c>
      <c r="AQ30" s="167">
        <v>0</v>
      </c>
      <c r="AR30" s="167">
        <v>0</v>
      </c>
      <c r="AS30" s="167">
        <v>0</v>
      </c>
      <c r="AT30" s="167">
        <v>1</v>
      </c>
      <c r="AU30" s="167">
        <v>0</v>
      </c>
      <c r="AV30" s="167">
        <v>0</v>
      </c>
      <c r="AW30" s="167">
        <v>0</v>
      </c>
    </row>
    <row r="31" spans="1:49" s="106" customFormat="1" ht="18" customHeight="1">
      <c r="A31" s="340" t="s">
        <v>171</v>
      </c>
      <c r="B31" s="467"/>
      <c r="C31" s="281">
        <f>SUM(C32:C33)</f>
        <v>32</v>
      </c>
      <c r="D31" s="282">
        <f aca="true" t="shared" si="8" ref="D31:AE31">SUM(D32:D33)</f>
        <v>19</v>
      </c>
      <c r="E31" s="282">
        <f t="shared" si="8"/>
        <v>13</v>
      </c>
      <c r="F31" s="282">
        <f t="shared" si="8"/>
        <v>0</v>
      </c>
      <c r="G31" s="282">
        <f t="shared" si="8"/>
        <v>1</v>
      </c>
      <c r="H31" s="282">
        <f t="shared" si="8"/>
        <v>0</v>
      </c>
      <c r="I31" s="282">
        <f t="shared" si="8"/>
        <v>0</v>
      </c>
      <c r="J31" s="282">
        <f t="shared" si="8"/>
        <v>0</v>
      </c>
      <c r="K31" s="282">
        <f t="shared" si="8"/>
        <v>0</v>
      </c>
      <c r="L31" s="282">
        <f t="shared" si="8"/>
        <v>1</v>
      </c>
      <c r="M31" s="282">
        <f t="shared" si="8"/>
        <v>0</v>
      </c>
      <c r="N31" s="282">
        <f t="shared" si="8"/>
        <v>7</v>
      </c>
      <c r="O31" s="282">
        <f t="shared" si="8"/>
        <v>3</v>
      </c>
      <c r="P31" s="282">
        <f t="shared" si="8"/>
        <v>1</v>
      </c>
      <c r="Q31" s="282">
        <f t="shared" si="8"/>
        <v>0</v>
      </c>
      <c r="R31" s="282">
        <f t="shared" si="8"/>
        <v>0</v>
      </c>
      <c r="S31" s="282">
        <f>SUM(S32:S33)</f>
        <v>0</v>
      </c>
      <c r="T31" s="282">
        <f t="shared" si="8"/>
        <v>0</v>
      </c>
      <c r="U31" s="282">
        <f t="shared" si="8"/>
        <v>2</v>
      </c>
      <c r="V31" s="282">
        <f t="shared" si="8"/>
        <v>4</v>
      </c>
      <c r="W31" s="282">
        <f t="shared" si="8"/>
        <v>4</v>
      </c>
      <c r="X31" s="282">
        <f t="shared" si="8"/>
        <v>0</v>
      </c>
      <c r="Y31" s="282">
        <f t="shared" si="8"/>
        <v>0</v>
      </c>
      <c r="Z31" s="282">
        <f t="shared" si="8"/>
        <v>1</v>
      </c>
      <c r="AA31" s="282">
        <f t="shared" si="8"/>
        <v>0</v>
      </c>
      <c r="AB31" s="282">
        <f t="shared" si="8"/>
        <v>0</v>
      </c>
      <c r="AC31" s="282">
        <f t="shared" si="8"/>
        <v>0</v>
      </c>
      <c r="AD31" s="282">
        <f t="shared" si="8"/>
        <v>1</v>
      </c>
      <c r="AE31" s="283">
        <f t="shared" si="8"/>
        <v>0</v>
      </c>
      <c r="AF31" s="335" t="s">
        <v>171</v>
      </c>
      <c r="AG31" s="337"/>
      <c r="AH31" s="340" t="s">
        <v>171</v>
      </c>
      <c r="AI31" s="467"/>
      <c r="AJ31" s="282">
        <f aca="true" t="shared" si="9" ref="AJ31:AV31">SUM(AJ32:AJ33)</f>
        <v>1</v>
      </c>
      <c r="AK31" s="282">
        <f t="shared" si="9"/>
        <v>0</v>
      </c>
      <c r="AL31" s="282">
        <f t="shared" si="9"/>
        <v>0</v>
      </c>
      <c r="AM31" s="282">
        <f>SUM(AM32:AM33)</f>
        <v>0</v>
      </c>
      <c r="AN31" s="282">
        <f t="shared" si="9"/>
        <v>1</v>
      </c>
      <c r="AO31" s="282">
        <f t="shared" si="9"/>
        <v>2</v>
      </c>
      <c r="AP31" s="282">
        <f t="shared" si="9"/>
        <v>0</v>
      </c>
      <c r="AQ31" s="282">
        <f t="shared" si="9"/>
        <v>0</v>
      </c>
      <c r="AR31" s="282">
        <f t="shared" si="9"/>
        <v>0</v>
      </c>
      <c r="AS31" s="282">
        <f t="shared" si="9"/>
        <v>0</v>
      </c>
      <c r="AT31" s="282">
        <f t="shared" si="9"/>
        <v>2</v>
      </c>
      <c r="AU31" s="282">
        <f t="shared" si="9"/>
        <v>1</v>
      </c>
      <c r="AV31" s="282">
        <f t="shared" si="9"/>
        <v>0</v>
      </c>
      <c r="AW31" s="282">
        <f>SUM(AW32:AW33)</f>
        <v>0</v>
      </c>
    </row>
    <row r="32" spans="1:49" s="108" customFormat="1" ht="18" customHeight="1">
      <c r="A32" s="122"/>
      <c r="B32" s="126" t="s">
        <v>35</v>
      </c>
      <c r="C32" s="170">
        <f>SUM(D32:E32)</f>
        <v>24</v>
      </c>
      <c r="D32" s="168">
        <f>F32+H32+J32+L32+N32+P32+R32+T32+V32+X32+Z32+AB32+AD32+AJ32+AL32+AN32+AP32+AR32+AT32+AV32</f>
        <v>14</v>
      </c>
      <c r="E32" s="168">
        <f>G32+I32+K32+M32+O32+Q32+S32+U32+W32+Y32+AA32+AC32+AE32+AK32+AM32+AO32+AQ32+AS32+AU32+AW32</f>
        <v>10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5</v>
      </c>
      <c r="O32" s="167">
        <v>3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2</v>
      </c>
      <c r="V32" s="167">
        <v>4</v>
      </c>
      <c r="W32" s="167">
        <v>4</v>
      </c>
      <c r="X32" s="167">
        <v>0</v>
      </c>
      <c r="Y32" s="167">
        <v>0</v>
      </c>
      <c r="Z32" s="167">
        <v>1</v>
      </c>
      <c r="AA32" s="167">
        <v>0</v>
      </c>
      <c r="AB32" s="167">
        <v>0</v>
      </c>
      <c r="AC32" s="167">
        <v>0</v>
      </c>
      <c r="AD32" s="168">
        <v>1</v>
      </c>
      <c r="AE32" s="169">
        <v>0</v>
      </c>
      <c r="AF32" s="118" t="s">
        <v>35</v>
      </c>
      <c r="AG32" s="117"/>
      <c r="AH32" s="122"/>
      <c r="AI32" s="126" t="s">
        <v>35</v>
      </c>
      <c r="AJ32" s="170">
        <v>1</v>
      </c>
      <c r="AK32" s="168">
        <v>0</v>
      </c>
      <c r="AL32" s="168">
        <v>0</v>
      </c>
      <c r="AM32" s="168">
        <v>0</v>
      </c>
      <c r="AN32" s="168">
        <v>1</v>
      </c>
      <c r="AO32" s="167">
        <v>1</v>
      </c>
      <c r="AP32" s="167">
        <v>0</v>
      </c>
      <c r="AQ32" s="167">
        <v>0</v>
      </c>
      <c r="AR32" s="167">
        <v>0</v>
      </c>
      <c r="AS32" s="167">
        <v>0</v>
      </c>
      <c r="AT32" s="167">
        <v>1</v>
      </c>
      <c r="AU32" s="167">
        <v>0</v>
      </c>
      <c r="AV32" s="167">
        <v>0</v>
      </c>
      <c r="AW32" s="167">
        <v>0</v>
      </c>
    </row>
    <row r="33" spans="1:49" s="108" customFormat="1" ht="18" customHeight="1">
      <c r="A33" s="122"/>
      <c r="B33" s="126" t="s">
        <v>36</v>
      </c>
      <c r="C33" s="170">
        <f>SUM(D33:E33)</f>
        <v>8</v>
      </c>
      <c r="D33" s="168">
        <f>F33+H33+J33+L33+N33+P33+R33+T33+V33+X33+Z33+AB33+AD33+AJ33+AL33+AN33+AP33+AR33+AT33+AV33</f>
        <v>5</v>
      </c>
      <c r="E33" s="168">
        <f>G33+I33+K33+M33+O33+Q33+S33+U33+W33+Y33+AA33+AC33+AE33+AK33+AM33+AO33+AQ33+AS33+AU33+AW33</f>
        <v>3</v>
      </c>
      <c r="F33" s="167">
        <v>0</v>
      </c>
      <c r="G33" s="167">
        <v>1</v>
      </c>
      <c r="H33" s="167">
        <v>0</v>
      </c>
      <c r="I33" s="167">
        <v>0</v>
      </c>
      <c r="J33" s="167">
        <v>0</v>
      </c>
      <c r="K33" s="167">
        <v>0</v>
      </c>
      <c r="L33" s="167">
        <v>1</v>
      </c>
      <c r="M33" s="167">
        <v>0</v>
      </c>
      <c r="N33" s="167">
        <v>2</v>
      </c>
      <c r="O33" s="167">
        <v>0</v>
      </c>
      <c r="P33" s="167">
        <v>1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8">
        <v>0</v>
      </c>
      <c r="AE33" s="169">
        <v>0</v>
      </c>
      <c r="AF33" s="118" t="s">
        <v>36</v>
      </c>
      <c r="AG33" s="117"/>
      <c r="AH33" s="122"/>
      <c r="AI33" s="126" t="s">
        <v>36</v>
      </c>
      <c r="AJ33" s="170">
        <v>0</v>
      </c>
      <c r="AK33" s="168">
        <v>0</v>
      </c>
      <c r="AL33" s="168">
        <v>0</v>
      </c>
      <c r="AM33" s="168">
        <v>0</v>
      </c>
      <c r="AN33" s="168">
        <v>0</v>
      </c>
      <c r="AO33" s="167">
        <v>1</v>
      </c>
      <c r="AP33" s="167">
        <v>0</v>
      </c>
      <c r="AQ33" s="167">
        <v>0</v>
      </c>
      <c r="AR33" s="167">
        <v>0</v>
      </c>
      <c r="AS33" s="167">
        <v>0</v>
      </c>
      <c r="AT33" s="167">
        <v>1</v>
      </c>
      <c r="AU33" s="167">
        <v>1</v>
      </c>
      <c r="AV33" s="167">
        <v>0</v>
      </c>
      <c r="AW33" s="167">
        <v>0</v>
      </c>
    </row>
    <row r="34" spans="1:49" s="106" customFormat="1" ht="18" customHeight="1">
      <c r="A34" s="333" t="s">
        <v>172</v>
      </c>
      <c r="B34" s="466"/>
      <c r="C34" s="281">
        <f>SUM(C35:C38)</f>
        <v>301</v>
      </c>
      <c r="D34" s="282">
        <f aca="true" t="shared" si="10" ref="D34:AE34">SUM(D35:D38)</f>
        <v>152</v>
      </c>
      <c r="E34" s="282">
        <f>SUM(E35:E38)</f>
        <v>149</v>
      </c>
      <c r="F34" s="282">
        <f t="shared" si="10"/>
        <v>4</v>
      </c>
      <c r="G34" s="282">
        <f t="shared" si="10"/>
        <v>1</v>
      </c>
      <c r="H34" s="282">
        <f t="shared" si="10"/>
        <v>1</v>
      </c>
      <c r="I34" s="282">
        <f t="shared" si="10"/>
        <v>0</v>
      </c>
      <c r="J34" s="282">
        <f t="shared" si="10"/>
        <v>0</v>
      </c>
      <c r="K34" s="282">
        <f t="shared" si="10"/>
        <v>0</v>
      </c>
      <c r="L34" s="282">
        <f t="shared" si="10"/>
        <v>9</v>
      </c>
      <c r="M34" s="282">
        <f t="shared" si="10"/>
        <v>1</v>
      </c>
      <c r="N34" s="282">
        <f t="shared" si="10"/>
        <v>56</v>
      </c>
      <c r="O34" s="282">
        <f t="shared" si="10"/>
        <v>40</v>
      </c>
      <c r="P34" s="282">
        <f t="shared" si="10"/>
        <v>1</v>
      </c>
      <c r="Q34" s="282">
        <f t="shared" si="10"/>
        <v>1</v>
      </c>
      <c r="R34" s="282">
        <f t="shared" si="10"/>
        <v>0</v>
      </c>
      <c r="S34" s="282">
        <f>SUM(S35:S38)</f>
        <v>1</v>
      </c>
      <c r="T34" s="282">
        <f t="shared" si="10"/>
        <v>16</v>
      </c>
      <c r="U34" s="282">
        <f t="shared" si="10"/>
        <v>9</v>
      </c>
      <c r="V34" s="282">
        <f t="shared" si="10"/>
        <v>25</v>
      </c>
      <c r="W34" s="282">
        <f t="shared" si="10"/>
        <v>44</v>
      </c>
      <c r="X34" s="282">
        <f t="shared" si="10"/>
        <v>2</v>
      </c>
      <c r="Y34" s="282">
        <f t="shared" si="10"/>
        <v>4</v>
      </c>
      <c r="Z34" s="282">
        <f t="shared" si="10"/>
        <v>6</v>
      </c>
      <c r="AA34" s="282">
        <f t="shared" si="10"/>
        <v>0</v>
      </c>
      <c r="AB34" s="282">
        <f t="shared" si="10"/>
        <v>0</v>
      </c>
      <c r="AC34" s="282">
        <f t="shared" si="10"/>
        <v>1</v>
      </c>
      <c r="AD34" s="282">
        <f t="shared" si="10"/>
        <v>3</v>
      </c>
      <c r="AE34" s="283">
        <f t="shared" si="10"/>
        <v>4</v>
      </c>
      <c r="AF34" s="335" t="s">
        <v>172</v>
      </c>
      <c r="AG34" s="337"/>
      <c r="AH34" s="333" t="s">
        <v>172</v>
      </c>
      <c r="AI34" s="466"/>
      <c r="AJ34" s="282">
        <f aca="true" t="shared" si="11" ref="AJ34:AV34">SUM(AJ35:AJ38)</f>
        <v>3</v>
      </c>
      <c r="AK34" s="282">
        <f t="shared" si="11"/>
        <v>5</v>
      </c>
      <c r="AL34" s="282">
        <f t="shared" si="11"/>
        <v>0</v>
      </c>
      <c r="AM34" s="282">
        <f>SUM(AM35:AM38)</f>
        <v>0</v>
      </c>
      <c r="AN34" s="282">
        <f t="shared" si="11"/>
        <v>7</v>
      </c>
      <c r="AO34" s="282">
        <f t="shared" si="11"/>
        <v>21</v>
      </c>
      <c r="AP34" s="282">
        <f t="shared" si="11"/>
        <v>1</v>
      </c>
      <c r="AQ34" s="282">
        <f t="shared" si="11"/>
        <v>4</v>
      </c>
      <c r="AR34" s="282">
        <f t="shared" si="11"/>
        <v>5</v>
      </c>
      <c r="AS34" s="282">
        <f t="shared" si="11"/>
        <v>7</v>
      </c>
      <c r="AT34" s="282">
        <f t="shared" si="11"/>
        <v>13</v>
      </c>
      <c r="AU34" s="282">
        <f t="shared" si="11"/>
        <v>6</v>
      </c>
      <c r="AV34" s="282">
        <f t="shared" si="11"/>
        <v>0</v>
      </c>
      <c r="AW34" s="282">
        <f>SUM(AW35:AW38)</f>
        <v>0</v>
      </c>
    </row>
    <row r="35" spans="1:49" s="108" customFormat="1" ht="18" customHeight="1">
      <c r="A35" s="122"/>
      <c r="B35" s="126" t="s">
        <v>74</v>
      </c>
      <c r="C35" s="170">
        <f>SUM(D35:E35)</f>
        <v>193</v>
      </c>
      <c r="D35" s="168">
        <f aca="true" t="shared" si="12" ref="D35:E38">F35+H35+J35+L35+N35+P35+R35+T35+V35+X35+Z35+AB35+AD35+AJ35+AL35+AN35+AP35+AR35+AT35+AV35</f>
        <v>86</v>
      </c>
      <c r="E35" s="168">
        <f t="shared" si="12"/>
        <v>107</v>
      </c>
      <c r="F35" s="167">
        <v>3</v>
      </c>
      <c r="G35" s="167">
        <v>1</v>
      </c>
      <c r="H35" s="167">
        <v>1</v>
      </c>
      <c r="I35" s="167">
        <v>0</v>
      </c>
      <c r="J35" s="167">
        <v>0</v>
      </c>
      <c r="K35" s="167">
        <v>0</v>
      </c>
      <c r="L35" s="167">
        <v>5</v>
      </c>
      <c r="M35" s="167">
        <v>1</v>
      </c>
      <c r="N35" s="167">
        <v>32</v>
      </c>
      <c r="O35" s="167">
        <v>31</v>
      </c>
      <c r="P35" s="167">
        <v>1</v>
      </c>
      <c r="Q35" s="167">
        <v>1</v>
      </c>
      <c r="R35" s="167">
        <v>0</v>
      </c>
      <c r="S35" s="167">
        <v>1</v>
      </c>
      <c r="T35" s="167">
        <v>11</v>
      </c>
      <c r="U35" s="167">
        <v>7</v>
      </c>
      <c r="V35" s="167">
        <v>12</v>
      </c>
      <c r="W35" s="167">
        <v>34</v>
      </c>
      <c r="X35" s="167">
        <v>1</v>
      </c>
      <c r="Y35" s="167">
        <v>4</v>
      </c>
      <c r="Z35" s="167">
        <v>5</v>
      </c>
      <c r="AA35" s="167">
        <v>0</v>
      </c>
      <c r="AB35" s="167">
        <v>0</v>
      </c>
      <c r="AC35" s="167">
        <v>1</v>
      </c>
      <c r="AD35" s="168">
        <v>0</v>
      </c>
      <c r="AE35" s="169">
        <v>3</v>
      </c>
      <c r="AF35" s="118" t="s">
        <v>52</v>
      </c>
      <c r="AG35" s="117"/>
      <c r="AH35" s="122"/>
      <c r="AI35" s="126" t="s">
        <v>74</v>
      </c>
      <c r="AJ35" s="170">
        <v>2</v>
      </c>
      <c r="AK35" s="168">
        <v>2</v>
      </c>
      <c r="AL35" s="168">
        <v>0</v>
      </c>
      <c r="AM35" s="168">
        <v>0</v>
      </c>
      <c r="AN35" s="168">
        <v>4</v>
      </c>
      <c r="AO35" s="167">
        <v>10</v>
      </c>
      <c r="AP35" s="167">
        <v>1</v>
      </c>
      <c r="AQ35" s="167">
        <v>4</v>
      </c>
      <c r="AR35" s="167">
        <v>3</v>
      </c>
      <c r="AS35" s="167">
        <v>5</v>
      </c>
      <c r="AT35" s="167">
        <v>5</v>
      </c>
      <c r="AU35" s="167">
        <v>2</v>
      </c>
      <c r="AV35" s="167">
        <v>0</v>
      </c>
      <c r="AW35" s="167">
        <v>0</v>
      </c>
    </row>
    <row r="36" spans="1:49" s="108" customFormat="1" ht="18" customHeight="1">
      <c r="A36" s="122"/>
      <c r="B36" s="126" t="s">
        <v>37</v>
      </c>
      <c r="C36" s="170">
        <f>SUM(D36:E36)</f>
        <v>54</v>
      </c>
      <c r="D36" s="168">
        <f t="shared" si="12"/>
        <v>38</v>
      </c>
      <c r="E36" s="168">
        <f t="shared" si="12"/>
        <v>16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3</v>
      </c>
      <c r="M36" s="167">
        <v>0</v>
      </c>
      <c r="N36" s="167">
        <v>16</v>
      </c>
      <c r="O36" s="167">
        <v>4</v>
      </c>
      <c r="P36" s="167">
        <v>0</v>
      </c>
      <c r="Q36" s="167">
        <v>0</v>
      </c>
      <c r="R36" s="167">
        <v>0</v>
      </c>
      <c r="S36" s="167">
        <v>0</v>
      </c>
      <c r="T36" s="167">
        <v>3</v>
      </c>
      <c r="U36" s="167">
        <v>1</v>
      </c>
      <c r="V36" s="167">
        <v>10</v>
      </c>
      <c r="W36" s="167">
        <v>3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8">
        <v>2</v>
      </c>
      <c r="AE36" s="169">
        <v>1</v>
      </c>
      <c r="AF36" s="118" t="s">
        <v>53</v>
      </c>
      <c r="AG36" s="117"/>
      <c r="AH36" s="122"/>
      <c r="AI36" s="126" t="s">
        <v>37</v>
      </c>
      <c r="AJ36" s="170">
        <v>0</v>
      </c>
      <c r="AK36" s="168">
        <v>1</v>
      </c>
      <c r="AL36" s="168">
        <v>0</v>
      </c>
      <c r="AM36" s="168">
        <v>0</v>
      </c>
      <c r="AN36" s="168">
        <v>0</v>
      </c>
      <c r="AO36" s="167">
        <v>5</v>
      </c>
      <c r="AP36" s="167">
        <v>0</v>
      </c>
      <c r="AQ36" s="167">
        <v>0</v>
      </c>
      <c r="AR36" s="167">
        <v>1</v>
      </c>
      <c r="AS36" s="167">
        <v>1</v>
      </c>
      <c r="AT36" s="167">
        <v>3</v>
      </c>
      <c r="AU36" s="167">
        <v>0</v>
      </c>
      <c r="AV36" s="167">
        <v>0</v>
      </c>
      <c r="AW36" s="167">
        <v>0</v>
      </c>
    </row>
    <row r="37" spans="1:49" s="108" customFormat="1" ht="18" customHeight="1">
      <c r="A37" s="122"/>
      <c r="B37" s="126" t="s">
        <v>38</v>
      </c>
      <c r="C37" s="170">
        <f>SUM(D37:E37)</f>
        <v>38</v>
      </c>
      <c r="D37" s="168">
        <f t="shared" si="12"/>
        <v>22</v>
      </c>
      <c r="E37" s="168">
        <f t="shared" si="12"/>
        <v>16</v>
      </c>
      <c r="F37" s="167">
        <v>1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1</v>
      </c>
      <c r="M37" s="167">
        <v>0</v>
      </c>
      <c r="N37" s="167">
        <v>7</v>
      </c>
      <c r="O37" s="167">
        <v>1</v>
      </c>
      <c r="P37" s="167">
        <v>0</v>
      </c>
      <c r="Q37" s="167">
        <v>0</v>
      </c>
      <c r="R37" s="167">
        <v>0</v>
      </c>
      <c r="S37" s="167">
        <v>0</v>
      </c>
      <c r="T37" s="167">
        <v>2</v>
      </c>
      <c r="U37" s="167">
        <v>0</v>
      </c>
      <c r="V37" s="167">
        <v>2</v>
      </c>
      <c r="W37" s="167">
        <v>3</v>
      </c>
      <c r="X37" s="167">
        <v>1</v>
      </c>
      <c r="Y37" s="167">
        <v>0</v>
      </c>
      <c r="Z37" s="167">
        <v>1</v>
      </c>
      <c r="AA37" s="167">
        <v>0</v>
      </c>
      <c r="AB37" s="167">
        <v>0</v>
      </c>
      <c r="AC37" s="167">
        <v>0</v>
      </c>
      <c r="AD37" s="168">
        <v>1</v>
      </c>
      <c r="AE37" s="169">
        <v>0</v>
      </c>
      <c r="AF37" s="118" t="s">
        <v>54</v>
      </c>
      <c r="AG37" s="117"/>
      <c r="AH37" s="122"/>
      <c r="AI37" s="126" t="s">
        <v>38</v>
      </c>
      <c r="AJ37" s="170">
        <v>0</v>
      </c>
      <c r="AK37" s="168">
        <v>2</v>
      </c>
      <c r="AL37" s="168">
        <v>0</v>
      </c>
      <c r="AM37" s="168">
        <v>0</v>
      </c>
      <c r="AN37" s="168">
        <v>1</v>
      </c>
      <c r="AO37" s="167">
        <v>5</v>
      </c>
      <c r="AP37" s="167">
        <v>0</v>
      </c>
      <c r="AQ37" s="167">
        <v>0</v>
      </c>
      <c r="AR37" s="167">
        <v>0</v>
      </c>
      <c r="AS37" s="167">
        <v>1</v>
      </c>
      <c r="AT37" s="167">
        <v>5</v>
      </c>
      <c r="AU37" s="167">
        <v>4</v>
      </c>
      <c r="AV37" s="167">
        <v>0</v>
      </c>
      <c r="AW37" s="167">
        <v>0</v>
      </c>
    </row>
    <row r="38" spans="1:49" s="108" customFormat="1" ht="18" customHeight="1">
      <c r="A38" s="122"/>
      <c r="B38" s="126" t="s">
        <v>39</v>
      </c>
      <c r="C38" s="170">
        <f>SUM(D38:E38)</f>
        <v>16</v>
      </c>
      <c r="D38" s="168">
        <f t="shared" si="12"/>
        <v>6</v>
      </c>
      <c r="E38" s="168">
        <f t="shared" si="12"/>
        <v>10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1</v>
      </c>
      <c r="O38" s="167">
        <v>4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1</v>
      </c>
      <c r="V38" s="167">
        <v>1</v>
      </c>
      <c r="W38" s="167">
        <v>4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8">
        <v>0</v>
      </c>
      <c r="AE38" s="169">
        <v>0</v>
      </c>
      <c r="AF38" s="118" t="s">
        <v>55</v>
      </c>
      <c r="AG38" s="117"/>
      <c r="AH38" s="122"/>
      <c r="AI38" s="126" t="s">
        <v>39</v>
      </c>
      <c r="AJ38" s="170">
        <v>1</v>
      </c>
      <c r="AK38" s="168">
        <v>0</v>
      </c>
      <c r="AL38" s="168">
        <v>0</v>
      </c>
      <c r="AM38" s="168">
        <v>0</v>
      </c>
      <c r="AN38" s="168">
        <v>2</v>
      </c>
      <c r="AO38" s="167">
        <v>1</v>
      </c>
      <c r="AP38" s="167">
        <v>0</v>
      </c>
      <c r="AQ38" s="167">
        <v>0</v>
      </c>
      <c r="AR38" s="167">
        <v>1</v>
      </c>
      <c r="AS38" s="167">
        <v>0</v>
      </c>
      <c r="AT38" s="167">
        <v>0</v>
      </c>
      <c r="AU38" s="167">
        <v>0</v>
      </c>
      <c r="AV38" s="167">
        <v>0</v>
      </c>
      <c r="AW38" s="167">
        <v>0</v>
      </c>
    </row>
    <row r="39" spans="1:49" s="106" customFormat="1" ht="18" customHeight="1">
      <c r="A39" s="333" t="s">
        <v>173</v>
      </c>
      <c r="B39" s="466"/>
      <c r="C39" s="281">
        <f>C40</f>
        <v>52</v>
      </c>
      <c r="D39" s="282">
        <f aca="true" t="shared" si="13" ref="D39:AE39">D40</f>
        <v>33</v>
      </c>
      <c r="E39" s="282">
        <f t="shared" si="13"/>
        <v>19</v>
      </c>
      <c r="F39" s="282">
        <f t="shared" si="13"/>
        <v>0</v>
      </c>
      <c r="G39" s="282">
        <f t="shared" si="13"/>
        <v>1</v>
      </c>
      <c r="H39" s="282">
        <f t="shared" si="13"/>
        <v>0</v>
      </c>
      <c r="I39" s="282">
        <f t="shared" si="13"/>
        <v>0</v>
      </c>
      <c r="J39" s="282">
        <f t="shared" si="13"/>
        <v>0</v>
      </c>
      <c r="K39" s="282">
        <f t="shared" si="13"/>
        <v>0</v>
      </c>
      <c r="L39" s="282">
        <f t="shared" si="13"/>
        <v>2</v>
      </c>
      <c r="M39" s="282">
        <f t="shared" si="13"/>
        <v>1</v>
      </c>
      <c r="N39" s="282">
        <f t="shared" si="13"/>
        <v>22</v>
      </c>
      <c r="O39" s="282">
        <f t="shared" si="13"/>
        <v>7</v>
      </c>
      <c r="P39" s="282">
        <f t="shared" si="13"/>
        <v>0</v>
      </c>
      <c r="Q39" s="282">
        <f t="shared" si="13"/>
        <v>0</v>
      </c>
      <c r="R39" s="282">
        <f t="shared" si="13"/>
        <v>0</v>
      </c>
      <c r="S39" s="282">
        <f t="shared" si="13"/>
        <v>0</v>
      </c>
      <c r="T39" s="282">
        <f t="shared" si="13"/>
        <v>1</v>
      </c>
      <c r="U39" s="282">
        <f t="shared" si="13"/>
        <v>1</v>
      </c>
      <c r="V39" s="282">
        <f t="shared" si="13"/>
        <v>4</v>
      </c>
      <c r="W39" s="282">
        <f t="shared" si="13"/>
        <v>1</v>
      </c>
      <c r="X39" s="282">
        <f t="shared" si="13"/>
        <v>0</v>
      </c>
      <c r="Y39" s="282">
        <f t="shared" si="13"/>
        <v>0</v>
      </c>
      <c r="Z39" s="282">
        <f t="shared" si="13"/>
        <v>0</v>
      </c>
      <c r="AA39" s="282">
        <f t="shared" si="13"/>
        <v>0</v>
      </c>
      <c r="AB39" s="282">
        <f t="shared" si="13"/>
        <v>0</v>
      </c>
      <c r="AC39" s="282">
        <f t="shared" si="13"/>
        <v>0</v>
      </c>
      <c r="AD39" s="282">
        <f t="shared" si="13"/>
        <v>0</v>
      </c>
      <c r="AE39" s="283">
        <f t="shared" si="13"/>
        <v>0</v>
      </c>
      <c r="AF39" s="338" t="s">
        <v>56</v>
      </c>
      <c r="AG39" s="339"/>
      <c r="AH39" s="333" t="s">
        <v>222</v>
      </c>
      <c r="AI39" s="466"/>
      <c r="AJ39" s="282">
        <f aca="true" t="shared" si="14" ref="AJ39:AW39">AJ40</f>
        <v>0</v>
      </c>
      <c r="AK39" s="282">
        <f t="shared" si="14"/>
        <v>0</v>
      </c>
      <c r="AL39" s="282">
        <f t="shared" si="14"/>
        <v>0</v>
      </c>
      <c r="AM39" s="282">
        <f t="shared" si="14"/>
        <v>0</v>
      </c>
      <c r="AN39" s="282">
        <f t="shared" si="14"/>
        <v>1</v>
      </c>
      <c r="AO39" s="282">
        <f t="shared" si="14"/>
        <v>5</v>
      </c>
      <c r="AP39" s="282">
        <f t="shared" si="14"/>
        <v>0</v>
      </c>
      <c r="AQ39" s="282">
        <f t="shared" si="14"/>
        <v>3</v>
      </c>
      <c r="AR39" s="282">
        <f t="shared" si="14"/>
        <v>1</v>
      </c>
      <c r="AS39" s="282">
        <f t="shared" si="14"/>
        <v>0</v>
      </c>
      <c r="AT39" s="282">
        <f t="shared" si="14"/>
        <v>2</v>
      </c>
      <c r="AU39" s="282">
        <f t="shared" si="14"/>
        <v>0</v>
      </c>
      <c r="AV39" s="282">
        <f t="shared" si="14"/>
        <v>0</v>
      </c>
      <c r="AW39" s="282">
        <f t="shared" si="14"/>
        <v>0</v>
      </c>
    </row>
    <row r="40" spans="1:49" s="108" customFormat="1" ht="18" customHeight="1">
      <c r="A40" s="122"/>
      <c r="B40" s="126" t="s">
        <v>40</v>
      </c>
      <c r="C40" s="170">
        <f>SUM(D40:E40)</f>
        <v>52</v>
      </c>
      <c r="D40" s="168">
        <f>F40+H40+J40+L40+N40+P40+R40+T40+V40+X40+Z40+AB40+AD40+AJ40+AL40+AN40+AP40+AR40+AT40+AV40</f>
        <v>33</v>
      </c>
      <c r="E40" s="168">
        <f>G40+I40+K40+M40+O40+Q40+S40+U40+W40+Y40+AA40+AC40+AE40+AK40+AM40+AO40+AQ40+AS40+AU40+AW40</f>
        <v>19</v>
      </c>
      <c r="F40" s="167">
        <v>0</v>
      </c>
      <c r="G40" s="167">
        <v>1</v>
      </c>
      <c r="H40" s="167">
        <v>0</v>
      </c>
      <c r="I40" s="167">
        <v>0</v>
      </c>
      <c r="J40" s="167">
        <v>0</v>
      </c>
      <c r="K40" s="167">
        <v>0</v>
      </c>
      <c r="L40" s="167">
        <v>2</v>
      </c>
      <c r="M40" s="167">
        <v>1</v>
      </c>
      <c r="N40" s="167">
        <v>22</v>
      </c>
      <c r="O40" s="167">
        <v>7</v>
      </c>
      <c r="P40" s="167">
        <v>0</v>
      </c>
      <c r="Q40" s="167">
        <v>0</v>
      </c>
      <c r="R40" s="167">
        <v>0</v>
      </c>
      <c r="S40" s="167">
        <v>0</v>
      </c>
      <c r="T40" s="167">
        <v>1</v>
      </c>
      <c r="U40" s="167">
        <v>1</v>
      </c>
      <c r="V40" s="167">
        <v>4</v>
      </c>
      <c r="W40" s="167">
        <v>1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8">
        <v>0</v>
      </c>
      <c r="AE40" s="169">
        <v>0</v>
      </c>
      <c r="AF40" s="118" t="s">
        <v>40</v>
      </c>
      <c r="AG40" s="117"/>
      <c r="AH40" s="122"/>
      <c r="AI40" s="126" t="s">
        <v>40</v>
      </c>
      <c r="AJ40" s="170">
        <v>0</v>
      </c>
      <c r="AK40" s="168">
        <v>0</v>
      </c>
      <c r="AL40" s="168">
        <v>0</v>
      </c>
      <c r="AM40" s="168">
        <v>0</v>
      </c>
      <c r="AN40" s="168">
        <v>1</v>
      </c>
      <c r="AO40" s="167">
        <v>5</v>
      </c>
      <c r="AP40" s="167">
        <v>0</v>
      </c>
      <c r="AQ40" s="167">
        <v>3</v>
      </c>
      <c r="AR40" s="167">
        <v>1</v>
      </c>
      <c r="AS40" s="167">
        <v>0</v>
      </c>
      <c r="AT40" s="167">
        <v>2</v>
      </c>
      <c r="AU40" s="167">
        <v>0</v>
      </c>
      <c r="AV40" s="167">
        <v>0</v>
      </c>
      <c r="AW40" s="167">
        <v>0</v>
      </c>
    </row>
    <row r="41" spans="1:49" s="106" customFormat="1" ht="18" customHeight="1">
      <c r="A41" s="333" t="s">
        <v>223</v>
      </c>
      <c r="B41" s="466"/>
      <c r="C41" s="281">
        <f>SUM(C42:C43)</f>
        <v>95</v>
      </c>
      <c r="D41" s="282">
        <f aca="true" t="shared" si="15" ref="D41:AE41">SUM(D42:D43)</f>
        <v>47</v>
      </c>
      <c r="E41" s="282">
        <f t="shared" si="15"/>
        <v>48</v>
      </c>
      <c r="F41" s="282">
        <f t="shared" si="15"/>
        <v>0</v>
      </c>
      <c r="G41" s="282">
        <f t="shared" si="15"/>
        <v>0</v>
      </c>
      <c r="H41" s="282">
        <f t="shared" si="15"/>
        <v>0</v>
      </c>
      <c r="I41" s="282">
        <f t="shared" si="15"/>
        <v>0</v>
      </c>
      <c r="J41" s="282">
        <f t="shared" si="15"/>
        <v>0</v>
      </c>
      <c r="K41" s="282">
        <f t="shared" si="15"/>
        <v>0</v>
      </c>
      <c r="L41" s="282">
        <f t="shared" si="15"/>
        <v>2</v>
      </c>
      <c r="M41" s="282">
        <f t="shared" si="15"/>
        <v>1</v>
      </c>
      <c r="N41" s="282">
        <f t="shared" si="15"/>
        <v>18</v>
      </c>
      <c r="O41" s="282">
        <f t="shared" si="15"/>
        <v>15</v>
      </c>
      <c r="P41" s="282">
        <f t="shared" si="15"/>
        <v>0</v>
      </c>
      <c r="Q41" s="282">
        <f t="shared" si="15"/>
        <v>0</v>
      </c>
      <c r="R41" s="282">
        <f t="shared" si="15"/>
        <v>0</v>
      </c>
      <c r="S41" s="282">
        <f>SUM(S42:S43)</f>
        <v>0</v>
      </c>
      <c r="T41" s="282">
        <f t="shared" si="15"/>
        <v>8</v>
      </c>
      <c r="U41" s="282">
        <f t="shared" si="15"/>
        <v>0</v>
      </c>
      <c r="V41" s="282">
        <f t="shared" si="15"/>
        <v>16</v>
      </c>
      <c r="W41" s="282">
        <f t="shared" si="15"/>
        <v>16</v>
      </c>
      <c r="X41" s="282">
        <f t="shared" si="15"/>
        <v>0</v>
      </c>
      <c r="Y41" s="282">
        <f t="shared" si="15"/>
        <v>0</v>
      </c>
      <c r="Z41" s="282">
        <f t="shared" si="15"/>
        <v>0</v>
      </c>
      <c r="AA41" s="282">
        <f t="shared" si="15"/>
        <v>0</v>
      </c>
      <c r="AB41" s="282">
        <f t="shared" si="15"/>
        <v>0</v>
      </c>
      <c r="AC41" s="282">
        <f t="shared" si="15"/>
        <v>0</v>
      </c>
      <c r="AD41" s="282">
        <f t="shared" si="15"/>
        <v>0</v>
      </c>
      <c r="AE41" s="283">
        <f t="shared" si="15"/>
        <v>3</v>
      </c>
      <c r="AF41" s="335" t="s">
        <v>223</v>
      </c>
      <c r="AG41" s="337"/>
      <c r="AH41" s="333" t="s">
        <v>223</v>
      </c>
      <c r="AI41" s="466"/>
      <c r="AJ41" s="282">
        <f aca="true" t="shared" si="16" ref="AJ41:AV41">SUM(AJ42:AJ43)</f>
        <v>0</v>
      </c>
      <c r="AK41" s="282">
        <f t="shared" si="16"/>
        <v>2</v>
      </c>
      <c r="AL41" s="282">
        <f t="shared" si="16"/>
        <v>0</v>
      </c>
      <c r="AM41" s="282">
        <f>SUM(AM42:AM43)</f>
        <v>0</v>
      </c>
      <c r="AN41" s="282">
        <f t="shared" si="16"/>
        <v>1</v>
      </c>
      <c r="AO41" s="282">
        <f t="shared" si="16"/>
        <v>5</v>
      </c>
      <c r="AP41" s="282">
        <f t="shared" si="16"/>
        <v>0</v>
      </c>
      <c r="AQ41" s="282">
        <f t="shared" si="16"/>
        <v>4</v>
      </c>
      <c r="AR41" s="282">
        <f t="shared" si="16"/>
        <v>0</v>
      </c>
      <c r="AS41" s="282">
        <f t="shared" si="16"/>
        <v>2</v>
      </c>
      <c r="AT41" s="282">
        <f t="shared" si="16"/>
        <v>2</v>
      </c>
      <c r="AU41" s="282">
        <f t="shared" si="16"/>
        <v>0</v>
      </c>
      <c r="AV41" s="282">
        <f t="shared" si="16"/>
        <v>0</v>
      </c>
      <c r="AW41" s="282">
        <f>SUM(AW42:AW43)</f>
        <v>0</v>
      </c>
    </row>
    <row r="42" spans="1:49" s="108" customFormat="1" ht="18" customHeight="1">
      <c r="A42" s="122"/>
      <c r="B42" s="126" t="s">
        <v>41</v>
      </c>
      <c r="C42" s="170">
        <f>SUM(D42:E42)</f>
        <v>95</v>
      </c>
      <c r="D42" s="168">
        <f>F42+H42+J42+L42+N42+P42+R42+T42+V42+X42+Z42+AB42+AD42+AJ42+AL42+AN42+AP42+AR42+AT42+AV42</f>
        <v>47</v>
      </c>
      <c r="E42" s="168">
        <f>G42+I42+K42+M42+O42+Q42+S42+U42+W42+Y42+AA42+AC42+AE42+AK42+AM42+AO42+AQ42+AS42+AU42+AW42</f>
        <v>48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2</v>
      </c>
      <c r="M42" s="167">
        <v>1</v>
      </c>
      <c r="N42" s="167">
        <v>18</v>
      </c>
      <c r="O42" s="167">
        <v>15</v>
      </c>
      <c r="P42" s="167">
        <v>0</v>
      </c>
      <c r="Q42" s="167">
        <v>0</v>
      </c>
      <c r="R42" s="167">
        <v>0</v>
      </c>
      <c r="S42" s="167">
        <v>0</v>
      </c>
      <c r="T42" s="167">
        <v>8</v>
      </c>
      <c r="U42" s="167">
        <v>0</v>
      </c>
      <c r="V42" s="167">
        <v>16</v>
      </c>
      <c r="W42" s="167">
        <v>16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8">
        <v>0</v>
      </c>
      <c r="AE42" s="169">
        <v>3</v>
      </c>
      <c r="AF42" s="118" t="s">
        <v>41</v>
      </c>
      <c r="AG42" s="117"/>
      <c r="AH42" s="122"/>
      <c r="AI42" s="126" t="s">
        <v>41</v>
      </c>
      <c r="AJ42" s="170">
        <v>0</v>
      </c>
      <c r="AK42" s="168">
        <v>2</v>
      </c>
      <c r="AL42" s="168">
        <v>0</v>
      </c>
      <c r="AM42" s="168">
        <v>0</v>
      </c>
      <c r="AN42" s="168">
        <v>1</v>
      </c>
      <c r="AO42" s="167">
        <v>5</v>
      </c>
      <c r="AP42" s="167">
        <v>0</v>
      </c>
      <c r="AQ42" s="167">
        <v>4</v>
      </c>
      <c r="AR42" s="167">
        <v>0</v>
      </c>
      <c r="AS42" s="167">
        <v>2</v>
      </c>
      <c r="AT42" s="167">
        <v>2</v>
      </c>
      <c r="AU42" s="167">
        <v>0</v>
      </c>
      <c r="AV42" s="167">
        <v>0</v>
      </c>
      <c r="AW42" s="167">
        <v>0</v>
      </c>
    </row>
    <row r="43" spans="1:49" s="108" customFormat="1" ht="18" customHeight="1">
      <c r="A43" s="122"/>
      <c r="B43" s="126" t="s">
        <v>42</v>
      </c>
      <c r="C43" s="170">
        <f>SUM(D43:E43)</f>
        <v>0</v>
      </c>
      <c r="D43" s="168">
        <f>F43+H43+J43+L43+N43+P43+R43+T43+V43+X43+Z43+AB43+AD43+AJ43+AL43+AN43+AP43+AR43+AT43+AV43</f>
        <v>0</v>
      </c>
      <c r="E43" s="168">
        <f>G43+I43+K43+M43+O43+Q43+S43+U43+W43+Y43+AA43+AC43+AE43+AK43+AM43+AO43+AQ43+AS43+AU43+AW43</f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8">
        <v>0</v>
      </c>
      <c r="AE43" s="169">
        <v>0</v>
      </c>
      <c r="AF43" s="118" t="s">
        <v>42</v>
      </c>
      <c r="AG43" s="117"/>
      <c r="AH43" s="122"/>
      <c r="AI43" s="126" t="s">
        <v>42</v>
      </c>
      <c r="AJ43" s="170">
        <v>0</v>
      </c>
      <c r="AK43" s="168">
        <v>0</v>
      </c>
      <c r="AL43" s="168">
        <v>0</v>
      </c>
      <c r="AM43" s="168">
        <v>0</v>
      </c>
      <c r="AN43" s="168">
        <v>0</v>
      </c>
      <c r="AO43" s="167">
        <v>0</v>
      </c>
      <c r="AP43" s="167">
        <v>0</v>
      </c>
      <c r="AQ43" s="167">
        <v>0</v>
      </c>
      <c r="AR43" s="167">
        <v>0</v>
      </c>
      <c r="AS43" s="167">
        <v>0</v>
      </c>
      <c r="AT43" s="167">
        <v>0</v>
      </c>
      <c r="AU43" s="167">
        <v>0</v>
      </c>
      <c r="AV43" s="167">
        <v>0</v>
      </c>
      <c r="AW43" s="167">
        <v>0</v>
      </c>
    </row>
    <row r="44" spans="1:49" s="106" customFormat="1" ht="18" customHeight="1">
      <c r="A44" s="333" t="s">
        <v>224</v>
      </c>
      <c r="B44" s="466"/>
      <c r="C44" s="281">
        <f>SUM(C45:C47)</f>
        <v>94</v>
      </c>
      <c r="D44" s="282">
        <f aca="true" t="shared" si="17" ref="D44:AE44">SUM(D45:D47)</f>
        <v>44</v>
      </c>
      <c r="E44" s="282">
        <f t="shared" si="17"/>
        <v>50</v>
      </c>
      <c r="F44" s="282">
        <f t="shared" si="17"/>
        <v>0</v>
      </c>
      <c r="G44" s="282">
        <f t="shared" si="17"/>
        <v>0</v>
      </c>
      <c r="H44" s="282">
        <f t="shared" si="17"/>
        <v>0</v>
      </c>
      <c r="I44" s="282">
        <f t="shared" si="17"/>
        <v>0</v>
      </c>
      <c r="J44" s="282">
        <f t="shared" si="17"/>
        <v>0</v>
      </c>
      <c r="K44" s="282">
        <f t="shared" si="17"/>
        <v>0</v>
      </c>
      <c r="L44" s="282">
        <f t="shared" si="17"/>
        <v>0</v>
      </c>
      <c r="M44" s="282">
        <f t="shared" si="17"/>
        <v>0</v>
      </c>
      <c r="N44" s="282">
        <f t="shared" si="17"/>
        <v>13</v>
      </c>
      <c r="O44" s="282">
        <f t="shared" si="17"/>
        <v>11</v>
      </c>
      <c r="P44" s="282">
        <f t="shared" si="17"/>
        <v>1</v>
      </c>
      <c r="Q44" s="282">
        <f t="shared" si="17"/>
        <v>0</v>
      </c>
      <c r="R44" s="282">
        <f t="shared" si="17"/>
        <v>0</v>
      </c>
      <c r="S44" s="282">
        <f>SUM(S45:S47)</f>
        <v>1</v>
      </c>
      <c r="T44" s="282">
        <f t="shared" si="17"/>
        <v>4</v>
      </c>
      <c r="U44" s="282">
        <f t="shared" si="17"/>
        <v>2</v>
      </c>
      <c r="V44" s="282">
        <f t="shared" si="17"/>
        <v>4</v>
      </c>
      <c r="W44" s="282">
        <f t="shared" si="17"/>
        <v>12</v>
      </c>
      <c r="X44" s="282">
        <f t="shared" si="17"/>
        <v>0</v>
      </c>
      <c r="Y44" s="282">
        <f t="shared" si="17"/>
        <v>2</v>
      </c>
      <c r="Z44" s="282">
        <f t="shared" si="17"/>
        <v>0</v>
      </c>
      <c r="AA44" s="282">
        <f t="shared" si="17"/>
        <v>1</v>
      </c>
      <c r="AB44" s="282">
        <f t="shared" si="17"/>
        <v>0</v>
      </c>
      <c r="AC44" s="282">
        <f t="shared" si="17"/>
        <v>0</v>
      </c>
      <c r="AD44" s="282">
        <f t="shared" si="17"/>
        <v>2</v>
      </c>
      <c r="AE44" s="283">
        <f t="shared" si="17"/>
        <v>6</v>
      </c>
      <c r="AF44" s="335" t="s">
        <v>224</v>
      </c>
      <c r="AG44" s="337"/>
      <c r="AH44" s="333" t="s">
        <v>224</v>
      </c>
      <c r="AI44" s="466"/>
      <c r="AJ44" s="282">
        <f aca="true" t="shared" si="18" ref="AJ44:AV44">SUM(AJ45:AJ47)</f>
        <v>1</v>
      </c>
      <c r="AK44" s="282">
        <f t="shared" si="18"/>
        <v>3</v>
      </c>
      <c r="AL44" s="282">
        <f t="shared" si="18"/>
        <v>0</v>
      </c>
      <c r="AM44" s="282">
        <f>SUM(AM45:AM47)</f>
        <v>0</v>
      </c>
      <c r="AN44" s="282">
        <f t="shared" si="18"/>
        <v>1</v>
      </c>
      <c r="AO44" s="282">
        <f t="shared" si="18"/>
        <v>0</v>
      </c>
      <c r="AP44" s="282">
        <f t="shared" si="18"/>
        <v>0</v>
      </c>
      <c r="AQ44" s="282">
        <f t="shared" si="18"/>
        <v>2</v>
      </c>
      <c r="AR44" s="282">
        <f t="shared" si="18"/>
        <v>2</v>
      </c>
      <c r="AS44" s="282">
        <f t="shared" si="18"/>
        <v>5</v>
      </c>
      <c r="AT44" s="282">
        <f t="shared" si="18"/>
        <v>14</v>
      </c>
      <c r="AU44" s="282">
        <f t="shared" si="18"/>
        <v>0</v>
      </c>
      <c r="AV44" s="282">
        <f t="shared" si="18"/>
        <v>2</v>
      </c>
      <c r="AW44" s="282">
        <f>SUM(AW45:AW47)</f>
        <v>5</v>
      </c>
    </row>
    <row r="45" spans="1:49" s="108" customFormat="1" ht="18" customHeight="1">
      <c r="A45" s="122"/>
      <c r="B45" s="126" t="s">
        <v>43</v>
      </c>
      <c r="C45" s="170">
        <f>SUM(D45:E45)</f>
        <v>63</v>
      </c>
      <c r="D45" s="168">
        <f aca="true" t="shared" si="19" ref="D45:E47">F45+H45+J45+L45+N45+P45+R45+T45+V45+X45+Z45+AB45+AD45+AJ45+AL45+AN45+AP45+AR45+AT45+AV45</f>
        <v>28</v>
      </c>
      <c r="E45" s="168">
        <f t="shared" si="19"/>
        <v>35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10</v>
      </c>
      <c r="O45" s="167">
        <v>5</v>
      </c>
      <c r="P45" s="167">
        <v>0</v>
      </c>
      <c r="Q45" s="167">
        <v>0</v>
      </c>
      <c r="R45" s="167">
        <v>0</v>
      </c>
      <c r="S45" s="167">
        <v>1</v>
      </c>
      <c r="T45" s="167">
        <v>4</v>
      </c>
      <c r="U45" s="167">
        <v>1</v>
      </c>
      <c r="V45" s="167">
        <v>3</v>
      </c>
      <c r="W45" s="167">
        <v>8</v>
      </c>
      <c r="X45" s="167">
        <v>0</v>
      </c>
      <c r="Y45" s="167">
        <v>0</v>
      </c>
      <c r="Z45" s="167">
        <v>0</v>
      </c>
      <c r="AA45" s="167">
        <v>1</v>
      </c>
      <c r="AB45" s="167">
        <v>0</v>
      </c>
      <c r="AC45" s="167">
        <v>0</v>
      </c>
      <c r="AD45" s="168">
        <v>2</v>
      </c>
      <c r="AE45" s="169">
        <v>6</v>
      </c>
      <c r="AF45" s="118" t="s">
        <v>43</v>
      </c>
      <c r="AG45" s="117"/>
      <c r="AH45" s="122"/>
      <c r="AI45" s="126" t="s">
        <v>43</v>
      </c>
      <c r="AJ45" s="170">
        <v>0</v>
      </c>
      <c r="AK45" s="168">
        <v>3</v>
      </c>
      <c r="AL45" s="168">
        <v>0</v>
      </c>
      <c r="AM45" s="168">
        <v>0</v>
      </c>
      <c r="AN45" s="168">
        <v>1</v>
      </c>
      <c r="AO45" s="167">
        <v>0</v>
      </c>
      <c r="AP45" s="167">
        <v>0</v>
      </c>
      <c r="AQ45" s="167">
        <v>2</v>
      </c>
      <c r="AR45" s="167">
        <v>2</v>
      </c>
      <c r="AS45" s="167">
        <v>3</v>
      </c>
      <c r="AT45" s="167">
        <v>4</v>
      </c>
      <c r="AU45" s="167">
        <v>0</v>
      </c>
      <c r="AV45" s="167">
        <v>2</v>
      </c>
      <c r="AW45" s="167">
        <v>5</v>
      </c>
    </row>
    <row r="46" spans="1:49" s="108" customFormat="1" ht="18" customHeight="1">
      <c r="A46" s="122"/>
      <c r="B46" s="126" t="s">
        <v>44</v>
      </c>
      <c r="C46" s="170">
        <f>SUM(D46:E46)</f>
        <v>0</v>
      </c>
      <c r="D46" s="168">
        <f t="shared" si="19"/>
        <v>0</v>
      </c>
      <c r="E46" s="168">
        <f t="shared" si="19"/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8">
        <v>0</v>
      </c>
      <c r="AE46" s="169">
        <v>0</v>
      </c>
      <c r="AF46" s="118" t="s">
        <v>44</v>
      </c>
      <c r="AG46" s="117"/>
      <c r="AH46" s="122"/>
      <c r="AI46" s="126" t="s">
        <v>44</v>
      </c>
      <c r="AJ46" s="170">
        <v>0</v>
      </c>
      <c r="AK46" s="168">
        <v>0</v>
      </c>
      <c r="AL46" s="168">
        <v>0</v>
      </c>
      <c r="AM46" s="168">
        <v>0</v>
      </c>
      <c r="AN46" s="168">
        <v>0</v>
      </c>
      <c r="AO46" s="167">
        <v>0</v>
      </c>
      <c r="AP46" s="167">
        <v>0</v>
      </c>
      <c r="AQ46" s="167">
        <v>0</v>
      </c>
      <c r="AR46" s="167">
        <v>0</v>
      </c>
      <c r="AS46" s="167">
        <v>0</v>
      </c>
      <c r="AT46" s="167">
        <v>0</v>
      </c>
      <c r="AU46" s="167">
        <v>0</v>
      </c>
      <c r="AV46" s="167">
        <v>0</v>
      </c>
      <c r="AW46" s="167">
        <v>0</v>
      </c>
    </row>
    <row r="47" spans="1:49" s="108" customFormat="1" ht="18" customHeight="1">
      <c r="A47" s="122"/>
      <c r="B47" s="126" t="s">
        <v>45</v>
      </c>
      <c r="C47" s="170">
        <f>SUM(D47:E47)</f>
        <v>31</v>
      </c>
      <c r="D47" s="168">
        <f t="shared" si="19"/>
        <v>16</v>
      </c>
      <c r="E47" s="168">
        <f t="shared" si="19"/>
        <v>15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3</v>
      </c>
      <c r="O47" s="167">
        <v>6</v>
      </c>
      <c r="P47" s="167">
        <v>1</v>
      </c>
      <c r="Q47" s="167">
        <v>0</v>
      </c>
      <c r="R47" s="167">
        <v>0</v>
      </c>
      <c r="S47" s="167">
        <v>0</v>
      </c>
      <c r="T47" s="167">
        <v>0</v>
      </c>
      <c r="U47" s="167">
        <v>1</v>
      </c>
      <c r="V47" s="167">
        <v>1</v>
      </c>
      <c r="W47" s="167">
        <v>4</v>
      </c>
      <c r="X47" s="167">
        <v>0</v>
      </c>
      <c r="Y47" s="167">
        <v>2</v>
      </c>
      <c r="Z47" s="167">
        <v>0</v>
      </c>
      <c r="AA47" s="167">
        <v>0</v>
      </c>
      <c r="AB47" s="167">
        <v>0</v>
      </c>
      <c r="AC47" s="167">
        <v>0</v>
      </c>
      <c r="AD47" s="168">
        <v>0</v>
      </c>
      <c r="AE47" s="169">
        <v>0</v>
      </c>
      <c r="AF47" s="118" t="s">
        <v>45</v>
      </c>
      <c r="AG47" s="117"/>
      <c r="AH47" s="122"/>
      <c r="AI47" s="126" t="s">
        <v>45</v>
      </c>
      <c r="AJ47" s="170">
        <v>1</v>
      </c>
      <c r="AK47" s="168">
        <v>0</v>
      </c>
      <c r="AL47" s="168">
        <v>0</v>
      </c>
      <c r="AM47" s="168">
        <v>0</v>
      </c>
      <c r="AN47" s="168">
        <v>0</v>
      </c>
      <c r="AO47" s="167">
        <v>0</v>
      </c>
      <c r="AP47" s="167">
        <v>0</v>
      </c>
      <c r="AQ47" s="167">
        <v>0</v>
      </c>
      <c r="AR47" s="167">
        <v>0</v>
      </c>
      <c r="AS47" s="167">
        <v>2</v>
      </c>
      <c r="AT47" s="167">
        <v>10</v>
      </c>
      <c r="AU47" s="167">
        <v>0</v>
      </c>
      <c r="AV47" s="167">
        <v>0</v>
      </c>
      <c r="AW47" s="167">
        <v>0</v>
      </c>
    </row>
    <row r="48" spans="1:49" s="106" customFormat="1" ht="18" customHeight="1">
      <c r="A48" s="333" t="s">
        <v>225</v>
      </c>
      <c r="B48" s="466"/>
      <c r="C48" s="281">
        <f aca="true" t="shared" si="20" ref="C48:AE48">SUM(C49:C51)</f>
        <v>153</v>
      </c>
      <c r="D48" s="282">
        <f t="shared" si="20"/>
        <v>115</v>
      </c>
      <c r="E48" s="282">
        <f t="shared" si="20"/>
        <v>38</v>
      </c>
      <c r="F48" s="282">
        <f t="shared" si="20"/>
        <v>0</v>
      </c>
      <c r="G48" s="282">
        <f t="shared" si="20"/>
        <v>0</v>
      </c>
      <c r="H48" s="282">
        <f t="shared" si="20"/>
        <v>0</v>
      </c>
      <c r="I48" s="282">
        <f t="shared" si="20"/>
        <v>0</v>
      </c>
      <c r="J48" s="282">
        <f t="shared" si="20"/>
        <v>0</v>
      </c>
      <c r="K48" s="282">
        <f t="shared" si="20"/>
        <v>0</v>
      </c>
      <c r="L48" s="282">
        <f t="shared" si="20"/>
        <v>16</v>
      </c>
      <c r="M48" s="282">
        <f t="shared" si="20"/>
        <v>4</v>
      </c>
      <c r="N48" s="282">
        <f t="shared" si="20"/>
        <v>61</v>
      </c>
      <c r="O48" s="282">
        <f t="shared" si="20"/>
        <v>21</v>
      </c>
      <c r="P48" s="282">
        <f t="shared" si="20"/>
        <v>1</v>
      </c>
      <c r="Q48" s="282">
        <f t="shared" si="20"/>
        <v>2</v>
      </c>
      <c r="R48" s="282">
        <f t="shared" si="20"/>
        <v>0</v>
      </c>
      <c r="S48" s="282">
        <f>SUM(S49:S51)</f>
        <v>0</v>
      </c>
      <c r="T48" s="282">
        <f t="shared" si="20"/>
        <v>3</v>
      </c>
      <c r="U48" s="282">
        <f t="shared" si="20"/>
        <v>0</v>
      </c>
      <c r="V48" s="282">
        <f t="shared" si="20"/>
        <v>15</v>
      </c>
      <c r="W48" s="282">
        <f t="shared" si="20"/>
        <v>3</v>
      </c>
      <c r="X48" s="282">
        <f t="shared" si="20"/>
        <v>0</v>
      </c>
      <c r="Y48" s="282">
        <f t="shared" si="20"/>
        <v>0</v>
      </c>
      <c r="Z48" s="282">
        <f t="shared" si="20"/>
        <v>0</v>
      </c>
      <c r="AA48" s="282">
        <f t="shared" si="20"/>
        <v>0</v>
      </c>
      <c r="AB48" s="282">
        <f t="shared" si="20"/>
        <v>0</v>
      </c>
      <c r="AC48" s="282">
        <f t="shared" si="20"/>
        <v>1</v>
      </c>
      <c r="AD48" s="282">
        <f t="shared" si="20"/>
        <v>1</v>
      </c>
      <c r="AE48" s="283">
        <f t="shared" si="20"/>
        <v>1</v>
      </c>
      <c r="AF48" s="335" t="s">
        <v>225</v>
      </c>
      <c r="AG48" s="337"/>
      <c r="AH48" s="333" t="s">
        <v>225</v>
      </c>
      <c r="AI48" s="466"/>
      <c r="AJ48" s="282">
        <f aca="true" t="shared" si="21" ref="AJ48:AV48">SUM(AJ49:AJ51)</f>
        <v>0</v>
      </c>
      <c r="AK48" s="282">
        <f t="shared" si="21"/>
        <v>0</v>
      </c>
      <c r="AL48" s="282">
        <f t="shared" si="21"/>
        <v>0</v>
      </c>
      <c r="AM48" s="282">
        <f>SUM(AM49:AM51)</f>
        <v>0</v>
      </c>
      <c r="AN48" s="282">
        <f t="shared" si="21"/>
        <v>0</v>
      </c>
      <c r="AO48" s="282">
        <f t="shared" si="21"/>
        <v>3</v>
      </c>
      <c r="AP48" s="282">
        <f t="shared" si="21"/>
        <v>1</v>
      </c>
      <c r="AQ48" s="282">
        <f t="shared" si="21"/>
        <v>1</v>
      </c>
      <c r="AR48" s="282">
        <f t="shared" si="21"/>
        <v>7</v>
      </c>
      <c r="AS48" s="282">
        <f t="shared" si="21"/>
        <v>0</v>
      </c>
      <c r="AT48" s="282">
        <f t="shared" si="21"/>
        <v>10</v>
      </c>
      <c r="AU48" s="282">
        <f t="shared" si="21"/>
        <v>2</v>
      </c>
      <c r="AV48" s="282">
        <f t="shared" si="21"/>
        <v>0</v>
      </c>
      <c r="AW48" s="282">
        <f>SUM(AW49:AW51)</f>
        <v>0</v>
      </c>
    </row>
    <row r="49" spans="1:49" s="108" customFormat="1" ht="18" customHeight="1">
      <c r="A49" s="122"/>
      <c r="B49" s="126" t="s">
        <v>46</v>
      </c>
      <c r="C49" s="170">
        <f>SUM(D49:E49)</f>
        <v>153</v>
      </c>
      <c r="D49" s="168">
        <f aca="true" t="shared" si="22" ref="D49:E51">F49+H49+J49+L49+N49+P49+R49+T49+V49+X49+Z49+AB49+AD49+AJ49+AL49+AN49+AP49+AR49+AT49+AV49</f>
        <v>115</v>
      </c>
      <c r="E49" s="168">
        <f t="shared" si="22"/>
        <v>38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16</v>
      </c>
      <c r="M49" s="167">
        <v>4</v>
      </c>
      <c r="N49" s="167">
        <v>61</v>
      </c>
      <c r="O49" s="167">
        <v>21</v>
      </c>
      <c r="P49" s="167">
        <v>1</v>
      </c>
      <c r="Q49" s="167">
        <v>2</v>
      </c>
      <c r="R49" s="167">
        <v>0</v>
      </c>
      <c r="S49" s="167">
        <v>0</v>
      </c>
      <c r="T49" s="167">
        <v>3</v>
      </c>
      <c r="U49" s="167">
        <v>0</v>
      </c>
      <c r="V49" s="167">
        <v>15</v>
      </c>
      <c r="W49" s="167">
        <v>3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1</v>
      </c>
      <c r="AD49" s="168">
        <v>1</v>
      </c>
      <c r="AE49" s="169">
        <v>1</v>
      </c>
      <c r="AF49" s="118" t="s">
        <v>46</v>
      </c>
      <c r="AG49" s="117"/>
      <c r="AH49" s="122"/>
      <c r="AI49" s="126" t="s">
        <v>46</v>
      </c>
      <c r="AJ49" s="170">
        <v>0</v>
      </c>
      <c r="AK49" s="168">
        <v>0</v>
      </c>
      <c r="AL49" s="168">
        <v>0</v>
      </c>
      <c r="AM49" s="168">
        <v>0</v>
      </c>
      <c r="AN49" s="168">
        <v>0</v>
      </c>
      <c r="AO49" s="167">
        <v>3</v>
      </c>
      <c r="AP49" s="167">
        <v>1</v>
      </c>
      <c r="AQ49" s="167">
        <v>1</v>
      </c>
      <c r="AR49" s="167">
        <v>7</v>
      </c>
      <c r="AS49" s="167">
        <v>0</v>
      </c>
      <c r="AT49" s="167">
        <v>10</v>
      </c>
      <c r="AU49" s="167">
        <v>2</v>
      </c>
      <c r="AV49" s="167">
        <v>0</v>
      </c>
      <c r="AW49" s="167">
        <v>0</v>
      </c>
    </row>
    <row r="50" spans="1:49" s="108" customFormat="1" ht="18" customHeight="1">
      <c r="A50" s="122"/>
      <c r="B50" s="126" t="s">
        <v>47</v>
      </c>
      <c r="C50" s="170">
        <f>SUM(D50:E50)</f>
        <v>0</v>
      </c>
      <c r="D50" s="168">
        <f t="shared" si="22"/>
        <v>0</v>
      </c>
      <c r="E50" s="168">
        <f t="shared" si="22"/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8">
        <v>0</v>
      </c>
      <c r="AE50" s="169">
        <v>0</v>
      </c>
      <c r="AF50" s="118" t="s">
        <v>47</v>
      </c>
      <c r="AG50" s="117"/>
      <c r="AH50" s="122"/>
      <c r="AI50" s="126" t="s">
        <v>47</v>
      </c>
      <c r="AJ50" s="170">
        <v>0</v>
      </c>
      <c r="AK50" s="168">
        <v>0</v>
      </c>
      <c r="AL50" s="168">
        <v>0</v>
      </c>
      <c r="AM50" s="168">
        <v>0</v>
      </c>
      <c r="AN50" s="168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</row>
    <row r="51" spans="1:49" s="108" customFormat="1" ht="18" customHeight="1">
      <c r="A51" s="122"/>
      <c r="B51" s="126" t="s">
        <v>48</v>
      </c>
      <c r="C51" s="170">
        <f>SUM(D51:E51)</f>
        <v>0</v>
      </c>
      <c r="D51" s="168">
        <f t="shared" si="22"/>
        <v>0</v>
      </c>
      <c r="E51" s="168">
        <f t="shared" si="22"/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8">
        <v>0</v>
      </c>
      <c r="AE51" s="169">
        <v>0</v>
      </c>
      <c r="AF51" s="118" t="s">
        <v>48</v>
      </c>
      <c r="AG51" s="117"/>
      <c r="AH51" s="122"/>
      <c r="AI51" s="126" t="s">
        <v>48</v>
      </c>
      <c r="AJ51" s="170">
        <v>0</v>
      </c>
      <c r="AK51" s="168">
        <v>0</v>
      </c>
      <c r="AL51" s="168">
        <v>0</v>
      </c>
      <c r="AM51" s="168">
        <v>0</v>
      </c>
      <c r="AN51" s="168">
        <v>0</v>
      </c>
      <c r="AO51" s="167">
        <v>0</v>
      </c>
      <c r="AP51" s="167">
        <v>0</v>
      </c>
      <c r="AQ51" s="167">
        <v>0</v>
      </c>
      <c r="AR51" s="167">
        <v>0</v>
      </c>
      <c r="AS51" s="167">
        <v>0</v>
      </c>
      <c r="AT51" s="167">
        <v>0</v>
      </c>
      <c r="AU51" s="167">
        <v>0</v>
      </c>
      <c r="AV51" s="167">
        <v>0</v>
      </c>
      <c r="AW51" s="167">
        <v>0</v>
      </c>
    </row>
    <row r="52" spans="1:49" s="110" customFormat="1" ht="18" customHeight="1">
      <c r="A52" s="333" t="s">
        <v>226</v>
      </c>
      <c r="B52" s="466"/>
      <c r="C52" s="281">
        <f>SUM(C53:C54)</f>
        <v>102</v>
      </c>
      <c r="D52" s="282">
        <f aca="true" t="shared" si="23" ref="D52:AE52">SUM(D53:D54)</f>
        <v>53</v>
      </c>
      <c r="E52" s="282">
        <f t="shared" si="23"/>
        <v>49</v>
      </c>
      <c r="F52" s="282">
        <f t="shared" si="23"/>
        <v>0</v>
      </c>
      <c r="G52" s="282">
        <f t="shared" si="23"/>
        <v>1</v>
      </c>
      <c r="H52" s="282">
        <f t="shared" si="23"/>
        <v>0</v>
      </c>
      <c r="I52" s="282">
        <f t="shared" si="23"/>
        <v>0</v>
      </c>
      <c r="J52" s="282">
        <f t="shared" si="23"/>
        <v>0</v>
      </c>
      <c r="K52" s="282">
        <f t="shared" si="23"/>
        <v>0</v>
      </c>
      <c r="L52" s="282">
        <f t="shared" si="23"/>
        <v>1</v>
      </c>
      <c r="M52" s="282">
        <f t="shared" si="23"/>
        <v>0</v>
      </c>
      <c r="N52" s="282">
        <f t="shared" si="23"/>
        <v>37</v>
      </c>
      <c r="O52" s="282">
        <f t="shared" si="23"/>
        <v>23</v>
      </c>
      <c r="P52" s="282">
        <f t="shared" si="23"/>
        <v>0</v>
      </c>
      <c r="Q52" s="282">
        <f t="shared" si="23"/>
        <v>0</v>
      </c>
      <c r="R52" s="282">
        <f t="shared" si="23"/>
        <v>0</v>
      </c>
      <c r="S52" s="282">
        <f>SUM(S53:S54)</f>
        <v>0</v>
      </c>
      <c r="T52" s="282">
        <f t="shared" si="23"/>
        <v>1</v>
      </c>
      <c r="U52" s="282">
        <f t="shared" si="23"/>
        <v>3</v>
      </c>
      <c r="V52" s="282">
        <f t="shared" si="23"/>
        <v>4</v>
      </c>
      <c r="W52" s="282">
        <f t="shared" si="23"/>
        <v>6</v>
      </c>
      <c r="X52" s="282">
        <f t="shared" si="23"/>
        <v>0</v>
      </c>
      <c r="Y52" s="282">
        <f t="shared" si="23"/>
        <v>0</v>
      </c>
      <c r="Z52" s="282">
        <f t="shared" si="23"/>
        <v>0</v>
      </c>
      <c r="AA52" s="282">
        <f t="shared" si="23"/>
        <v>0</v>
      </c>
      <c r="AB52" s="282">
        <f t="shared" si="23"/>
        <v>1</v>
      </c>
      <c r="AC52" s="282">
        <f t="shared" si="23"/>
        <v>0</v>
      </c>
      <c r="AD52" s="282">
        <f t="shared" si="23"/>
        <v>0</v>
      </c>
      <c r="AE52" s="283">
        <f t="shared" si="23"/>
        <v>1</v>
      </c>
      <c r="AF52" s="335" t="s">
        <v>226</v>
      </c>
      <c r="AG52" s="337"/>
      <c r="AH52" s="333" t="s">
        <v>226</v>
      </c>
      <c r="AI52" s="466"/>
      <c r="AJ52" s="282">
        <f aca="true" t="shared" si="24" ref="AJ52:AV52">SUM(AJ53:AJ54)</f>
        <v>0</v>
      </c>
      <c r="AK52" s="282">
        <f t="shared" si="24"/>
        <v>4</v>
      </c>
      <c r="AL52" s="282">
        <f t="shared" si="24"/>
        <v>0</v>
      </c>
      <c r="AM52" s="282">
        <f>SUM(AM53:AM54)</f>
        <v>0</v>
      </c>
      <c r="AN52" s="282">
        <f t="shared" si="24"/>
        <v>1</v>
      </c>
      <c r="AO52" s="282">
        <f t="shared" si="24"/>
        <v>4</v>
      </c>
      <c r="AP52" s="282">
        <f t="shared" si="24"/>
        <v>1</v>
      </c>
      <c r="AQ52" s="282">
        <f t="shared" si="24"/>
        <v>3</v>
      </c>
      <c r="AR52" s="282">
        <f t="shared" si="24"/>
        <v>3</v>
      </c>
      <c r="AS52" s="282">
        <f t="shared" si="24"/>
        <v>0</v>
      </c>
      <c r="AT52" s="282">
        <f t="shared" si="24"/>
        <v>4</v>
      </c>
      <c r="AU52" s="282">
        <f t="shared" si="24"/>
        <v>4</v>
      </c>
      <c r="AV52" s="282">
        <f t="shared" si="24"/>
        <v>0</v>
      </c>
      <c r="AW52" s="282">
        <f>SUM(AW53:AW54)</f>
        <v>0</v>
      </c>
    </row>
    <row r="53" spans="1:49" s="108" customFormat="1" ht="18" customHeight="1">
      <c r="A53" s="122"/>
      <c r="B53" s="126" t="s">
        <v>49</v>
      </c>
      <c r="C53" s="170">
        <f>SUM(D53:E53)</f>
        <v>50</v>
      </c>
      <c r="D53" s="168">
        <f>F53+H53+J53+L53+N53+P53+R53+T53+V53+X53+Z53+AB53+AD53+AJ53+AL53+AN53+AP53+AR53+AT53+AV53</f>
        <v>29</v>
      </c>
      <c r="E53" s="168">
        <f>G53+I53+K53+M53+O53+Q53+S53+U53+W53+Y53+AA53+AC53+AE53+AK53+AM53+AO53+AQ53+AS53+AU53+AW53</f>
        <v>21</v>
      </c>
      <c r="F53" s="167">
        <v>0</v>
      </c>
      <c r="G53" s="167">
        <v>1</v>
      </c>
      <c r="H53" s="167">
        <v>0</v>
      </c>
      <c r="I53" s="167">
        <v>0</v>
      </c>
      <c r="J53" s="167">
        <v>0</v>
      </c>
      <c r="K53" s="167">
        <v>0</v>
      </c>
      <c r="L53" s="167">
        <v>1</v>
      </c>
      <c r="M53" s="167">
        <v>0</v>
      </c>
      <c r="N53" s="167">
        <v>20</v>
      </c>
      <c r="O53" s="167">
        <v>11</v>
      </c>
      <c r="P53" s="167">
        <v>0</v>
      </c>
      <c r="Q53" s="167">
        <v>0</v>
      </c>
      <c r="R53" s="167">
        <v>0</v>
      </c>
      <c r="S53" s="167">
        <v>0</v>
      </c>
      <c r="T53" s="167">
        <v>1</v>
      </c>
      <c r="U53" s="167">
        <v>1</v>
      </c>
      <c r="V53" s="167">
        <v>2</v>
      </c>
      <c r="W53" s="167">
        <v>2</v>
      </c>
      <c r="X53" s="167">
        <v>0</v>
      </c>
      <c r="Y53" s="167">
        <v>0</v>
      </c>
      <c r="Z53" s="167">
        <v>0</v>
      </c>
      <c r="AA53" s="167">
        <v>0</v>
      </c>
      <c r="AB53" s="167">
        <v>1</v>
      </c>
      <c r="AC53" s="167">
        <v>0</v>
      </c>
      <c r="AD53" s="168">
        <v>0</v>
      </c>
      <c r="AE53" s="169">
        <v>1</v>
      </c>
      <c r="AF53" s="118" t="s">
        <v>49</v>
      </c>
      <c r="AG53" s="117"/>
      <c r="AH53" s="122"/>
      <c r="AI53" s="126" t="s">
        <v>49</v>
      </c>
      <c r="AJ53" s="170">
        <v>0</v>
      </c>
      <c r="AK53" s="168">
        <v>0</v>
      </c>
      <c r="AL53" s="168">
        <v>0</v>
      </c>
      <c r="AM53" s="168">
        <v>0</v>
      </c>
      <c r="AN53" s="168">
        <v>0</v>
      </c>
      <c r="AO53" s="167">
        <v>3</v>
      </c>
      <c r="AP53" s="167">
        <v>1</v>
      </c>
      <c r="AQ53" s="167">
        <v>0</v>
      </c>
      <c r="AR53" s="167">
        <v>2</v>
      </c>
      <c r="AS53" s="167">
        <v>0</v>
      </c>
      <c r="AT53" s="167">
        <v>1</v>
      </c>
      <c r="AU53" s="167">
        <v>2</v>
      </c>
      <c r="AV53" s="167">
        <v>0</v>
      </c>
      <c r="AW53" s="167">
        <v>0</v>
      </c>
    </row>
    <row r="54" spans="1:49" s="107" customFormat="1" ht="18" customHeight="1">
      <c r="A54" s="122"/>
      <c r="B54" s="126" t="s">
        <v>64</v>
      </c>
      <c r="C54" s="170">
        <f>SUM(D54:E54)</f>
        <v>52</v>
      </c>
      <c r="D54" s="168">
        <f>F54+H54+J54+L54+N54+P54+R54+T54+V54+X54+Z54+AB54+AD54+AJ54+AL54+AN54+AP54+AR54+AT54+AV54</f>
        <v>24</v>
      </c>
      <c r="E54" s="168">
        <f>G54+I54+K54+M54+O54+Q54+S54+U54+W54+Y54+AA54+AC54+AE54+AK54+AM54+AO54+AQ54+AS54+AU54+AW54</f>
        <v>28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17</v>
      </c>
      <c r="O54" s="167">
        <v>12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2</v>
      </c>
      <c r="V54" s="167">
        <v>2</v>
      </c>
      <c r="W54" s="167">
        <v>4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8">
        <v>0</v>
      </c>
      <c r="AE54" s="169">
        <v>0</v>
      </c>
      <c r="AF54" s="118" t="s">
        <v>64</v>
      </c>
      <c r="AG54" s="117"/>
      <c r="AH54" s="122"/>
      <c r="AI54" s="126" t="s">
        <v>64</v>
      </c>
      <c r="AJ54" s="170">
        <v>0</v>
      </c>
      <c r="AK54" s="168">
        <v>4</v>
      </c>
      <c r="AL54" s="168">
        <v>0</v>
      </c>
      <c r="AM54" s="168">
        <v>0</v>
      </c>
      <c r="AN54" s="168">
        <v>1</v>
      </c>
      <c r="AO54" s="167">
        <v>1</v>
      </c>
      <c r="AP54" s="167">
        <v>0</v>
      </c>
      <c r="AQ54" s="167">
        <v>3</v>
      </c>
      <c r="AR54" s="167">
        <v>1</v>
      </c>
      <c r="AS54" s="167">
        <v>0</v>
      </c>
      <c r="AT54" s="167">
        <v>3</v>
      </c>
      <c r="AU54" s="167">
        <v>2</v>
      </c>
      <c r="AV54" s="167">
        <v>0</v>
      </c>
      <c r="AW54" s="167">
        <v>0</v>
      </c>
    </row>
    <row r="55" spans="1:49" s="106" customFormat="1" ht="18" customHeight="1">
      <c r="A55" s="333" t="s">
        <v>227</v>
      </c>
      <c r="B55" s="334"/>
      <c r="C55" s="281">
        <f>SUM(C56:C57)</f>
        <v>174</v>
      </c>
      <c r="D55" s="282">
        <f aca="true" t="shared" si="25" ref="D55:AE55">SUM(D56:D57)</f>
        <v>117</v>
      </c>
      <c r="E55" s="282">
        <f t="shared" si="25"/>
        <v>57</v>
      </c>
      <c r="F55" s="282">
        <f t="shared" si="25"/>
        <v>3</v>
      </c>
      <c r="G55" s="282">
        <f t="shared" si="25"/>
        <v>1</v>
      </c>
      <c r="H55" s="282">
        <f t="shared" si="25"/>
        <v>0</v>
      </c>
      <c r="I55" s="282">
        <f t="shared" si="25"/>
        <v>0</v>
      </c>
      <c r="J55" s="282">
        <f t="shared" si="25"/>
        <v>0</v>
      </c>
      <c r="K55" s="282">
        <f t="shared" si="25"/>
        <v>0</v>
      </c>
      <c r="L55" s="282">
        <f t="shared" si="25"/>
        <v>11</v>
      </c>
      <c r="M55" s="282">
        <f t="shared" si="25"/>
        <v>1</v>
      </c>
      <c r="N55" s="282">
        <f t="shared" si="25"/>
        <v>51</v>
      </c>
      <c r="O55" s="282">
        <f t="shared" si="25"/>
        <v>28</v>
      </c>
      <c r="P55" s="282">
        <f t="shared" si="25"/>
        <v>1</v>
      </c>
      <c r="Q55" s="282">
        <f t="shared" si="25"/>
        <v>0</v>
      </c>
      <c r="R55" s="282">
        <f t="shared" si="25"/>
        <v>0</v>
      </c>
      <c r="S55" s="282">
        <f>SUM(S56:S57)</f>
        <v>0</v>
      </c>
      <c r="T55" s="282">
        <f t="shared" si="25"/>
        <v>4</v>
      </c>
      <c r="U55" s="282">
        <f t="shared" si="25"/>
        <v>0</v>
      </c>
      <c r="V55" s="282">
        <f t="shared" si="25"/>
        <v>7</v>
      </c>
      <c r="W55" s="282">
        <f t="shared" si="25"/>
        <v>9</v>
      </c>
      <c r="X55" s="282">
        <f t="shared" si="25"/>
        <v>1</v>
      </c>
      <c r="Y55" s="282">
        <f t="shared" si="25"/>
        <v>0</v>
      </c>
      <c r="Z55" s="282">
        <f t="shared" si="25"/>
        <v>0</v>
      </c>
      <c r="AA55" s="282">
        <f t="shared" si="25"/>
        <v>1</v>
      </c>
      <c r="AB55" s="282">
        <f t="shared" si="25"/>
        <v>2</v>
      </c>
      <c r="AC55" s="282">
        <f t="shared" si="25"/>
        <v>0</v>
      </c>
      <c r="AD55" s="282">
        <f t="shared" si="25"/>
        <v>0</v>
      </c>
      <c r="AE55" s="283">
        <f t="shared" si="25"/>
        <v>0</v>
      </c>
      <c r="AF55" s="335" t="s">
        <v>227</v>
      </c>
      <c r="AG55" s="336"/>
      <c r="AH55" s="333" t="s">
        <v>227</v>
      </c>
      <c r="AI55" s="466"/>
      <c r="AJ55" s="282">
        <f aca="true" t="shared" si="26" ref="AJ55:AV55">SUM(AJ56:AJ57)</f>
        <v>2</v>
      </c>
      <c r="AK55" s="282">
        <f t="shared" si="26"/>
        <v>1</v>
      </c>
      <c r="AL55" s="282">
        <f t="shared" si="26"/>
        <v>0</v>
      </c>
      <c r="AM55" s="282">
        <f>SUM(AM56:AM57)</f>
        <v>0</v>
      </c>
      <c r="AN55" s="282">
        <f t="shared" si="26"/>
        <v>2</v>
      </c>
      <c r="AO55" s="282">
        <f t="shared" si="26"/>
        <v>4</v>
      </c>
      <c r="AP55" s="282">
        <f t="shared" si="26"/>
        <v>5</v>
      </c>
      <c r="AQ55" s="282">
        <f t="shared" si="26"/>
        <v>3</v>
      </c>
      <c r="AR55" s="282">
        <f t="shared" si="26"/>
        <v>3</v>
      </c>
      <c r="AS55" s="282">
        <f t="shared" si="26"/>
        <v>5</v>
      </c>
      <c r="AT55" s="282">
        <f t="shared" si="26"/>
        <v>22</v>
      </c>
      <c r="AU55" s="282">
        <f t="shared" si="26"/>
        <v>3</v>
      </c>
      <c r="AV55" s="282">
        <f t="shared" si="26"/>
        <v>3</v>
      </c>
      <c r="AW55" s="282">
        <f>SUM(AW56:AW57)</f>
        <v>1</v>
      </c>
    </row>
    <row r="56" spans="1:49" s="108" customFormat="1" ht="18" customHeight="1">
      <c r="A56" s="125"/>
      <c r="B56" s="126" t="s">
        <v>50</v>
      </c>
      <c r="C56" s="170">
        <f>SUM(D56:E56)</f>
        <v>65</v>
      </c>
      <c r="D56" s="168">
        <f>F56+H56+J56+L56+N56+P56+R56+T56+V56+X56+Z56+AB56+AD56+AJ56+AL56+AN56+AP56+AR56+AT56+AV56</f>
        <v>37</v>
      </c>
      <c r="E56" s="168">
        <f>G56+I56+K56+M56+O56+Q56+S56+U56+W56+Y56+AA56+AC56+AE56+AK56+AM56+AO56+AQ56+AS56+AU56+AW56</f>
        <v>28</v>
      </c>
      <c r="F56" s="167">
        <v>1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1</v>
      </c>
      <c r="N56" s="167">
        <v>27</v>
      </c>
      <c r="O56" s="167">
        <v>19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1</v>
      </c>
      <c r="W56" s="167">
        <v>6</v>
      </c>
      <c r="X56" s="167">
        <v>0</v>
      </c>
      <c r="Y56" s="167">
        <v>0</v>
      </c>
      <c r="Z56" s="167">
        <v>0</v>
      </c>
      <c r="AA56" s="167">
        <v>1</v>
      </c>
      <c r="AB56" s="167">
        <v>0</v>
      </c>
      <c r="AC56" s="167">
        <v>0</v>
      </c>
      <c r="AD56" s="168">
        <v>0</v>
      </c>
      <c r="AE56" s="169">
        <v>0</v>
      </c>
      <c r="AF56" s="118" t="s">
        <v>50</v>
      </c>
      <c r="AG56" s="117"/>
      <c r="AH56" s="125"/>
      <c r="AI56" s="126" t="s">
        <v>50</v>
      </c>
      <c r="AJ56" s="170">
        <v>1</v>
      </c>
      <c r="AK56" s="168">
        <v>0</v>
      </c>
      <c r="AL56" s="168">
        <v>0</v>
      </c>
      <c r="AM56" s="168">
        <v>0</v>
      </c>
      <c r="AN56" s="168">
        <v>0</v>
      </c>
      <c r="AO56" s="167">
        <v>1</v>
      </c>
      <c r="AP56" s="167">
        <v>1</v>
      </c>
      <c r="AQ56" s="167">
        <v>0</v>
      </c>
      <c r="AR56" s="167">
        <v>1</v>
      </c>
      <c r="AS56" s="167">
        <v>0</v>
      </c>
      <c r="AT56" s="167">
        <v>5</v>
      </c>
      <c r="AU56" s="167">
        <v>0</v>
      </c>
      <c r="AV56" s="167">
        <v>0</v>
      </c>
      <c r="AW56" s="167">
        <v>0</v>
      </c>
    </row>
    <row r="57" spans="1:49" s="108" customFormat="1" ht="18" customHeight="1">
      <c r="A57" s="125"/>
      <c r="B57" s="126" t="s">
        <v>165</v>
      </c>
      <c r="C57" s="170">
        <f>SUM(D57:E57)</f>
        <v>109</v>
      </c>
      <c r="D57" s="168">
        <f>F57+H57+J57+L57+N57+P57+R57+T57+V57+X57+Z57+AB57+AD57+AJ57+AL57+AN57+AP57+AR57+AT57+AV57</f>
        <v>80</v>
      </c>
      <c r="E57" s="168">
        <f>G57+I57+K57+M57+O57+Q57+S57+U57+W57+Y57+AA57+AC57+AE57+AK57+AM57+AO57+AQ57+AS57+AU57+AW57</f>
        <v>29</v>
      </c>
      <c r="F57" s="167">
        <v>2</v>
      </c>
      <c r="G57" s="167">
        <v>1</v>
      </c>
      <c r="H57" s="167">
        <v>0</v>
      </c>
      <c r="I57" s="167">
        <v>0</v>
      </c>
      <c r="J57" s="167">
        <v>0</v>
      </c>
      <c r="K57" s="167">
        <v>0</v>
      </c>
      <c r="L57" s="167">
        <v>11</v>
      </c>
      <c r="M57" s="167">
        <v>0</v>
      </c>
      <c r="N57" s="167">
        <v>24</v>
      </c>
      <c r="O57" s="167">
        <v>9</v>
      </c>
      <c r="P57" s="167">
        <v>1</v>
      </c>
      <c r="Q57" s="167">
        <v>0</v>
      </c>
      <c r="R57" s="167">
        <v>0</v>
      </c>
      <c r="S57" s="167">
        <v>0</v>
      </c>
      <c r="T57" s="167">
        <v>4</v>
      </c>
      <c r="U57" s="167">
        <v>0</v>
      </c>
      <c r="V57" s="167">
        <v>6</v>
      </c>
      <c r="W57" s="167">
        <v>3</v>
      </c>
      <c r="X57" s="167">
        <v>1</v>
      </c>
      <c r="Y57" s="167">
        <v>0</v>
      </c>
      <c r="Z57" s="167">
        <v>0</v>
      </c>
      <c r="AA57" s="167">
        <v>0</v>
      </c>
      <c r="AB57" s="167">
        <v>2</v>
      </c>
      <c r="AC57" s="167">
        <v>0</v>
      </c>
      <c r="AD57" s="168">
        <v>0</v>
      </c>
      <c r="AE57" s="169">
        <v>0</v>
      </c>
      <c r="AF57" s="118" t="s">
        <v>165</v>
      </c>
      <c r="AG57" s="117"/>
      <c r="AH57" s="125"/>
      <c r="AI57" s="126" t="s">
        <v>167</v>
      </c>
      <c r="AJ57" s="170">
        <v>1</v>
      </c>
      <c r="AK57" s="168">
        <v>1</v>
      </c>
      <c r="AL57" s="168">
        <v>0</v>
      </c>
      <c r="AM57" s="168">
        <v>0</v>
      </c>
      <c r="AN57" s="168">
        <v>2</v>
      </c>
      <c r="AO57" s="167">
        <v>3</v>
      </c>
      <c r="AP57" s="167">
        <v>4</v>
      </c>
      <c r="AQ57" s="167">
        <v>3</v>
      </c>
      <c r="AR57" s="167">
        <v>2</v>
      </c>
      <c r="AS57" s="167">
        <v>5</v>
      </c>
      <c r="AT57" s="167">
        <v>17</v>
      </c>
      <c r="AU57" s="167">
        <v>3</v>
      </c>
      <c r="AV57" s="167">
        <v>3</v>
      </c>
      <c r="AW57" s="167">
        <v>1</v>
      </c>
    </row>
    <row r="58" spans="1:49" s="106" customFormat="1" ht="18" customHeight="1">
      <c r="A58" s="333" t="s">
        <v>228</v>
      </c>
      <c r="B58" s="466"/>
      <c r="C58" s="281">
        <f>C59</f>
        <v>0</v>
      </c>
      <c r="D58" s="282">
        <f aca="true" t="shared" si="27" ref="D58:AE58">D59</f>
        <v>0</v>
      </c>
      <c r="E58" s="282">
        <f t="shared" si="27"/>
        <v>0</v>
      </c>
      <c r="F58" s="282">
        <f t="shared" si="27"/>
        <v>0</v>
      </c>
      <c r="G58" s="282">
        <f t="shared" si="27"/>
        <v>0</v>
      </c>
      <c r="H58" s="282">
        <f t="shared" si="27"/>
        <v>0</v>
      </c>
      <c r="I58" s="282">
        <f t="shared" si="27"/>
        <v>0</v>
      </c>
      <c r="J58" s="282">
        <f t="shared" si="27"/>
        <v>0</v>
      </c>
      <c r="K58" s="282">
        <f t="shared" si="27"/>
        <v>0</v>
      </c>
      <c r="L58" s="282">
        <f t="shared" si="27"/>
        <v>0</v>
      </c>
      <c r="M58" s="282">
        <f t="shared" si="27"/>
        <v>0</v>
      </c>
      <c r="N58" s="282">
        <f t="shared" si="27"/>
        <v>0</v>
      </c>
      <c r="O58" s="282">
        <f t="shared" si="27"/>
        <v>0</v>
      </c>
      <c r="P58" s="282">
        <f t="shared" si="27"/>
        <v>0</v>
      </c>
      <c r="Q58" s="282">
        <f t="shared" si="27"/>
        <v>0</v>
      </c>
      <c r="R58" s="282">
        <f t="shared" si="27"/>
        <v>0</v>
      </c>
      <c r="S58" s="282">
        <f t="shared" si="27"/>
        <v>0</v>
      </c>
      <c r="T58" s="282">
        <f t="shared" si="27"/>
        <v>0</v>
      </c>
      <c r="U58" s="282">
        <f t="shared" si="27"/>
        <v>0</v>
      </c>
      <c r="V58" s="282">
        <f t="shared" si="27"/>
        <v>0</v>
      </c>
      <c r="W58" s="282">
        <f t="shared" si="27"/>
        <v>0</v>
      </c>
      <c r="X58" s="282">
        <f t="shared" si="27"/>
        <v>0</v>
      </c>
      <c r="Y58" s="282">
        <f t="shared" si="27"/>
        <v>0</v>
      </c>
      <c r="Z58" s="282">
        <f t="shared" si="27"/>
        <v>0</v>
      </c>
      <c r="AA58" s="282">
        <f t="shared" si="27"/>
        <v>0</v>
      </c>
      <c r="AB58" s="282">
        <f t="shared" si="27"/>
        <v>0</v>
      </c>
      <c r="AC58" s="282">
        <f t="shared" si="27"/>
        <v>0</v>
      </c>
      <c r="AD58" s="282">
        <f t="shared" si="27"/>
        <v>0</v>
      </c>
      <c r="AE58" s="283">
        <f t="shared" si="27"/>
        <v>0</v>
      </c>
      <c r="AF58" s="335" t="s">
        <v>179</v>
      </c>
      <c r="AG58" s="337"/>
      <c r="AH58" s="333" t="s">
        <v>179</v>
      </c>
      <c r="AI58" s="466"/>
      <c r="AJ58" s="282">
        <f aca="true" t="shared" si="28" ref="AJ58:AW58">AJ59</f>
        <v>0</v>
      </c>
      <c r="AK58" s="282">
        <f t="shared" si="28"/>
        <v>0</v>
      </c>
      <c r="AL58" s="282">
        <f t="shared" si="28"/>
        <v>0</v>
      </c>
      <c r="AM58" s="282">
        <f t="shared" si="28"/>
        <v>0</v>
      </c>
      <c r="AN58" s="282">
        <f t="shared" si="28"/>
        <v>0</v>
      </c>
      <c r="AO58" s="282">
        <f t="shared" si="28"/>
        <v>0</v>
      </c>
      <c r="AP58" s="282">
        <f t="shared" si="28"/>
        <v>0</v>
      </c>
      <c r="AQ58" s="282">
        <f t="shared" si="28"/>
        <v>0</v>
      </c>
      <c r="AR58" s="282">
        <f t="shared" si="28"/>
        <v>0</v>
      </c>
      <c r="AS58" s="282">
        <f t="shared" si="28"/>
        <v>0</v>
      </c>
      <c r="AT58" s="282">
        <f t="shared" si="28"/>
        <v>0</v>
      </c>
      <c r="AU58" s="282">
        <f t="shared" si="28"/>
        <v>0</v>
      </c>
      <c r="AV58" s="282">
        <f t="shared" si="28"/>
        <v>0</v>
      </c>
      <c r="AW58" s="282">
        <f t="shared" si="28"/>
        <v>0</v>
      </c>
    </row>
    <row r="59" spans="1:49" s="108" customFormat="1" ht="18" customHeight="1">
      <c r="A59" s="125"/>
      <c r="B59" s="126" t="s">
        <v>51</v>
      </c>
      <c r="C59" s="170">
        <f>SUM(D59:E59)</f>
        <v>0</v>
      </c>
      <c r="D59" s="168">
        <f>F59+H59+J59+L59+N59+P59+R59+T59+V59+X59+Z59+AB59+AD59+AJ59+AL59+AN59+AP59+AR59+AT59+AV59</f>
        <v>0</v>
      </c>
      <c r="E59" s="168">
        <f>G59+I59+K59+M59+O59+Q59+S59+U59+W59+Y59+AA59+AC59+AE59+AK59+AM59+AO59+AQ59+AS59+AU59+AW59</f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8">
        <v>0</v>
      </c>
      <c r="AE59" s="169">
        <v>0</v>
      </c>
      <c r="AF59" s="118" t="s">
        <v>51</v>
      </c>
      <c r="AG59" s="117"/>
      <c r="AH59" s="125"/>
      <c r="AI59" s="126" t="s">
        <v>51</v>
      </c>
      <c r="AJ59" s="170">
        <v>0</v>
      </c>
      <c r="AK59" s="168">
        <v>0</v>
      </c>
      <c r="AL59" s="168">
        <v>0</v>
      </c>
      <c r="AM59" s="168">
        <v>0</v>
      </c>
      <c r="AN59" s="168">
        <v>0</v>
      </c>
      <c r="AO59" s="167">
        <v>0</v>
      </c>
      <c r="AP59" s="167">
        <v>0</v>
      </c>
      <c r="AQ59" s="167">
        <v>0</v>
      </c>
      <c r="AR59" s="167">
        <v>0</v>
      </c>
      <c r="AS59" s="167">
        <v>0</v>
      </c>
      <c r="AT59" s="167">
        <v>0</v>
      </c>
      <c r="AU59" s="167">
        <v>0</v>
      </c>
      <c r="AV59" s="167">
        <v>0</v>
      </c>
      <c r="AW59" s="167">
        <v>0</v>
      </c>
    </row>
    <row r="60" spans="1:49" s="110" customFormat="1" ht="18" customHeight="1">
      <c r="A60" s="333" t="s">
        <v>180</v>
      </c>
      <c r="B60" s="334"/>
      <c r="C60" s="281">
        <f>C61</f>
        <v>25</v>
      </c>
      <c r="D60" s="282">
        <f aca="true" t="shared" si="29" ref="D60:AE60">D61</f>
        <v>14</v>
      </c>
      <c r="E60" s="282">
        <f t="shared" si="29"/>
        <v>11</v>
      </c>
      <c r="F60" s="282">
        <f t="shared" si="29"/>
        <v>0</v>
      </c>
      <c r="G60" s="282">
        <f t="shared" si="29"/>
        <v>0</v>
      </c>
      <c r="H60" s="282">
        <f t="shared" si="29"/>
        <v>0</v>
      </c>
      <c r="I60" s="282">
        <f t="shared" si="29"/>
        <v>0</v>
      </c>
      <c r="J60" s="282">
        <f t="shared" si="29"/>
        <v>0</v>
      </c>
      <c r="K60" s="282">
        <f t="shared" si="29"/>
        <v>0</v>
      </c>
      <c r="L60" s="282">
        <f t="shared" si="29"/>
        <v>0</v>
      </c>
      <c r="M60" s="282">
        <f t="shared" si="29"/>
        <v>0</v>
      </c>
      <c r="N60" s="282">
        <f t="shared" si="29"/>
        <v>7</v>
      </c>
      <c r="O60" s="282">
        <f t="shared" si="29"/>
        <v>1</v>
      </c>
      <c r="P60" s="282">
        <f t="shared" si="29"/>
        <v>0</v>
      </c>
      <c r="Q60" s="282">
        <f t="shared" si="29"/>
        <v>0</v>
      </c>
      <c r="R60" s="282">
        <f t="shared" si="29"/>
        <v>0</v>
      </c>
      <c r="S60" s="282">
        <f t="shared" si="29"/>
        <v>0</v>
      </c>
      <c r="T60" s="282">
        <f t="shared" si="29"/>
        <v>0</v>
      </c>
      <c r="U60" s="282">
        <f t="shared" si="29"/>
        <v>0</v>
      </c>
      <c r="V60" s="282">
        <f t="shared" si="29"/>
        <v>0</v>
      </c>
      <c r="W60" s="282">
        <f t="shared" si="29"/>
        <v>1</v>
      </c>
      <c r="X60" s="282">
        <f t="shared" si="29"/>
        <v>0</v>
      </c>
      <c r="Y60" s="282">
        <f t="shared" si="29"/>
        <v>1</v>
      </c>
      <c r="Z60" s="282">
        <f t="shared" si="29"/>
        <v>0</v>
      </c>
      <c r="AA60" s="282">
        <f t="shared" si="29"/>
        <v>0</v>
      </c>
      <c r="AB60" s="282">
        <f t="shared" si="29"/>
        <v>0</v>
      </c>
      <c r="AC60" s="282">
        <f t="shared" si="29"/>
        <v>0</v>
      </c>
      <c r="AD60" s="282">
        <f t="shared" si="29"/>
        <v>0</v>
      </c>
      <c r="AE60" s="283">
        <f t="shared" si="29"/>
        <v>1</v>
      </c>
      <c r="AF60" s="335" t="s">
        <v>180</v>
      </c>
      <c r="AG60" s="336"/>
      <c r="AH60" s="333" t="s">
        <v>180</v>
      </c>
      <c r="AI60" s="466"/>
      <c r="AJ60" s="282">
        <f aca="true" t="shared" si="30" ref="AJ60:AW60">AJ61</f>
        <v>0</v>
      </c>
      <c r="AK60" s="282">
        <f t="shared" si="30"/>
        <v>0</v>
      </c>
      <c r="AL60" s="282">
        <f t="shared" si="30"/>
        <v>0</v>
      </c>
      <c r="AM60" s="282">
        <f t="shared" si="30"/>
        <v>0</v>
      </c>
      <c r="AN60" s="282">
        <f t="shared" si="30"/>
        <v>1</v>
      </c>
      <c r="AO60" s="282">
        <f t="shared" si="30"/>
        <v>3</v>
      </c>
      <c r="AP60" s="282">
        <f t="shared" si="30"/>
        <v>1</v>
      </c>
      <c r="AQ60" s="282">
        <f t="shared" si="30"/>
        <v>2</v>
      </c>
      <c r="AR60" s="282">
        <f t="shared" si="30"/>
        <v>1</v>
      </c>
      <c r="AS60" s="282">
        <f t="shared" si="30"/>
        <v>2</v>
      </c>
      <c r="AT60" s="282">
        <f t="shared" si="30"/>
        <v>4</v>
      </c>
      <c r="AU60" s="282">
        <f t="shared" si="30"/>
        <v>0</v>
      </c>
      <c r="AV60" s="282">
        <f t="shared" si="30"/>
        <v>0</v>
      </c>
      <c r="AW60" s="282">
        <f t="shared" si="30"/>
        <v>0</v>
      </c>
    </row>
    <row r="61" spans="1:49" s="107" customFormat="1" ht="18" customHeight="1">
      <c r="A61" s="125"/>
      <c r="B61" s="126" t="s">
        <v>166</v>
      </c>
      <c r="C61" s="170">
        <f>SUM(D61:E61)</f>
        <v>25</v>
      </c>
      <c r="D61" s="168">
        <f>F61+H61+J61+L61+N61+P61+R61+T61+V61+X61+Z61+AB61+AD61+AJ61+AL61+AN61+AP61+AR61+AT61+AV61</f>
        <v>14</v>
      </c>
      <c r="E61" s="168">
        <f>G61+I61+K61+M61+O61+Q61+S61+U61+W61+Y61+AA61+AC61+AE61+AK61+AM61+AO61+AQ61+AS61+AU61+AW61</f>
        <v>11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7</v>
      </c>
      <c r="O61" s="167">
        <v>1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1</v>
      </c>
      <c r="X61" s="167">
        <v>0</v>
      </c>
      <c r="Y61" s="167">
        <v>1</v>
      </c>
      <c r="Z61" s="167">
        <v>0</v>
      </c>
      <c r="AA61" s="167">
        <v>0</v>
      </c>
      <c r="AB61" s="167">
        <v>0</v>
      </c>
      <c r="AC61" s="167">
        <v>0</v>
      </c>
      <c r="AD61" s="168">
        <v>0</v>
      </c>
      <c r="AE61" s="169">
        <v>1</v>
      </c>
      <c r="AF61" s="118" t="s">
        <v>166</v>
      </c>
      <c r="AG61" s="117"/>
      <c r="AH61" s="125"/>
      <c r="AI61" s="126" t="s">
        <v>166</v>
      </c>
      <c r="AJ61" s="168">
        <v>0</v>
      </c>
      <c r="AK61" s="168">
        <v>0</v>
      </c>
      <c r="AL61" s="168">
        <v>0</v>
      </c>
      <c r="AM61" s="168">
        <v>0</v>
      </c>
      <c r="AN61" s="168">
        <v>1</v>
      </c>
      <c r="AO61" s="167">
        <v>3</v>
      </c>
      <c r="AP61" s="167">
        <v>1</v>
      </c>
      <c r="AQ61" s="167">
        <v>2</v>
      </c>
      <c r="AR61" s="167">
        <v>1</v>
      </c>
      <c r="AS61" s="167">
        <v>2</v>
      </c>
      <c r="AT61" s="167">
        <v>4</v>
      </c>
      <c r="AU61" s="167">
        <v>0</v>
      </c>
      <c r="AV61" s="167">
        <v>0</v>
      </c>
      <c r="AW61" s="167">
        <v>0</v>
      </c>
    </row>
    <row r="62" spans="1:49" s="43" customFormat="1" ht="18" customHeight="1">
      <c r="A62" s="2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9"/>
      <c r="AF62" s="5"/>
      <c r="AG62" s="2"/>
      <c r="AH62" s="2"/>
      <c r="AI62" s="4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2:29" ht="13.5" customHeight="1">
      <c r="B63" s="47"/>
      <c r="C63" s="47"/>
      <c r="D63" s="47"/>
      <c r="E63" s="47"/>
      <c r="F63" s="47"/>
      <c r="G63" s="47"/>
      <c r="H63" s="47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</row>
    <row r="64" spans="2:29" ht="13.5" customHeight="1">
      <c r="B64" s="172"/>
      <c r="C64" s="97"/>
      <c r="D64" s="97"/>
      <c r="E64" s="9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2:5" ht="13.5" customHeight="1">
      <c r="B65" s="171"/>
      <c r="C65" s="171"/>
      <c r="D65" s="171"/>
      <c r="E65" s="171"/>
    </row>
    <row r="66" spans="2:5" ht="13.5" customHeight="1">
      <c r="B66" s="171"/>
      <c r="C66" s="171"/>
      <c r="D66" s="171"/>
      <c r="E66" s="171"/>
    </row>
    <row r="68" ht="13.5" customHeight="1">
      <c r="Q68" s="43"/>
    </row>
    <row r="69" ht="13.5" customHeight="1">
      <c r="Q69" s="43"/>
    </row>
    <row r="70" ht="13.5" customHeight="1">
      <c r="Q70" s="43"/>
    </row>
  </sheetData>
  <sheetProtection/>
  <mergeCells count="59">
    <mergeCell ref="A1:Q1"/>
    <mergeCell ref="AH1:AW1"/>
    <mergeCell ref="A4:B6"/>
    <mergeCell ref="C4:E5"/>
    <mergeCell ref="F4:G5"/>
    <mergeCell ref="H4:I5"/>
    <mergeCell ref="J4:K5"/>
    <mergeCell ref="L4:M5"/>
    <mergeCell ref="N4:O5"/>
    <mergeCell ref="P4:Q5"/>
    <mergeCell ref="AJ4:AK5"/>
    <mergeCell ref="AL4:AM5"/>
    <mergeCell ref="AN4:AO5"/>
    <mergeCell ref="R4:S5"/>
    <mergeCell ref="T4:U5"/>
    <mergeCell ref="V4:W5"/>
    <mergeCell ref="X4:Y5"/>
    <mergeCell ref="Z4:AA5"/>
    <mergeCell ref="AB4:AC5"/>
    <mergeCell ref="AP4:AQ5"/>
    <mergeCell ref="AR4:AS5"/>
    <mergeCell ref="AT4:AU5"/>
    <mergeCell ref="AV4:AW5"/>
    <mergeCell ref="A11:B11"/>
    <mergeCell ref="AF11:AG11"/>
    <mergeCell ref="AH11:AI11"/>
    <mergeCell ref="AD4:AE5"/>
    <mergeCell ref="AF4:AG6"/>
    <mergeCell ref="AH4:AI6"/>
    <mergeCell ref="A31:B31"/>
    <mergeCell ref="AF31:AG31"/>
    <mergeCell ref="AH31:AI31"/>
    <mergeCell ref="A34:B34"/>
    <mergeCell ref="AF34:AG34"/>
    <mergeCell ref="AH34:AI34"/>
    <mergeCell ref="A39:B39"/>
    <mergeCell ref="AF39:AG39"/>
    <mergeCell ref="AH39:AI39"/>
    <mergeCell ref="A41:B41"/>
    <mergeCell ref="AF41:AG41"/>
    <mergeCell ref="AH41:AI41"/>
    <mergeCell ref="A44:B44"/>
    <mergeCell ref="AF44:AG44"/>
    <mergeCell ref="AH44:AI44"/>
    <mergeCell ref="A48:B48"/>
    <mergeCell ref="AF48:AG48"/>
    <mergeCell ref="AH48:AI48"/>
    <mergeCell ref="A52:B52"/>
    <mergeCell ref="AF52:AG52"/>
    <mergeCell ref="AH52:AI52"/>
    <mergeCell ref="A55:B55"/>
    <mergeCell ref="AF55:AG55"/>
    <mergeCell ref="AH55:AI55"/>
    <mergeCell ref="A58:B58"/>
    <mergeCell ref="AF58:AG58"/>
    <mergeCell ref="AH58:AI58"/>
    <mergeCell ref="A60:B60"/>
    <mergeCell ref="AF60:AG60"/>
    <mergeCell ref="AH60:AI6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3" r:id="rId1"/>
  <colBreaks count="2" manualBreakCount="2">
    <brk id="17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G64"/>
  <sheetViews>
    <sheetView showGridLines="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A1" sqref="A1:IV16384"/>
    </sheetView>
  </sheetViews>
  <sheetFormatPr defaultColWidth="8.75" defaultRowHeight="13.5" customHeight="1"/>
  <cols>
    <col min="1" max="1" width="1.328125" style="46" customWidth="1"/>
    <col min="2" max="2" width="10.58203125" style="46" customWidth="1"/>
    <col min="3" max="5" width="12.58203125" style="46" customWidth="1"/>
    <col min="6" max="6" width="1.328125" style="46" customWidth="1"/>
    <col min="7" max="16384" width="8.75" style="46" customWidth="1"/>
  </cols>
  <sheetData>
    <row r="1" spans="1:6" ht="14.25" customHeight="1">
      <c r="A1" s="497" t="s">
        <v>268</v>
      </c>
      <c r="B1" s="497"/>
      <c r="C1" s="497"/>
      <c r="D1" s="497"/>
      <c r="E1" s="497"/>
      <c r="F1" s="497"/>
    </row>
    <row r="2" spans="1:6" ht="14.25" customHeight="1">
      <c r="A2" s="1"/>
      <c r="B2" s="186"/>
      <c r="C2" s="186"/>
      <c r="D2" s="186"/>
      <c r="E2" s="186"/>
      <c r="F2" s="1"/>
    </row>
    <row r="3" spans="1:6" ht="14.25" customHeight="1">
      <c r="A3" s="1" t="s">
        <v>262</v>
      </c>
      <c r="B3" s="187"/>
      <c r="C3" s="3"/>
      <c r="D3" s="3"/>
      <c r="E3" s="3"/>
      <c r="F3" s="188" t="s">
        <v>260</v>
      </c>
    </row>
    <row r="4" spans="1:6" ht="14.25" customHeight="1">
      <c r="A4" s="75"/>
      <c r="B4" s="469" t="s">
        <v>203</v>
      </c>
      <c r="C4" s="488" t="s">
        <v>75</v>
      </c>
      <c r="D4" s="491" t="s">
        <v>66</v>
      </c>
      <c r="E4" s="494" t="s">
        <v>67</v>
      </c>
      <c r="F4" s="75"/>
    </row>
    <row r="5" spans="1:6" ht="14.25" customHeight="1">
      <c r="A5" s="3"/>
      <c r="B5" s="487"/>
      <c r="C5" s="489"/>
      <c r="D5" s="492"/>
      <c r="E5" s="495"/>
      <c r="F5" s="3"/>
    </row>
    <row r="6" spans="1:6" ht="14.25" customHeight="1">
      <c r="A6" s="2"/>
      <c r="B6" s="471"/>
      <c r="C6" s="490"/>
      <c r="D6" s="493"/>
      <c r="E6" s="496"/>
      <c r="F6" s="2"/>
    </row>
    <row r="7" spans="1:6" ht="14.25" customHeight="1">
      <c r="A7" s="1"/>
      <c r="B7" s="3"/>
      <c r="C7" s="285"/>
      <c r="D7" s="42"/>
      <c r="E7" s="42"/>
      <c r="F7" s="1"/>
    </row>
    <row r="8" spans="1:7" ht="14.25" customHeight="1">
      <c r="A8" s="1"/>
      <c r="B8" s="40" t="s">
        <v>307</v>
      </c>
      <c r="C8" s="286">
        <f>SUM(D8:E8)</f>
        <v>907</v>
      </c>
      <c r="D8" s="40">
        <v>587</v>
      </c>
      <c r="E8" s="40">
        <v>320</v>
      </c>
      <c r="F8" s="1"/>
      <c r="G8" s="81"/>
    </row>
    <row r="9" spans="1:7" s="182" customFormat="1" ht="14.25" customHeight="1">
      <c r="A9" s="287"/>
      <c r="B9" s="264" t="s">
        <v>308</v>
      </c>
      <c r="C9" s="288">
        <f>SUM(C11:C58)</f>
        <v>727</v>
      </c>
      <c r="D9" s="289">
        <f>SUM(D11:D58)</f>
        <v>488</v>
      </c>
      <c r="E9" s="289">
        <f>SUM(E11:E58)</f>
        <v>239</v>
      </c>
      <c r="F9" s="287"/>
      <c r="G9" s="183"/>
    </row>
    <row r="10" spans="1:7" s="105" customFormat="1" ht="14.25" customHeight="1">
      <c r="A10" s="189"/>
      <c r="B10" s="72"/>
      <c r="C10" s="290" t="s">
        <v>198</v>
      </c>
      <c r="D10" s="71"/>
      <c r="E10" s="71"/>
      <c r="F10" s="189"/>
      <c r="G10" s="184"/>
    </row>
    <row r="11" spans="1:7" ht="14.25" customHeight="1">
      <c r="A11" s="1"/>
      <c r="B11" s="190" t="s">
        <v>96</v>
      </c>
      <c r="C11" s="286">
        <f>SUM(D11:E11)</f>
        <v>22</v>
      </c>
      <c r="D11" s="40">
        <v>7</v>
      </c>
      <c r="E11" s="40">
        <v>15</v>
      </c>
      <c r="F11" s="1"/>
      <c r="G11" s="81"/>
    </row>
    <row r="12" spans="1:7" ht="14.25" customHeight="1">
      <c r="A12" s="1"/>
      <c r="B12" s="190" t="s">
        <v>97</v>
      </c>
      <c r="C12" s="286">
        <f aca="true" t="shared" si="0" ref="C12:C58">SUM(D12:E12)</f>
        <v>7</v>
      </c>
      <c r="D12" s="40">
        <v>6</v>
      </c>
      <c r="E12" s="40">
        <v>1</v>
      </c>
      <c r="F12" s="1"/>
      <c r="G12" s="81"/>
    </row>
    <row r="13" spans="1:7" ht="14.25" customHeight="1">
      <c r="A13" s="1"/>
      <c r="B13" s="190" t="s">
        <v>98</v>
      </c>
      <c r="C13" s="286">
        <f t="shared" si="0"/>
        <v>34</v>
      </c>
      <c r="D13" s="40">
        <v>17</v>
      </c>
      <c r="E13" s="40">
        <v>17</v>
      </c>
      <c r="F13" s="1"/>
      <c r="G13" s="81"/>
    </row>
    <row r="14" spans="1:7" ht="14.25" customHeight="1">
      <c r="A14" s="1"/>
      <c r="B14" s="190" t="s">
        <v>99</v>
      </c>
      <c r="C14" s="286" t="s">
        <v>142</v>
      </c>
      <c r="D14" s="40" t="s">
        <v>229</v>
      </c>
      <c r="E14" s="40" t="s">
        <v>229</v>
      </c>
      <c r="F14" s="1"/>
      <c r="G14" s="81"/>
    </row>
    <row r="15" spans="1:7" ht="14.25" customHeight="1">
      <c r="A15" s="1"/>
      <c r="B15" s="190" t="s">
        <v>100</v>
      </c>
      <c r="C15" s="286">
        <f t="shared" si="0"/>
        <v>4</v>
      </c>
      <c r="D15" s="40">
        <v>0</v>
      </c>
      <c r="E15" s="40">
        <v>4</v>
      </c>
      <c r="F15" s="1"/>
      <c r="G15" s="81"/>
    </row>
    <row r="16" spans="1:7" ht="14.25" customHeight="1">
      <c r="A16" s="1"/>
      <c r="B16" s="190" t="s">
        <v>101</v>
      </c>
      <c r="C16" s="286">
        <f t="shared" si="0"/>
        <v>17</v>
      </c>
      <c r="D16" s="40">
        <v>6</v>
      </c>
      <c r="E16" s="40">
        <v>11</v>
      </c>
      <c r="F16" s="1"/>
      <c r="G16" s="81"/>
    </row>
    <row r="17" spans="1:7" ht="14.25" customHeight="1">
      <c r="A17" s="1"/>
      <c r="B17" s="190" t="s">
        <v>102</v>
      </c>
      <c r="C17" s="286">
        <f t="shared" si="0"/>
        <v>55</v>
      </c>
      <c r="D17" s="40">
        <v>36</v>
      </c>
      <c r="E17" s="40">
        <v>19</v>
      </c>
      <c r="F17" s="1"/>
      <c r="G17" s="81"/>
    </row>
    <row r="18" spans="1:7" ht="14.25" customHeight="1">
      <c r="A18" s="1"/>
      <c r="B18" s="190" t="s">
        <v>103</v>
      </c>
      <c r="C18" s="286">
        <f t="shared" si="0"/>
        <v>12</v>
      </c>
      <c r="D18" s="40">
        <v>10</v>
      </c>
      <c r="E18" s="40">
        <v>2</v>
      </c>
      <c r="F18" s="1"/>
      <c r="G18" s="81"/>
    </row>
    <row r="19" spans="1:7" ht="14.25" customHeight="1">
      <c r="A19" s="1"/>
      <c r="B19" s="190" t="s">
        <v>104</v>
      </c>
      <c r="C19" s="286">
        <f t="shared" si="0"/>
        <v>30</v>
      </c>
      <c r="D19" s="40">
        <v>23</v>
      </c>
      <c r="E19" s="40">
        <v>7</v>
      </c>
      <c r="F19" s="1"/>
      <c r="G19" s="81"/>
    </row>
    <row r="20" spans="1:7" ht="14.25" customHeight="1">
      <c r="A20" s="1"/>
      <c r="B20" s="190" t="s">
        <v>105</v>
      </c>
      <c r="C20" s="286">
        <f t="shared" si="0"/>
        <v>12</v>
      </c>
      <c r="D20" s="40">
        <v>7</v>
      </c>
      <c r="E20" s="40">
        <v>5</v>
      </c>
      <c r="F20" s="1"/>
      <c r="G20" s="81"/>
    </row>
    <row r="21" spans="1:7" ht="14.25" customHeight="1">
      <c r="A21" s="1"/>
      <c r="B21" s="190" t="s">
        <v>106</v>
      </c>
      <c r="C21" s="286">
        <f t="shared" si="0"/>
        <v>34</v>
      </c>
      <c r="D21" s="40">
        <v>24</v>
      </c>
      <c r="E21" s="40">
        <v>10</v>
      </c>
      <c r="F21" s="1"/>
      <c r="G21" s="81"/>
    </row>
    <row r="22" spans="1:7" ht="14.25" customHeight="1">
      <c r="A22" s="1"/>
      <c r="B22" s="190" t="s">
        <v>230</v>
      </c>
      <c r="C22" s="286">
        <f t="shared" si="0"/>
        <v>20</v>
      </c>
      <c r="D22" s="191">
        <v>13</v>
      </c>
      <c r="E22" s="191">
        <v>7</v>
      </c>
      <c r="F22" s="1"/>
      <c r="G22" s="81"/>
    </row>
    <row r="23" spans="1:7" ht="14.25" customHeight="1">
      <c r="A23" s="1"/>
      <c r="B23" s="190" t="s">
        <v>107</v>
      </c>
      <c r="C23" s="286">
        <f t="shared" si="0"/>
        <v>317</v>
      </c>
      <c r="D23" s="40">
        <v>220</v>
      </c>
      <c r="E23" s="40">
        <v>97</v>
      </c>
      <c r="F23" s="1"/>
      <c r="G23" s="81"/>
    </row>
    <row r="24" spans="1:7" ht="14.25" customHeight="1">
      <c r="A24" s="1"/>
      <c r="B24" s="190" t="s">
        <v>108</v>
      </c>
      <c r="C24" s="286">
        <f t="shared" si="0"/>
        <v>65</v>
      </c>
      <c r="D24" s="40">
        <v>52</v>
      </c>
      <c r="E24" s="40">
        <v>13</v>
      </c>
      <c r="F24" s="1"/>
      <c r="G24" s="81"/>
    </row>
    <row r="25" spans="1:7" ht="14.25" customHeight="1">
      <c r="A25" s="1"/>
      <c r="B25" s="190" t="s">
        <v>109</v>
      </c>
      <c r="C25" s="286">
        <f t="shared" si="0"/>
        <v>9</v>
      </c>
      <c r="D25" s="191">
        <v>5</v>
      </c>
      <c r="E25" s="191">
        <v>4</v>
      </c>
      <c r="F25" s="1"/>
      <c r="G25" s="81"/>
    </row>
    <row r="26" spans="1:7" ht="14.25" customHeight="1">
      <c r="A26" s="1"/>
      <c r="B26" s="190" t="s">
        <v>110</v>
      </c>
      <c r="C26" s="286">
        <f t="shared" si="0"/>
        <v>1</v>
      </c>
      <c r="D26" s="40">
        <v>1</v>
      </c>
      <c r="E26" s="40">
        <v>0</v>
      </c>
      <c r="F26" s="1"/>
      <c r="G26" s="81"/>
    </row>
    <row r="27" spans="1:7" ht="14.25" customHeight="1">
      <c r="A27" s="1"/>
      <c r="B27" s="190" t="s">
        <v>111</v>
      </c>
      <c r="C27" s="286">
        <f t="shared" si="0"/>
        <v>0</v>
      </c>
      <c r="D27" s="40">
        <v>0</v>
      </c>
      <c r="E27" s="40">
        <v>0</v>
      </c>
      <c r="F27" s="1"/>
      <c r="G27" s="81"/>
    </row>
    <row r="28" spans="1:7" ht="14.25" customHeight="1">
      <c r="A28" s="1"/>
      <c r="B28" s="190" t="s">
        <v>112</v>
      </c>
      <c r="C28" s="286">
        <f t="shared" si="0"/>
        <v>0</v>
      </c>
      <c r="D28" s="40">
        <v>0</v>
      </c>
      <c r="E28" s="40">
        <v>0</v>
      </c>
      <c r="F28" s="1"/>
      <c r="G28" s="81"/>
    </row>
    <row r="29" spans="1:7" ht="14.25" customHeight="1">
      <c r="A29" s="1"/>
      <c r="B29" s="190" t="s">
        <v>113</v>
      </c>
      <c r="C29" s="286">
        <f t="shared" si="0"/>
        <v>0</v>
      </c>
      <c r="D29" s="191">
        <v>0</v>
      </c>
      <c r="E29" s="191">
        <v>0</v>
      </c>
      <c r="F29" s="1"/>
      <c r="G29" s="81"/>
    </row>
    <row r="30" spans="1:7" ht="14.25" customHeight="1">
      <c r="A30" s="1"/>
      <c r="B30" s="190" t="s">
        <v>114</v>
      </c>
      <c r="C30" s="286">
        <f t="shared" si="0"/>
        <v>4</v>
      </c>
      <c r="D30" s="40">
        <v>2</v>
      </c>
      <c r="E30" s="40">
        <v>2</v>
      </c>
      <c r="F30" s="1"/>
      <c r="G30" s="81"/>
    </row>
    <row r="31" spans="1:7" ht="14.25" customHeight="1">
      <c r="A31" s="1"/>
      <c r="B31" s="190" t="s">
        <v>115</v>
      </c>
      <c r="C31" s="286">
        <f t="shared" si="0"/>
        <v>1</v>
      </c>
      <c r="D31" s="191">
        <v>1</v>
      </c>
      <c r="E31" s="191">
        <v>0</v>
      </c>
      <c r="F31" s="1"/>
      <c r="G31" s="81"/>
    </row>
    <row r="32" spans="1:7" ht="14.25" customHeight="1">
      <c r="A32" s="1"/>
      <c r="B32" s="190" t="s">
        <v>116</v>
      </c>
      <c r="C32" s="286">
        <f t="shared" si="0"/>
        <v>10</v>
      </c>
      <c r="D32" s="40">
        <v>6</v>
      </c>
      <c r="E32" s="40">
        <v>4</v>
      </c>
      <c r="F32" s="1"/>
      <c r="G32" s="81"/>
    </row>
    <row r="33" spans="1:7" ht="14.25" customHeight="1">
      <c r="A33" s="1"/>
      <c r="B33" s="190" t="s">
        <v>117</v>
      </c>
      <c r="C33" s="286">
        <f t="shared" si="0"/>
        <v>20</v>
      </c>
      <c r="D33" s="40">
        <v>15</v>
      </c>
      <c r="E33" s="40">
        <v>5</v>
      </c>
      <c r="F33" s="1"/>
      <c r="G33" s="81"/>
    </row>
    <row r="34" spans="1:7" ht="14.25" customHeight="1">
      <c r="A34" s="1"/>
      <c r="B34" s="190" t="s">
        <v>118</v>
      </c>
      <c r="C34" s="286">
        <f t="shared" si="0"/>
        <v>0</v>
      </c>
      <c r="D34" s="191">
        <v>0</v>
      </c>
      <c r="E34" s="191">
        <v>0</v>
      </c>
      <c r="F34" s="1"/>
      <c r="G34" s="81"/>
    </row>
    <row r="35" spans="1:7" ht="14.25" customHeight="1">
      <c r="A35" s="1"/>
      <c r="B35" s="190" t="s">
        <v>119</v>
      </c>
      <c r="C35" s="286">
        <f t="shared" si="0"/>
        <v>3</v>
      </c>
      <c r="D35" s="40">
        <v>2</v>
      </c>
      <c r="E35" s="40">
        <v>1</v>
      </c>
      <c r="F35" s="1"/>
      <c r="G35" s="81"/>
    </row>
    <row r="36" spans="1:7" ht="14.25" customHeight="1">
      <c r="A36" s="1"/>
      <c r="B36" s="190" t="s">
        <v>120</v>
      </c>
      <c r="C36" s="286">
        <f t="shared" si="0"/>
        <v>4</v>
      </c>
      <c r="D36" s="40">
        <v>1</v>
      </c>
      <c r="E36" s="40">
        <v>3</v>
      </c>
      <c r="F36" s="1"/>
      <c r="G36" s="81"/>
    </row>
    <row r="37" spans="1:7" ht="14.25" customHeight="1">
      <c r="A37" s="1"/>
      <c r="B37" s="190" t="s">
        <v>121</v>
      </c>
      <c r="C37" s="286">
        <f t="shared" si="0"/>
        <v>23</v>
      </c>
      <c r="D37" s="40">
        <v>18</v>
      </c>
      <c r="E37" s="40">
        <v>5</v>
      </c>
      <c r="F37" s="1"/>
      <c r="G37" s="81"/>
    </row>
    <row r="38" spans="1:7" ht="14.25" customHeight="1">
      <c r="A38" s="1"/>
      <c r="B38" s="190" t="s">
        <v>122</v>
      </c>
      <c r="C38" s="286">
        <f t="shared" si="0"/>
        <v>10</v>
      </c>
      <c r="D38" s="191">
        <v>9</v>
      </c>
      <c r="E38" s="191">
        <v>1</v>
      </c>
      <c r="F38" s="1"/>
      <c r="G38" s="81"/>
    </row>
    <row r="39" spans="1:7" ht="14.25" customHeight="1">
      <c r="A39" s="1"/>
      <c r="B39" s="190" t="s">
        <v>123</v>
      </c>
      <c r="C39" s="286">
        <f t="shared" si="0"/>
        <v>0</v>
      </c>
      <c r="D39" s="40">
        <v>0</v>
      </c>
      <c r="E39" s="40">
        <v>0</v>
      </c>
      <c r="F39" s="1"/>
      <c r="G39" s="81"/>
    </row>
    <row r="40" spans="1:7" ht="14.25" customHeight="1">
      <c r="A40" s="1"/>
      <c r="B40" s="190" t="s">
        <v>124</v>
      </c>
      <c r="C40" s="286">
        <f t="shared" si="0"/>
        <v>1</v>
      </c>
      <c r="D40" s="40">
        <v>0</v>
      </c>
      <c r="E40" s="40">
        <v>1</v>
      </c>
      <c r="F40" s="1"/>
      <c r="G40" s="81"/>
    </row>
    <row r="41" spans="1:7" ht="14.25" customHeight="1">
      <c r="A41" s="1"/>
      <c r="B41" s="190" t="s">
        <v>125</v>
      </c>
      <c r="C41" s="286">
        <f t="shared" si="0"/>
        <v>0</v>
      </c>
      <c r="D41" s="40">
        <v>0</v>
      </c>
      <c r="E41" s="40">
        <v>0</v>
      </c>
      <c r="F41" s="1"/>
      <c r="G41" s="81"/>
    </row>
    <row r="42" spans="1:7" ht="14.25" customHeight="1">
      <c r="A42" s="1"/>
      <c r="B42" s="190" t="s">
        <v>126</v>
      </c>
      <c r="C42" s="286">
        <f t="shared" si="0"/>
        <v>0</v>
      </c>
      <c r="D42" s="40">
        <v>0</v>
      </c>
      <c r="E42" s="40">
        <v>0</v>
      </c>
      <c r="F42" s="1"/>
      <c r="G42" s="81"/>
    </row>
    <row r="43" spans="1:7" s="43" customFormat="1" ht="14.25" customHeight="1">
      <c r="A43" s="3"/>
      <c r="B43" s="190" t="s">
        <v>127</v>
      </c>
      <c r="C43" s="286">
        <f t="shared" si="0"/>
        <v>1</v>
      </c>
      <c r="D43" s="191">
        <v>1</v>
      </c>
      <c r="E43" s="191">
        <v>0</v>
      </c>
      <c r="F43" s="3"/>
      <c r="G43" s="81"/>
    </row>
    <row r="44" spans="1:7" ht="14.25" customHeight="1">
      <c r="A44" s="1"/>
      <c r="B44" s="190" t="s">
        <v>128</v>
      </c>
      <c r="C44" s="286">
        <f t="shared" si="0"/>
        <v>3</v>
      </c>
      <c r="D44" s="40">
        <v>3</v>
      </c>
      <c r="E44" s="40">
        <v>0</v>
      </c>
      <c r="F44" s="1"/>
      <c r="G44" s="81"/>
    </row>
    <row r="45" spans="1:7" s="43" customFormat="1" ht="14.25" customHeight="1">
      <c r="A45" s="3"/>
      <c r="B45" s="190" t="s">
        <v>129</v>
      </c>
      <c r="C45" s="286">
        <f t="shared" si="0"/>
        <v>2</v>
      </c>
      <c r="D45" s="40">
        <v>0</v>
      </c>
      <c r="E45" s="40">
        <v>2</v>
      </c>
      <c r="F45" s="3"/>
      <c r="G45" s="81"/>
    </row>
    <row r="46" spans="1:7" ht="14.25" customHeight="1">
      <c r="A46" s="1"/>
      <c r="B46" s="190" t="s">
        <v>130</v>
      </c>
      <c r="C46" s="286">
        <f t="shared" si="0"/>
        <v>0</v>
      </c>
      <c r="D46" s="191">
        <v>0</v>
      </c>
      <c r="E46" s="191">
        <v>0</v>
      </c>
      <c r="F46" s="1"/>
      <c r="G46" s="81"/>
    </row>
    <row r="47" spans="1:7" ht="14.25" customHeight="1">
      <c r="A47" s="1"/>
      <c r="B47" s="190" t="s">
        <v>131</v>
      </c>
      <c r="C47" s="286">
        <f t="shared" si="0"/>
        <v>0</v>
      </c>
      <c r="D47" s="40">
        <v>0</v>
      </c>
      <c r="E47" s="40">
        <v>0</v>
      </c>
      <c r="F47" s="1"/>
      <c r="G47" s="81"/>
    </row>
    <row r="48" spans="1:7" ht="14.25" customHeight="1">
      <c r="A48" s="1"/>
      <c r="B48" s="190" t="s">
        <v>132</v>
      </c>
      <c r="C48" s="286">
        <f t="shared" si="0"/>
        <v>0</v>
      </c>
      <c r="D48" s="40">
        <v>0</v>
      </c>
      <c r="E48" s="40">
        <v>0</v>
      </c>
      <c r="F48" s="1"/>
      <c r="G48" s="81"/>
    </row>
    <row r="49" spans="1:7" ht="14.25" customHeight="1">
      <c r="A49" s="1"/>
      <c r="B49" s="190" t="s">
        <v>133</v>
      </c>
      <c r="C49" s="286">
        <f t="shared" si="0"/>
        <v>0</v>
      </c>
      <c r="D49" s="40">
        <v>0</v>
      </c>
      <c r="E49" s="40">
        <v>0</v>
      </c>
      <c r="F49" s="1"/>
      <c r="G49" s="81"/>
    </row>
    <row r="50" spans="1:7" ht="14.25" customHeight="1">
      <c r="A50" s="1"/>
      <c r="B50" s="190" t="s">
        <v>134</v>
      </c>
      <c r="C50" s="286">
        <f t="shared" si="0"/>
        <v>2</v>
      </c>
      <c r="D50" s="191">
        <v>0</v>
      </c>
      <c r="E50" s="191">
        <v>2</v>
      </c>
      <c r="F50" s="1"/>
      <c r="G50" s="81"/>
    </row>
    <row r="51" spans="1:7" ht="14.25" customHeight="1">
      <c r="A51" s="1"/>
      <c r="B51" s="190" t="s">
        <v>135</v>
      </c>
      <c r="C51" s="286">
        <f t="shared" si="0"/>
        <v>0</v>
      </c>
      <c r="D51" s="40">
        <v>0</v>
      </c>
      <c r="E51" s="40">
        <v>0</v>
      </c>
      <c r="F51" s="1"/>
      <c r="G51" s="81"/>
    </row>
    <row r="52" spans="1:7" ht="14.25" customHeight="1">
      <c r="A52" s="1"/>
      <c r="B52" s="190" t="s">
        <v>136</v>
      </c>
      <c r="C52" s="286">
        <f t="shared" si="0"/>
        <v>0</v>
      </c>
      <c r="D52" s="40">
        <v>0</v>
      </c>
      <c r="E52" s="40">
        <v>0</v>
      </c>
      <c r="F52" s="1"/>
      <c r="G52" s="81"/>
    </row>
    <row r="53" spans="1:7" ht="14.25" customHeight="1">
      <c r="A53" s="1"/>
      <c r="B53" s="190" t="s">
        <v>137</v>
      </c>
      <c r="C53" s="286">
        <f t="shared" si="0"/>
        <v>1</v>
      </c>
      <c r="D53" s="191">
        <v>0</v>
      </c>
      <c r="E53" s="191">
        <v>1</v>
      </c>
      <c r="F53" s="1"/>
      <c r="G53" s="81"/>
    </row>
    <row r="54" spans="1:7" ht="14.25" customHeight="1">
      <c r="A54" s="1"/>
      <c r="B54" s="190" t="s">
        <v>138</v>
      </c>
      <c r="C54" s="286">
        <f t="shared" si="0"/>
        <v>0</v>
      </c>
      <c r="D54" s="40">
        <v>0</v>
      </c>
      <c r="E54" s="40">
        <v>0</v>
      </c>
      <c r="F54" s="1"/>
      <c r="G54" s="81"/>
    </row>
    <row r="55" spans="1:7" ht="14.25" customHeight="1">
      <c r="A55" s="1"/>
      <c r="B55" s="190" t="s">
        <v>139</v>
      </c>
      <c r="C55" s="286">
        <f t="shared" si="0"/>
        <v>0</v>
      </c>
      <c r="D55" s="40">
        <v>0</v>
      </c>
      <c r="E55" s="40">
        <v>0</v>
      </c>
      <c r="F55" s="1"/>
      <c r="G55" s="81"/>
    </row>
    <row r="56" spans="1:7" ht="14.25" customHeight="1">
      <c r="A56" s="1"/>
      <c r="B56" s="190" t="s">
        <v>140</v>
      </c>
      <c r="C56" s="286">
        <f t="shared" si="0"/>
        <v>1</v>
      </c>
      <c r="D56" s="40">
        <v>1</v>
      </c>
      <c r="E56" s="40">
        <v>0</v>
      </c>
      <c r="F56" s="1"/>
      <c r="G56" s="81"/>
    </row>
    <row r="57" spans="1:7" ht="14.25" customHeight="1">
      <c r="A57" s="1"/>
      <c r="B57" s="190" t="s">
        <v>141</v>
      </c>
      <c r="C57" s="286">
        <f t="shared" si="0"/>
        <v>0</v>
      </c>
      <c r="D57" s="40">
        <v>0</v>
      </c>
      <c r="E57" s="40">
        <v>0</v>
      </c>
      <c r="F57" s="1"/>
      <c r="G57" s="81"/>
    </row>
    <row r="58" spans="1:7" ht="14.25" customHeight="1">
      <c r="A58" s="1"/>
      <c r="B58" s="190" t="s">
        <v>21</v>
      </c>
      <c r="C58" s="286">
        <f t="shared" si="0"/>
        <v>2</v>
      </c>
      <c r="D58" s="191">
        <v>2</v>
      </c>
      <c r="E58" s="191">
        <v>0</v>
      </c>
      <c r="F58" s="1"/>
      <c r="G58" s="81"/>
    </row>
    <row r="59" spans="1:6" s="43" customFormat="1" ht="14.25" customHeight="1">
      <c r="A59" s="2"/>
      <c r="B59" s="2"/>
      <c r="C59" s="5"/>
      <c r="D59" s="2"/>
      <c r="E59" s="2"/>
      <c r="F59" s="2"/>
    </row>
    <row r="60" spans="2:5" ht="13.5" customHeight="1">
      <c r="B60" s="47"/>
      <c r="C60" s="47"/>
      <c r="D60" s="47"/>
      <c r="E60" s="47"/>
    </row>
    <row r="61" spans="2:5" ht="13.5" customHeight="1">
      <c r="B61" s="172"/>
      <c r="C61" s="47"/>
      <c r="D61" s="47"/>
      <c r="E61" s="47"/>
    </row>
    <row r="62" spans="2:5" ht="13.5" customHeight="1">
      <c r="B62" s="172"/>
      <c r="C62" s="47"/>
      <c r="D62" s="47"/>
      <c r="E62" s="47"/>
    </row>
    <row r="63" ht="13.5" customHeight="1">
      <c r="B63" s="171"/>
    </row>
    <row r="64" ht="13.5" customHeight="1">
      <c r="B64" s="171"/>
    </row>
  </sheetData>
  <sheetProtection/>
  <mergeCells count="5">
    <mergeCell ref="B4:B6"/>
    <mergeCell ref="C4:C6"/>
    <mergeCell ref="D4:D6"/>
    <mergeCell ref="E4:E6"/>
    <mergeCell ref="A1:F1"/>
  </mergeCells>
  <printOptions horizontalCentered="1"/>
  <pageMargins left="0.5905511811023623" right="0.5905511811023623" top="0.7874015748031497" bottom="0.3937007874015748" header="0.31496062992125984" footer="0.31496062992125984"/>
  <pageSetup fitToWidth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7"/>
  <sheetViews>
    <sheetView showGridLines="0" zoomScalePageLayoutView="0" workbookViewId="0" topLeftCell="A55">
      <selection activeCell="A1" sqref="A1:IV16384"/>
    </sheetView>
  </sheetViews>
  <sheetFormatPr defaultColWidth="8.75" defaultRowHeight="13.5" customHeight="1"/>
  <cols>
    <col min="1" max="1" width="22.58203125" style="192" customWidth="1"/>
    <col min="2" max="19" width="6.83203125" style="192" customWidth="1"/>
    <col min="20" max="16384" width="8.75" style="192" customWidth="1"/>
  </cols>
  <sheetData>
    <row r="1" spans="1:19" ht="14.25" customHeight="1">
      <c r="A1" s="502" t="s">
        <v>271</v>
      </c>
      <c r="B1" s="502"/>
      <c r="C1" s="502"/>
      <c r="D1" s="502"/>
      <c r="E1" s="502"/>
      <c r="F1" s="502"/>
      <c r="G1" s="502"/>
      <c r="H1" s="502"/>
      <c r="I1" s="502"/>
      <c r="J1" s="502"/>
      <c r="K1" s="61"/>
      <c r="L1" s="61"/>
      <c r="M1" s="61"/>
      <c r="N1" s="7"/>
      <c r="O1" s="7"/>
      <c r="P1" s="7"/>
      <c r="Q1" s="7"/>
      <c r="R1" s="8"/>
      <c r="S1" s="7"/>
    </row>
    <row r="2" spans="1:19" ht="14.25" customHeight="1">
      <c r="A2" s="89"/>
      <c r="B2" s="89"/>
      <c r="C2" s="89"/>
      <c r="D2" s="89"/>
      <c r="E2" s="89"/>
      <c r="F2" s="89"/>
      <c r="G2" s="89"/>
      <c r="H2" s="89"/>
      <c r="I2" s="89"/>
      <c r="J2" s="61"/>
      <c r="K2" s="61"/>
      <c r="L2" s="61"/>
      <c r="M2" s="61"/>
      <c r="N2" s="7"/>
      <c r="O2" s="7"/>
      <c r="P2" s="7"/>
      <c r="Q2" s="7"/>
      <c r="R2" s="8"/>
      <c r="S2" s="7"/>
    </row>
    <row r="3" spans="1:19" ht="14.25" customHeight="1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158</v>
      </c>
      <c r="L3" s="10"/>
      <c r="M3" s="10"/>
      <c r="N3" s="10"/>
      <c r="O3" s="10"/>
      <c r="P3" s="10"/>
      <c r="Q3" s="10"/>
      <c r="R3" s="11"/>
      <c r="S3" s="12" t="s">
        <v>269</v>
      </c>
    </row>
    <row r="4" spans="1:20" ht="14.25" customHeight="1">
      <c r="A4" s="498" t="s">
        <v>190</v>
      </c>
      <c r="B4" s="291" t="s">
        <v>0</v>
      </c>
      <c r="C4" s="13"/>
      <c r="D4" s="14"/>
      <c r="E4" s="15" t="s">
        <v>3</v>
      </c>
      <c r="F4" s="14"/>
      <c r="G4" s="16"/>
      <c r="H4" s="13" t="s">
        <v>4</v>
      </c>
      <c r="I4" s="14"/>
      <c r="J4" s="14"/>
      <c r="K4" s="15" t="s">
        <v>0</v>
      </c>
      <c r="L4" s="13"/>
      <c r="M4" s="16"/>
      <c r="N4" s="13" t="s">
        <v>3</v>
      </c>
      <c r="O4" s="14"/>
      <c r="P4" s="14"/>
      <c r="Q4" s="15" t="s">
        <v>4</v>
      </c>
      <c r="R4" s="14"/>
      <c r="S4" s="14"/>
      <c r="T4" s="193"/>
    </row>
    <row r="5" spans="1:20" ht="14.25" customHeight="1">
      <c r="A5" s="499"/>
      <c r="B5" s="292" t="s">
        <v>0</v>
      </c>
      <c r="C5" s="18" t="s">
        <v>5</v>
      </c>
      <c r="D5" s="19" t="s">
        <v>1</v>
      </c>
      <c r="E5" s="292" t="s">
        <v>0</v>
      </c>
      <c r="F5" s="18" t="s">
        <v>5</v>
      </c>
      <c r="G5" s="17" t="s">
        <v>1</v>
      </c>
      <c r="H5" s="19" t="s">
        <v>0</v>
      </c>
      <c r="I5" s="18" t="s">
        <v>5</v>
      </c>
      <c r="J5" s="19" t="s">
        <v>1</v>
      </c>
      <c r="K5" s="292" t="s">
        <v>0</v>
      </c>
      <c r="L5" s="18" t="s">
        <v>5</v>
      </c>
      <c r="M5" s="17" t="s">
        <v>1</v>
      </c>
      <c r="N5" s="19" t="s">
        <v>0</v>
      </c>
      <c r="O5" s="18" t="s">
        <v>5</v>
      </c>
      <c r="P5" s="19" t="s">
        <v>1</v>
      </c>
      <c r="Q5" s="292" t="s">
        <v>0</v>
      </c>
      <c r="R5" s="18" t="s">
        <v>5</v>
      </c>
      <c r="S5" s="19" t="s">
        <v>1</v>
      </c>
      <c r="T5" s="193"/>
    </row>
    <row r="6" spans="1:19" ht="14.25" customHeight="1">
      <c r="A6" s="10"/>
      <c r="B6" s="293"/>
      <c r="C6" s="62"/>
      <c r="D6" s="62"/>
      <c r="E6" s="10"/>
      <c r="F6" s="62"/>
      <c r="G6" s="62"/>
      <c r="H6" s="10"/>
      <c r="I6" s="62"/>
      <c r="J6" s="62"/>
      <c r="K6" s="10"/>
      <c r="L6" s="10"/>
      <c r="M6" s="10"/>
      <c r="N6" s="10"/>
      <c r="O6" s="10"/>
      <c r="P6" s="10"/>
      <c r="Q6" s="10"/>
      <c r="R6" s="10"/>
      <c r="S6" s="10"/>
    </row>
    <row r="7" spans="1:19" ht="14.25" customHeight="1">
      <c r="A7" s="40" t="s">
        <v>307</v>
      </c>
      <c r="B7" s="294">
        <f>SUM(C7:D7)</f>
        <v>4451</v>
      </c>
      <c r="C7" s="64">
        <f>SUM(F7,I7)</f>
        <v>2636</v>
      </c>
      <c r="D7" s="64">
        <f>SUM(G7,J7)</f>
        <v>1815</v>
      </c>
      <c r="E7" s="64">
        <f>SUM(F7:G7)</f>
        <v>4288</v>
      </c>
      <c r="F7" s="64">
        <v>2527</v>
      </c>
      <c r="G7" s="64">
        <v>1761</v>
      </c>
      <c r="H7" s="64">
        <f>SUM(I7:J7)</f>
        <v>163</v>
      </c>
      <c r="I7" s="64">
        <v>109</v>
      </c>
      <c r="J7" s="64">
        <v>54</v>
      </c>
      <c r="K7" s="295">
        <v>100</v>
      </c>
      <c r="L7" s="295">
        <v>100</v>
      </c>
      <c r="M7" s="295">
        <v>100</v>
      </c>
      <c r="N7" s="295">
        <v>100</v>
      </c>
      <c r="O7" s="295">
        <v>100</v>
      </c>
      <c r="P7" s="295">
        <v>100</v>
      </c>
      <c r="Q7" s="295">
        <v>100</v>
      </c>
      <c r="R7" s="295">
        <v>100</v>
      </c>
      <c r="S7" s="295">
        <v>100</v>
      </c>
    </row>
    <row r="8" spans="1:19" s="194" customFormat="1" ht="14.25" customHeight="1">
      <c r="A8" s="264" t="s">
        <v>308</v>
      </c>
      <c r="B8" s="296">
        <f>SUM(B10:B29)</f>
        <v>3848</v>
      </c>
      <c r="C8" s="297">
        <f aca="true" t="shared" si="0" ref="C8:J8">SUM(C10:C29)</f>
        <v>2284</v>
      </c>
      <c r="D8" s="297">
        <f t="shared" si="0"/>
        <v>1564</v>
      </c>
      <c r="E8" s="297">
        <f t="shared" si="0"/>
        <v>3694</v>
      </c>
      <c r="F8" s="297">
        <f t="shared" si="0"/>
        <v>2199</v>
      </c>
      <c r="G8" s="297">
        <f t="shared" si="0"/>
        <v>1495</v>
      </c>
      <c r="H8" s="297">
        <f t="shared" si="0"/>
        <v>154</v>
      </c>
      <c r="I8" s="297">
        <f t="shared" si="0"/>
        <v>85</v>
      </c>
      <c r="J8" s="297">
        <f t="shared" si="0"/>
        <v>69</v>
      </c>
      <c r="K8" s="298">
        <f>SUM(K10:K29)</f>
        <v>100</v>
      </c>
      <c r="L8" s="298">
        <f aca="true" t="shared" si="1" ref="L8:S8">SUM(L10:L29)</f>
        <v>99.99999999999999</v>
      </c>
      <c r="M8" s="298">
        <f t="shared" si="1"/>
        <v>100</v>
      </c>
      <c r="N8" s="298">
        <f t="shared" si="1"/>
        <v>100.00000000000001</v>
      </c>
      <c r="O8" s="298">
        <f t="shared" si="1"/>
        <v>99.99999999999999</v>
      </c>
      <c r="P8" s="298">
        <f t="shared" si="1"/>
        <v>100</v>
      </c>
      <c r="Q8" s="298">
        <f t="shared" si="1"/>
        <v>100.00000000000001</v>
      </c>
      <c r="R8" s="298">
        <f t="shared" si="1"/>
        <v>99.99999999999999</v>
      </c>
      <c r="S8" s="298">
        <f t="shared" si="1"/>
        <v>100.00000000000001</v>
      </c>
    </row>
    <row r="9" spans="1:19" s="196" customFormat="1" ht="14.25" customHeight="1">
      <c r="A9" s="76"/>
      <c r="B9" s="299"/>
      <c r="C9" s="76"/>
      <c r="D9" s="76"/>
      <c r="E9" s="76"/>
      <c r="F9" s="77"/>
      <c r="G9" s="77"/>
      <c r="H9" s="76"/>
      <c r="I9" s="77"/>
      <c r="J9" s="77"/>
      <c r="K9" s="300"/>
      <c r="L9" s="300"/>
      <c r="M9" s="300"/>
      <c r="N9" s="300"/>
      <c r="O9" s="300"/>
      <c r="P9" s="300"/>
      <c r="Q9" s="300"/>
      <c r="R9" s="300"/>
      <c r="S9" s="300"/>
    </row>
    <row r="10" spans="1:19" ht="14.25" customHeight="1">
      <c r="A10" s="20" t="s">
        <v>243</v>
      </c>
      <c r="B10" s="294">
        <f>SUM(C10:D10)</f>
        <v>43</v>
      </c>
      <c r="C10" s="64">
        <f>F10+I10</f>
        <v>25</v>
      </c>
      <c r="D10" s="64">
        <f>G10+J10</f>
        <v>18</v>
      </c>
      <c r="E10" s="64">
        <f>SUM(F10:G10)</f>
        <v>38</v>
      </c>
      <c r="F10" s="62">
        <v>21</v>
      </c>
      <c r="G10" s="62">
        <v>17</v>
      </c>
      <c r="H10" s="64">
        <f>SUM(I10:J10)</f>
        <v>5</v>
      </c>
      <c r="I10" s="62">
        <v>4</v>
      </c>
      <c r="J10" s="62">
        <v>1</v>
      </c>
      <c r="K10" s="295">
        <f>B10/B8*100</f>
        <v>1.1174636174636174</v>
      </c>
      <c r="L10" s="295">
        <f aca="true" t="shared" si="2" ref="L10:S10">C10/C8*100</f>
        <v>1.094570928196147</v>
      </c>
      <c r="M10" s="295">
        <f t="shared" si="2"/>
        <v>1.1508951406649617</v>
      </c>
      <c r="N10" s="295">
        <f t="shared" si="2"/>
        <v>1.028695181375203</v>
      </c>
      <c r="O10" s="295">
        <f t="shared" si="2"/>
        <v>0.9549795361527967</v>
      </c>
      <c r="P10" s="295">
        <f t="shared" si="2"/>
        <v>1.1371237458193981</v>
      </c>
      <c r="Q10" s="295">
        <f t="shared" si="2"/>
        <v>3.2467532467532463</v>
      </c>
      <c r="R10" s="295">
        <f t="shared" si="2"/>
        <v>4.705882352941177</v>
      </c>
      <c r="S10" s="295">
        <f t="shared" si="2"/>
        <v>1.4492753623188406</v>
      </c>
    </row>
    <row r="11" spans="1:19" ht="14.25" customHeight="1">
      <c r="A11" s="20" t="s">
        <v>58</v>
      </c>
      <c r="B11" s="294">
        <f aca="true" t="shared" si="3" ref="B11:B29">SUM(C11:D11)</f>
        <v>21</v>
      </c>
      <c r="C11" s="64">
        <f aca="true" t="shared" si="4" ref="C11:D29">F11+I11</f>
        <v>20</v>
      </c>
      <c r="D11" s="64">
        <f t="shared" si="4"/>
        <v>1</v>
      </c>
      <c r="E11" s="64">
        <f aca="true" t="shared" si="5" ref="E11:E29">SUM(F11:G11)</f>
        <v>20</v>
      </c>
      <c r="F11" s="62">
        <v>20</v>
      </c>
      <c r="G11" s="62">
        <v>0</v>
      </c>
      <c r="H11" s="64">
        <f aca="true" t="shared" si="6" ref="H11:H29">SUM(I11:J11)</f>
        <v>1</v>
      </c>
      <c r="I11" s="62">
        <v>0</v>
      </c>
      <c r="J11" s="62">
        <v>1</v>
      </c>
      <c r="K11" s="295">
        <f>B11/B8*100</f>
        <v>0.5457380457380457</v>
      </c>
      <c r="L11" s="295">
        <f aca="true" t="shared" si="7" ref="L11:S11">C11/C8*100</f>
        <v>0.8756567425569177</v>
      </c>
      <c r="M11" s="295">
        <f t="shared" si="7"/>
        <v>0.0639386189258312</v>
      </c>
      <c r="N11" s="295">
        <f t="shared" si="7"/>
        <v>0.5414185165132648</v>
      </c>
      <c r="O11" s="295">
        <f t="shared" si="7"/>
        <v>0.9095043201455207</v>
      </c>
      <c r="P11" s="295">
        <f t="shared" si="7"/>
        <v>0</v>
      </c>
      <c r="Q11" s="295">
        <f t="shared" si="7"/>
        <v>0.6493506493506493</v>
      </c>
      <c r="R11" s="295">
        <f t="shared" si="7"/>
        <v>0</v>
      </c>
      <c r="S11" s="295">
        <f t="shared" si="7"/>
        <v>1.4492753623188406</v>
      </c>
    </row>
    <row r="12" spans="1:19" ht="14.25" customHeight="1">
      <c r="A12" s="20" t="s">
        <v>244</v>
      </c>
      <c r="B12" s="294">
        <f t="shared" si="3"/>
        <v>1</v>
      </c>
      <c r="C12" s="64">
        <f t="shared" si="4"/>
        <v>0</v>
      </c>
      <c r="D12" s="64">
        <f t="shared" si="4"/>
        <v>1</v>
      </c>
      <c r="E12" s="64">
        <f t="shared" si="5"/>
        <v>1</v>
      </c>
      <c r="F12" s="62">
        <v>0</v>
      </c>
      <c r="G12" s="62">
        <v>1</v>
      </c>
      <c r="H12" s="64">
        <f t="shared" si="6"/>
        <v>0</v>
      </c>
      <c r="I12" s="62">
        <v>0</v>
      </c>
      <c r="J12" s="62">
        <v>0</v>
      </c>
      <c r="K12" s="295">
        <f>B12/B8*100</f>
        <v>0.02598752598752599</v>
      </c>
      <c r="L12" s="295">
        <f aca="true" t="shared" si="8" ref="L12:S12">C12/C8*100</f>
        <v>0</v>
      </c>
      <c r="M12" s="295">
        <f t="shared" si="8"/>
        <v>0.0639386189258312</v>
      </c>
      <c r="N12" s="295">
        <f t="shared" si="8"/>
        <v>0.02707092582566324</v>
      </c>
      <c r="O12" s="295">
        <f t="shared" si="8"/>
        <v>0</v>
      </c>
      <c r="P12" s="295">
        <f t="shared" si="8"/>
        <v>0.06688963210702341</v>
      </c>
      <c r="Q12" s="295">
        <f t="shared" si="8"/>
        <v>0</v>
      </c>
      <c r="R12" s="295">
        <f t="shared" si="8"/>
        <v>0</v>
      </c>
      <c r="S12" s="295">
        <f t="shared" si="8"/>
        <v>0</v>
      </c>
    </row>
    <row r="13" spans="1:19" ht="14.25" customHeight="1">
      <c r="A13" s="20" t="s">
        <v>59</v>
      </c>
      <c r="B13" s="294">
        <f t="shared" si="3"/>
        <v>315</v>
      </c>
      <c r="C13" s="64">
        <f t="shared" si="4"/>
        <v>274</v>
      </c>
      <c r="D13" s="64">
        <f t="shared" si="4"/>
        <v>41</v>
      </c>
      <c r="E13" s="64">
        <f t="shared" si="5"/>
        <v>299</v>
      </c>
      <c r="F13" s="62">
        <v>260</v>
      </c>
      <c r="G13" s="62">
        <v>39</v>
      </c>
      <c r="H13" s="64">
        <f t="shared" si="6"/>
        <v>16</v>
      </c>
      <c r="I13" s="62">
        <v>14</v>
      </c>
      <c r="J13" s="62">
        <v>2</v>
      </c>
      <c r="K13" s="295">
        <f>B13/B8*100</f>
        <v>8.186070686070686</v>
      </c>
      <c r="L13" s="295">
        <f aca="true" t="shared" si="9" ref="L13:S13">C13/C8*100</f>
        <v>11.996497373029772</v>
      </c>
      <c r="M13" s="295">
        <f t="shared" si="9"/>
        <v>2.6214833759590794</v>
      </c>
      <c r="N13" s="295">
        <f t="shared" si="9"/>
        <v>8.094206821873309</v>
      </c>
      <c r="O13" s="295">
        <f t="shared" si="9"/>
        <v>11.82355616189177</v>
      </c>
      <c r="P13" s="295">
        <f t="shared" si="9"/>
        <v>2.608695652173913</v>
      </c>
      <c r="Q13" s="295">
        <f t="shared" si="9"/>
        <v>10.38961038961039</v>
      </c>
      <c r="R13" s="295">
        <f t="shared" si="9"/>
        <v>16.470588235294116</v>
      </c>
      <c r="S13" s="295">
        <f t="shared" si="9"/>
        <v>2.898550724637681</v>
      </c>
    </row>
    <row r="14" spans="1:19" ht="14.25" customHeight="1">
      <c r="A14" s="20" t="s">
        <v>60</v>
      </c>
      <c r="B14" s="294">
        <f t="shared" si="3"/>
        <v>1298</v>
      </c>
      <c r="C14" s="64">
        <f t="shared" si="4"/>
        <v>857</v>
      </c>
      <c r="D14" s="64">
        <f t="shared" si="4"/>
        <v>441</v>
      </c>
      <c r="E14" s="64">
        <f t="shared" si="5"/>
        <v>1271</v>
      </c>
      <c r="F14" s="62">
        <v>842</v>
      </c>
      <c r="G14" s="62">
        <v>429</v>
      </c>
      <c r="H14" s="64">
        <f t="shared" si="6"/>
        <v>27</v>
      </c>
      <c r="I14" s="62">
        <v>15</v>
      </c>
      <c r="J14" s="62">
        <v>12</v>
      </c>
      <c r="K14" s="295">
        <f>B14/B8*100</f>
        <v>33.731808731808734</v>
      </c>
      <c r="L14" s="295">
        <f aca="true" t="shared" si="10" ref="L14:S14">C14/C8*100</f>
        <v>37.521891418563925</v>
      </c>
      <c r="M14" s="295">
        <f t="shared" si="10"/>
        <v>28.19693094629156</v>
      </c>
      <c r="N14" s="295">
        <f t="shared" si="10"/>
        <v>34.40714672441798</v>
      </c>
      <c r="O14" s="295">
        <f t="shared" si="10"/>
        <v>38.290131878126424</v>
      </c>
      <c r="P14" s="295">
        <f t="shared" si="10"/>
        <v>28.695652173913043</v>
      </c>
      <c r="Q14" s="295">
        <f t="shared" si="10"/>
        <v>17.532467532467532</v>
      </c>
      <c r="R14" s="295">
        <f t="shared" si="10"/>
        <v>17.647058823529413</v>
      </c>
      <c r="S14" s="295">
        <f t="shared" si="10"/>
        <v>17.391304347826086</v>
      </c>
    </row>
    <row r="15" spans="1:19" ht="14.25" customHeight="1">
      <c r="A15" s="20" t="s">
        <v>8</v>
      </c>
      <c r="B15" s="294">
        <f t="shared" si="3"/>
        <v>54</v>
      </c>
      <c r="C15" s="64">
        <f t="shared" si="4"/>
        <v>45</v>
      </c>
      <c r="D15" s="64">
        <f t="shared" si="4"/>
        <v>9</v>
      </c>
      <c r="E15" s="64">
        <f t="shared" si="5"/>
        <v>54</v>
      </c>
      <c r="F15" s="62">
        <v>45</v>
      </c>
      <c r="G15" s="62">
        <v>9</v>
      </c>
      <c r="H15" s="64">
        <f t="shared" si="6"/>
        <v>0</v>
      </c>
      <c r="I15" s="62">
        <v>0</v>
      </c>
      <c r="J15" s="62">
        <v>0</v>
      </c>
      <c r="K15" s="295">
        <f>B15/B8*100</f>
        <v>1.4033264033264035</v>
      </c>
      <c r="L15" s="295">
        <f aca="true" t="shared" si="11" ref="L15:S15">C15/C8*100</f>
        <v>1.9702276707530646</v>
      </c>
      <c r="M15" s="295">
        <f t="shared" si="11"/>
        <v>0.5754475703324808</v>
      </c>
      <c r="N15" s="295">
        <f t="shared" si="11"/>
        <v>1.4618299945858149</v>
      </c>
      <c r="O15" s="295">
        <f t="shared" si="11"/>
        <v>2.046384720327422</v>
      </c>
      <c r="P15" s="295">
        <f t="shared" si="11"/>
        <v>0.6020066889632106</v>
      </c>
      <c r="Q15" s="295">
        <f t="shared" si="11"/>
        <v>0</v>
      </c>
      <c r="R15" s="295">
        <f t="shared" si="11"/>
        <v>0</v>
      </c>
      <c r="S15" s="295">
        <f t="shared" si="11"/>
        <v>0</v>
      </c>
    </row>
    <row r="16" spans="1:19" ht="14.25" customHeight="1">
      <c r="A16" s="20" t="s">
        <v>57</v>
      </c>
      <c r="B16" s="294">
        <f t="shared" si="3"/>
        <v>35</v>
      </c>
      <c r="C16" s="64">
        <f t="shared" si="4"/>
        <v>15</v>
      </c>
      <c r="D16" s="64">
        <f t="shared" si="4"/>
        <v>20</v>
      </c>
      <c r="E16" s="64">
        <f t="shared" si="5"/>
        <v>33</v>
      </c>
      <c r="F16" s="62">
        <v>14</v>
      </c>
      <c r="G16" s="62">
        <v>19</v>
      </c>
      <c r="H16" s="64">
        <f t="shared" si="6"/>
        <v>2</v>
      </c>
      <c r="I16" s="62">
        <v>1</v>
      </c>
      <c r="J16" s="62">
        <v>1</v>
      </c>
      <c r="K16" s="295">
        <f>B16/B8*100</f>
        <v>0.9095634095634096</v>
      </c>
      <c r="L16" s="295">
        <f aca="true" t="shared" si="12" ref="L16:S16">C16/C8*100</f>
        <v>0.6567425569176882</v>
      </c>
      <c r="M16" s="295">
        <f t="shared" si="12"/>
        <v>1.278772378516624</v>
      </c>
      <c r="N16" s="295">
        <f t="shared" si="12"/>
        <v>0.8933405522468869</v>
      </c>
      <c r="O16" s="295">
        <f t="shared" si="12"/>
        <v>0.6366530241018644</v>
      </c>
      <c r="P16" s="295">
        <f t="shared" si="12"/>
        <v>1.2709030100334449</v>
      </c>
      <c r="Q16" s="295">
        <f t="shared" si="12"/>
        <v>1.2987012987012987</v>
      </c>
      <c r="R16" s="295">
        <f t="shared" si="12"/>
        <v>1.1764705882352942</v>
      </c>
      <c r="S16" s="295">
        <f t="shared" si="12"/>
        <v>1.4492753623188406</v>
      </c>
    </row>
    <row r="17" spans="1:19" ht="14.25" customHeight="1">
      <c r="A17" s="20" t="s">
        <v>245</v>
      </c>
      <c r="B17" s="294">
        <f t="shared" si="3"/>
        <v>217</v>
      </c>
      <c r="C17" s="64">
        <f t="shared" si="4"/>
        <v>155</v>
      </c>
      <c r="D17" s="64">
        <f t="shared" si="4"/>
        <v>62</v>
      </c>
      <c r="E17" s="64">
        <f t="shared" si="5"/>
        <v>200</v>
      </c>
      <c r="F17" s="62">
        <v>143</v>
      </c>
      <c r="G17" s="62">
        <v>57</v>
      </c>
      <c r="H17" s="64">
        <f t="shared" si="6"/>
        <v>17</v>
      </c>
      <c r="I17" s="62">
        <v>12</v>
      </c>
      <c r="J17" s="62">
        <v>5</v>
      </c>
      <c r="K17" s="295">
        <f>B17/B8*100</f>
        <v>5.63929313929314</v>
      </c>
      <c r="L17" s="295">
        <f aca="true" t="shared" si="13" ref="L17:S17">C17/C8*100</f>
        <v>6.786339754816112</v>
      </c>
      <c r="M17" s="295">
        <f t="shared" si="13"/>
        <v>3.9641943734015346</v>
      </c>
      <c r="N17" s="295">
        <f t="shared" si="13"/>
        <v>5.414185165132648</v>
      </c>
      <c r="O17" s="295">
        <f t="shared" si="13"/>
        <v>6.502955889040472</v>
      </c>
      <c r="P17" s="295">
        <f t="shared" si="13"/>
        <v>3.812709030100334</v>
      </c>
      <c r="Q17" s="295">
        <f t="shared" si="13"/>
        <v>11.03896103896104</v>
      </c>
      <c r="R17" s="295">
        <f t="shared" si="13"/>
        <v>14.117647058823529</v>
      </c>
      <c r="S17" s="295">
        <f t="shared" si="13"/>
        <v>7.246376811594203</v>
      </c>
    </row>
    <row r="18" spans="1:19" ht="14.25" customHeight="1">
      <c r="A18" s="20" t="s">
        <v>246</v>
      </c>
      <c r="B18" s="294">
        <f t="shared" si="3"/>
        <v>538</v>
      </c>
      <c r="C18" s="64">
        <f t="shared" si="4"/>
        <v>212</v>
      </c>
      <c r="D18" s="64">
        <f t="shared" si="4"/>
        <v>326</v>
      </c>
      <c r="E18" s="64">
        <f t="shared" si="5"/>
        <v>508</v>
      </c>
      <c r="F18" s="62">
        <v>199</v>
      </c>
      <c r="G18" s="62">
        <v>309</v>
      </c>
      <c r="H18" s="64">
        <f t="shared" si="6"/>
        <v>30</v>
      </c>
      <c r="I18" s="62">
        <v>13</v>
      </c>
      <c r="J18" s="62">
        <v>17</v>
      </c>
      <c r="K18" s="295">
        <f>B18/B8*100</f>
        <v>13.98128898128898</v>
      </c>
      <c r="L18" s="295">
        <f aca="true" t="shared" si="14" ref="L18:S18">C18/C8*100</f>
        <v>9.281961471103326</v>
      </c>
      <c r="M18" s="295">
        <f t="shared" si="14"/>
        <v>20.843989769820972</v>
      </c>
      <c r="N18" s="295">
        <f t="shared" si="14"/>
        <v>13.752030319436926</v>
      </c>
      <c r="O18" s="295">
        <f t="shared" si="14"/>
        <v>9.049567985447931</v>
      </c>
      <c r="P18" s="295">
        <f t="shared" si="14"/>
        <v>20.668896321070235</v>
      </c>
      <c r="Q18" s="295">
        <f t="shared" si="14"/>
        <v>19.480519480519483</v>
      </c>
      <c r="R18" s="295">
        <f t="shared" si="14"/>
        <v>15.294117647058824</v>
      </c>
      <c r="S18" s="295">
        <f t="shared" si="14"/>
        <v>24.637681159420293</v>
      </c>
    </row>
    <row r="19" spans="1:19" ht="14.25" customHeight="1">
      <c r="A19" s="20" t="s">
        <v>247</v>
      </c>
      <c r="B19" s="294">
        <f t="shared" si="3"/>
        <v>43</v>
      </c>
      <c r="C19" s="64">
        <f t="shared" si="4"/>
        <v>11</v>
      </c>
      <c r="D19" s="64">
        <f t="shared" si="4"/>
        <v>32</v>
      </c>
      <c r="E19" s="64">
        <f t="shared" si="5"/>
        <v>43</v>
      </c>
      <c r="F19" s="62">
        <v>11</v>
      </c>
      <c r="G19" s="62">
        <v>32</v>
      </c>
      <c r="H19" s="64">
        <f t="shared" si="6"/>
        <v>0</v>
      </c>
      <c r="I19" s="62">
        <v>0</v>
      </c>
      <c r="J19" s="62">
        <v>0</v>
      </c>
      <c r="K19" s="295">
        <f>B19/B8*100</f>
        <v>1.1174636174636174</v>
      </c>
      <c r="L19" s="295">
        <f aca="true" t="shared" si="15" ref="L19:S19">C19/C8*100</f>
        <v>0.4816112084063047</v>
      </c>
      <c r="M19" s="295">
        <f t="shared" si="15"/>
        <v>2.0460358056265986</v>
      </c>
      <c r="N19" s="295">
        <f t="shared" si="15"/>
        <v>1.164049810503519</v>
      </c>
      <c r="O19" s="295">
        <f t="shared" si="15"/>
        <v>0.5002273760800363</v>
      </c>
      <c r="P19" s="295">
        <f t="shared" si="15"/>
        <v>2.140468227424749</v>
      </c>
      <c r="Q19" s="295">
        <f t="shared" si="15"/>
        <v>0</v>
      </c>
      <c r="R19" s="295">
        <f t="shared" si="15"/>
        <v>0</v>
      </c>
      <c r="S19" s="295">
        <f t="shared" si="15"/>
        <v>0</v>
      </c>
    </row>
    <row r="20" spans="1:19" ht="14.25" customHeight="1">
      <c r="A20" s="20" t="s">
        <v>248</v>
      </c>
      <c r="B20" s="294">
        <f t="shared" si="3"/>
        <v>51</v>
      </c>
      <c r="C20" s="64">
        <f t="shared" si="4"/>
        <v>31</v>
      </c>
      <c r="D20" s="64">
        <f t="shared" si="4"/>
        <v>20</v>
      </c>
      <c r="E20" s="64">
        <f t="shared" si="5"/>
        <v>48</v>
      </c>
      <c r="F20" s="62">
        <v>28</v>
      </c>
      <c r="G20" s="62">
        <v>20</v>
      </c>
      <c r="H20" s="64">
        <f t="shared" si="6"/>
        <v>3</v>
      </c>
      <c r="I20" s="62">
        <v>3</v>
      </c>
      <c r="J20" s="62">
        <v>0</v>
      </c>
      <c r="K20" s="295">
        <f>B20/B8*100</f>
        <v>1.3253638253638254</v>
      </c>
      <c r="L20" s="295">
        <f aca="true" t="shared" si="16" ref="L20:S20">C20/C8*100</f>
        <v>1.3572679509632224</v>
      </c>
      <c r="M20" s="295">
        <f t="shared" si="16"/>
        <v>1.278772378516624</v>
      </c>
      <c r="N20" s="295">
        <f t="shared" si="16"/>
        <v>1.2994044396318354</v>
      </c>
      <c r="O20" s="295">
        <f t="shared" si="16"/>
        <v>1.2733060482037288</v>
      </c>
      <c r="P20" s="295">
        <f t="shared" si="16"/>
        <v>1.3377926421404682</v>
      </c>
      <c r="Q20" s="295">
        <f t="shared" si="16"/>
        <v>1.948051948051948</v>
      </c>
      <c r="R20" s="295">
        <f t="shared" si="16"/>
        <v>3.5294117647058822</v>
      </c>
      <c r="S20" s="295">
        <f t="shared" si="16"/>
        <v>0</v>
      </c>
    </row>
    <row r="21" spans="1:19" ht="14.25" customHeight="1">
      <c r="A21" s="20" t="s">
        <v>249</v>
      </c>
      <c r="B21" s="294">
        <f t="shared" si="3"/>
        <v>60</v>
      </c>
      <c r="C21" s="64">
        <f t="shared" si="4"/>
        <v>40</v>
      </c>
      <c r="D21" s="64">
        <f t="shared" si="4"/>
        <v>20</v>
      </c>
      <c r="E21" s="64">
        <f t="shared" si="5"/>
        <v>60</v>
      </c>
      <c r="F21" s="62">
        <v>40</v>
      </c>
      <c r="G21" s="62">
        <v>20</v>
      </c>
      <c r="H21" s="64">
        <f t="shared" si="6"/>
        <v>0</v>
      </c>
      <c r="I21" s="62">
        <v>0</v>
      </c>
      <c r="J21" s="62">
        <v>0</v>
      </c>
      <c r="K21" s="295">
        <f>B21/B8*100</f>
        <v>1.5592515592515594</v>
      </c>
      <c r="L21" s="295">
        <f aca="true" t="shared" si="17" ref="L21:S21">C21/C8*100</f>
        <v>1.7513134851138354</v>
      </c>
      <c r="M21" s="295">
        <f t="shared" si="17"/>
        <v>1.278772378516624</v>
      </c>
      <c r="N21" s="295">
        <f t="shared" si="17"/>
        <v>1.6242555495397943</v>
      </c>
      <c r="O21" s="295">
        <f t="shared" si="17"/>
        <v>1.8190086402910415</v>
      </c>
      <c r="P21" s="295">
        <f t="shared" si="17"/>
        <v>1.3377926421404682</v>
      </c>
      <c r="Q21" s="295">
        <f t="shared" si="17"/>
        <v>0</v>
      </c>
      <c r="R21" s="295">
        <f t="shared" si="17"/>
        <v>0</v>
      </c>
      <c r="S21" s="295">
        <f t="shared" si="17"/>
        <v>0</v>
      </c>
    </row>
    <row r="22" spans="1:19" ht="14.25" customHeight="1">
      <c r="A22" s="20" t="s">
        <v>250</v>
      </c>
      <c r="B22" s="294">
        <f t="shared" si="3"/>
        <v>133</v>
      </c>
      <c r="C22" s="64">
        <f t="shared" si="4"/>
        <v>49</v>
      </c>
      <c r="D22" s="64">
        <f t="shared" si="4"/>
        <v>84</v>
      </c>
      <c r="E22" s="64">
        <f t="shared" si="5"/>
        <v>120</v>
      </c>
      <c r="F22" s="62">
        <v>45</v>
      </c>
      <c r="G22" s="62">
        <v>75</v>
      </c>
      <c r="H22" s="64">
        <f t="shared" si="6"/>
        <v>13</v>
      </c>
      <c r="I22" s="62">
        <v>4</v>
      </c>
      <c r="J22" s="62">
        <v>9</v>
      </c>
      <c r="K22" s="295">
        <f>B22/B8*100</f>
        <v>3.4563409563409566</v>
      </c>
      <c r="L22" s="295">
        <f aca="true" t="shared" si="18" ref="L22:S22">C22/C8*100</f>
        <v>2.1453590192644483</v>
      </c>
      <c r="M22" s="295">
        <f t="shared" si="18"/>
        <v>5.3708439897698215</v>
      </c>
      <c r="N22" s="295">
        <f t="shared" si="18"/>
        <v>3.2485110990795887</v>
      </c>
      <c r="O22" s="295">
        <f t="shared" si="18"/>
        <v>2.046384720327422</v>
      </c>
      <c r="P22" s="295">
        <f t="shared" si="18"/>
        <v>5.016722408026756</v>
      </c>
      <c r="Q22" s="295">
        <f t="shared" si="18"/>
        <v>8.441558441558442</v>
      </c>
      <c r="R22" s="295">
        <f t="shared" si="18"/>
        <v>4.705882352941177</v>
      </c>
      <c r="S22" s="295">
        <f t="shared" si="18"/>
        <v>13.043478260869565</v>
      </c>
    </row>
    <row r="23" spans="1:19" ht="14.25" customHeight="1">
      <c r="A23" s="20" t="s">
        <v>241</v>
      </c>
      <c r="B23" s="294">
        <f t="shared" si="3"/>
        <v>89</v>
      </c>
      <c r="C23" s="64">
        <f t="shared" si="4"/>
        <v>30</v>
      </c>
      <c r="D23" s="64">
        <f t="shared" si="4"/>
        <v>59</v>
      </c>
      <c r="E23" s="64">
        <f t="shared" si="5"/>
        <v>86</v>
      </c>
      <c r="F23" s="62">
        <v>29</v>
      </c>
      <c r="G23" s="62">
        <v>57</v>
      </c>
      <c r="H23" s="64">
        <f t="shared" si="6"/>
        <v>3</v>
      </c>
      <c r="I23" s="62">
        <v>1</v>
      </c>
      <c r="J23" s="62">
        <v>2</v>
      </c>
      <c r="K23" s="295">
        <f>B23/B8*100</f>
        <v>2.312889812889813</v>
      </c>
      <c r="L23" s="295">
        <f aca="true" t="shared" si="19" ref="L23:S23">C23/C8*100</f>
        <v>1.3134851138353765</v>
      </c>
      <c r="M23" s="295">
        <f t="shared" si="19"/>
        <v>3.7723785166240407</v>
      </c>
      <c r="N23" s="295">
        <f t="shared" si="19"/>
        <v>2.328099621007038</v>
      </c>
      <c r="O23" s="295">
        <f t="shared" si="19"/>
        <v>1.3187812642110048</v>
      </c>
      <c r="P23" s="295">
        <f t="shared" si="19"/>
        <v>3.812709030100334</v>
      </c>
      <c r="Q23" s="295">
        <f t="shared" si="19"/>
        <v>1.948051948051948</v>
      </c>
      <c r="R23" s="295">
        <f t="shared" si="19"/>
        <v>1.1764705882352942</v>
      </c>
      <c r="S23" s="295">
        <f t="shared" si="19"/>
        <v>2.898550724637681</v>
      </c>
    </row>
    <row r="24" spans="1:19" ht="14.25" customHeight="1">
      <c r="A24" s="20" t="s">
        <v>251</v>
      </c>
      <c r="B24" s="294">
        <f t="shared" si="3"/>
        <v>11</v>
      </c>
      <c r="C24" s="64">
        <f t="shared" si="4"/>
        <v>4</v>
      </c>
      <c r="D24" s="64">
        <f t="shared" si="4"/>
        <v>7</v>
      </c>
      <c r="E24" s="64">
        <f t="shared" si="5"/>
        <v>10</v>
      </c>
      <c r="F24" s="62">
        <v>4</v>
      </c>
      <c r="G24" s="62">
        <v>6</v>
      </c>
      <c r="H24" s="64">
        <f t="shared" si="6"/>
        <v>1</v>
      </c>
      <c r="I24" s="62">
        <v>0</v>
      </c>
      <c r="J24" s="62">
        <v>1</v>
      </c>
      <c r="K24" s="295">
        <f>B24/B8*100</f>
        <v>0.2858627858627859</v>
      </c>
      <c r="L24" s="295">
        <f aca="true" t="shared" si="20" ref="L24:S24">C24/C8*100</f>
        <v>0.17513134851138354</v>
      </c>
      <c r="M24" s="295">
        <f t="shared" si="20"/>
        <v>0.4475703324808184</v>
      </c>
      <c r="N24" s="295">
        <f t="shared" si="20"/>
        <v>0.2707092582566324</v>
      </c>
      <c r="O24" s="295">
        <f t="shared" si="20"/>
        <v>0.18190086402910413</v>
      </c>
      <c r="P24" s="295">
        <f t="shared" si="20"/>
        <v>0.4013377926421404</v>
      </c>
      <c r="Q24" s="295">
        <f t="shared" si="20"/>
        <v>0.6493506493506493</v>
      </c>
      <c r="R24" s="295">
        <f t="shared" si="20"/>
        <v>0</v>
      </c>
      <c r="S24" s="295">
        <f t="shared" si="20"/>
        <v>1.4492753623188406</v>
      </c>
    </row>
    <row r="25" spans="1:19" ht="14.25" customHeight="1">
      <c r="A25" s="20" t="s">
        <v>242</v>
      </c>
      <c r="B25" s="294">
        <f t="shared" si="3"/>
        <v>255</v>
      </c>
      <c r="C25" s="64">
        <f t="shared" si="4"/>
        <v>60</v>
      </c>
      <c r="D25" s="64">
        <f t="shared" si="4"/>
        <v>195</v>
      </c>
      <c r="E25" s="64">
        <f t="shared" si="5"/>
        <v>231</v>
      </c>
      <c r="F25" s="62">
        <v>52</v>
      </c>
      <c r="G25" s="62">
        <v>179</v>
      </c>
      <c r="H25" s="64">
        <f t="shared" si="6"/>
        <v>24</v>
      </c>
      <c r="I25" s="62">
        <v>8</v>
      </c>
      <c r="J25" s="62">
        <v>16</v>
      </c>
      <c r="K25" s="295">
        <f>B25/B8*100</f>
        <v>6.626819126819126</v>
      </c>
      <c r="L25" s="295">
        <f aca="true" t="shared" si="21" ref="L25:S25">C25/C8*100</f>
        <v>2.626970227670753</v>
      </c>
      <c r="M25" s="295">
        <f t="shared" si="21"/>
        <v>12.468030690537084</v>
      </c>
      <c r="N25" s="295">
        <f t="shared" si="21"/>
        <v>6.253383865728209</v>
      </c>
      <c r="O25" s="295">
        <f t="shared" si="21"/>
        <v>2.364711232378354</v>
      </c>
      <c r="P25" s="295">
        <f t="shared" si="21"/>
        <v>11.97324414715719</v>
      </c>
      <c r="Q25" s="295">
        <f t="shared" si="21"/>
        <v>15.584415584415584</v>
      </c>
      <c r="R25" s="295">
        <f t="shared" si="21"/>
        <v>9.411764705882353</v>
      </c>
      <c r="S25" s="295">
        <f t="shared" si="21"/>
        <v>23.18840579710145</v>
      </c>
    </row>
    <row r="26" spans="1:19" ht="14.25" customHeight="1">
      <c r="A26" s="20" t="s">
        <v>65</v>
      </c>
      <c r="B26" s="294">
        <f t="shared" si="3"/>
        <v>76</v>
      </c>
      <c r="C26" s="64">
        <f t="shared" si="4"/>
        <v>27</v>
      </c>
      <c r="D26" s="64">
        <f t="shared" si="4"/>
        <v>49</v>
      </c>
      <c r="E26" s="64">
        <f t="shared" si="5"/>
        <v>76</v>
      </c>
      <c r="F26" s="62">
        <v>27</v>
      </c>
      <c r="G26" s="62">
        <v>49</v>
      </c>
      <c r="H26" s="64">
        <f t="shared" si="6"/>
        <v>0</v>
      </c>
      <c r="I26" s="62">
        <v>0</v>
      </c>
      <c r="J26" s="62">
        <v>0</v>
      </c>
      <c r="K26" s="295">
        <f>B26/B8*100</f>
        <v>1.9750519750519753</v>
      </c>
      <c r="L26" s="295">
        <f aca="true" t="shared" si="22" ref="L26:S26">C26/C8*100</f>
        <v>1.182136602451839</v>
      </c>
      <c r="M26" s="295">
        <f t="shared" si="22"/>
        <v>3.1329923273657285</v>
      </c>
      <c r="N26" s="295">
        <f t="shared" si="22"/>
        <v>2.057390362750406</v>
      </c>
      <c r="O26" s="295">
        <f t="shared" si="22"/>
        <v>1.227830832196453</v>
      </c>
      <c r="P26" s="295">
        <f t="shared" si="22"/>
        <v>3.2775919732441468</v>
      </c>
      <c r="Q26" s="295">
        <f t="shared" si="22"/>
        <v>0</v>
      </c>
      <c r="R26" s="295">
        <f t="shared" si="22"/>
        <v>0</v>
      </c>
      <c r="S26" s="295">
        <f t="shared" si="22"/>
        <v>0</v>
      </c>
    </row>
    <row r="27" spans="1:19" ht="14.25" customHeight="1">
      <c r="A27" s="20" t="s">
        <v>185</v>
      </c>
      <c r="B27" s="294">
        <f t="shared" si="3"/>
        <v>181</v>
      </c>
      <c r="C27" s="64">
        <f t="shared" si="4"/>
        <v>120</v>
      </c>
      <c r="D27" s="64">
        <f t="shared" si="4"/>
        <v>61</v>
      </c>
      <c r="E27" s="64">
        <f t="shared" si="5"/>
        <v>176</v>
      </c>
      <c r="F27" s="62">
        <v>115</v>
      </c>
      <c r="G27" s="62">
        <v>61</v>
      </c>
      <c r="H27" s="64">
        <f t="shared" si="6"/>
        <v>5</v>
      </c>
      <c r="I27" s="62">
        <v>5</v>
      </c>
      <c r="J27" s="62">
        <v>0</v>
      </c>
      <c r="K27" s="295">
        <f>B27/B8*100</f>
        <v>4.703742203742204</v>
      </c>
      <c r="L27" s="295">
        <f aca="true" t="shared" si="23" ref="L27:S27">C27/C8*100</f>
        <v>5.253940455341506</v>
      </c>
      <c r="M27" s="295">
        <f t="shared" si="23"/>
        <v>3.9002557544757033</v>
      </c>
      <c r="N27" s="295">
        <f t="shared" si="23"/>
        <v>4.76448294531673</v>
      </c>
      <c r="O27" s="295">
        <f t="shared" si="23"/>
        <v>5.2296498408367444</v>
      </c>
      <c r="P27" s="295">
        <f t="shared" si="23"/>
        <v>4.080267558528428</v>
      </c>
      <c r="Q27" s="295">
        <f t="shared" si="23"/>
        <v>3.2467532467532463</v>
      </c>
      <c r="R27" s="295">
        <f t="shared" si="23"/>
        <v>5.88235294117647</v>
      </c>
      <c r="S27" s="295">
        <f t="shared" si="23"/>
        <v>0</v>
      </c>
    </row>
    <row r="28" spans="1:19" ht="14.25" customHeight="1">
      <c r="A28" s="20" t="s">
        <v>184</v>
      </c>
      <c r="B28" s="294">
        <f t="shared" si="3"/>
        <v>389</v>
      </c>
      <c r="C28" s="64">
        <f t="shared" si="4"/>
        <v>284</v>
      </c>
      <c r="D28" s="64">
        <f t="shared" si="4"/>
        <v>105</v>
      </c>
      <c r="E28" s="64">
        <f t="shared" si="5"/>
        <v>382</v>
      </c>
      <c r="F28" s="62">
        <v>279</v>
      </c>
      <c r="G28" s="62">
        <v>103</v>
      </c>
      <c r="H28" s="64">
        <f t="shared" si="6"/>
        <v>7</v>
      </c>
      <c r="I28" s="62">
        <v>5</v>
      </c>
      <c r="J28" s="62">
        <v>2</v>
      </c>
      <c r="K28" s="295">
        <f>B28/B8*100</f>
        <v>10.109147609147609</v>
      </c>
      <c r="L28" s="295">
        <f aca="true" t="shared" si="24" ref="L28:S28">C28/C8*100</f>
        <v>12.43432574430823</v>
      </c>
      <c r="M28" s="295">
        <f t="shared" si="24"/>
        <v>6.713554987212277</v>
      </c>
      <c r="N28" s="295">
        <f t="shared" si="24"/>
        <v>10.341093665403358</v>
      </c>
      <c r="O28" s="295">
        <f t="shared" si="24"/>
        <v>12.687585266030013</v>
      </c>
      <c r="P28" s="295">
        <f t="shared" si="24"/>
        <v>6.889632107023412</v>
      </c>
      <c r="Q28" s="295">
        <f t="shared" si="24"/>
        <v>4.545454545454546</v>
      </c>
      <c r="R28" s="295">
        <f t="shared" si="24"/>
        <v>5.88235294117647</v>
      </c>
      <c r="S28" s="295">
        <f t="shared" si="24"/>
        <v>2.898550724637681</v>
      </c>
    </row>
    <row r="29" spans="1:19" ht="14.25" customHeight="1">
      <c r="A29" s="20" t="s">
        <v>188</v>
      </c>
      <c r="B29" s="294">
        <f t="shared" si="3"/>
        <v>38</v>
      </c>
      <c r="C29" s="64">
        <f t="shared" si="4"/>
        <v>25</v>
      </c>
      <c r="D29" s="64">
        <f t="shared" si="4"/>
        <v>13</v>
      </c>
      <c r="E29" s="64">
        <f t="shared" si="5"/>
        <v>38</v>
      </c>
      <c r="F29" s="62">
        <v>25</v>
      </c>
      <c r="G29" s="62">
        <v>13</v>
      </c>
      <c r="H29" s="64">
        <f t="shared" si="6"/>
        <v>0</v>
      </c>
      <c r="I29" s="62">
        <v>0</v>
      </c>
      <c r="J29" s="62">
        <v>0</v>
      </c>
      <c r="K29" s="295">
        <f>B29/B8*100</f>
        <v>0.9875259875259876</v>
      </c>
      <c r="L29" s="295">
        <f aca="true" t="shared" si="25" ref="L29:S29">C29/C8*100</f>
        <v>1.094570928196147</v>
      </c>
      <c r="M29" s="295">
        <f t="shared" si="25"/>
        <v>0.8312020460358057</v>
      </c>
      <c r="N29" s="295">
        <f t="shared" si="25"/>
        <v>1.028695181375203</v>
      </c>
      <c r="O29" s="295">
        <f t="shared" si="25"/>
        <v>1.1368804001819008</v>
      </c>
      <c r="P29" s="295">
        <f t="shared" si="25"/>
        <v>0.8695652173913043</v>
      </c>
      <c r="Q29" s="295">
        <f t="shared" si="25"/>
        <v>0</v>
      </c>
      <c r="R29" s="295">
        <f t="shared" si="25"/>
        <v>0</v>
      </c>
      <c r="S29" s="295">
        <f t="shared" si="25"/>
        <v>0</v>
      </c>
    </row>
    <row r="30" spans="1:19" ht="14.25" customHeight="1">
      <c r="A30" s="21"/>
      <c r="B30" s="66" t="s">
        <v>198</v>
      </c>
      <c r="C30" s="60" t="s">
        <v>198</v>
      </c>
      <c r="D30" s="60" t="s">
        <v>198</v>
      </c>
      <c r="E30" s="60" t="s">
        <v>198</v>
      </c>
      <c r="F30" s="60" t="s">
        <v>198</v>
      </c>
      <c r="G30" s="60" t="s">
        <v>198</v>
      </c>
      <c r="H30" s="60" t="s">
        <v>198</v>
      </c>
      <c r="I30" s="60"/>
      <c r="J30" s="60"/>
      <c r="K30" s="60" t="s">
        <v>198</v>
      </c>
      <c r="L30" s="60" t="s">
        <v>198</v>
      </c>
      <c r="M30" s="60" t="s">
        <v>198</v>
      </c>
      <c r="N30" s="60" t="s">
        <v>198</v>
      </c>
      <c r="O30" s="60" t="s">
        <v>198</v>
      </c>
      <c r="P30" s="60" t="s">
        <v>198</v>
      </c>
      <c r="Q30" s="60" t="s">
        <v>198</v>
      </c>
      <c r="R30" s="60" t="s">
        <v>198</v>
      </c>
      <c r="S30" s="60" t="s">
        <v>198</v>
      </c>
    </row>
    <row r="31" spans="1:19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14.25" customHeight="1">
      <c r="A36" s="503" t="s">
        <v>272</v>
      </c>
      <c r="B36" s="503"/>
      <c r="C36" s="503"/>
      <c r="D36" s="503"/>
      <c r="E36" s="503"/>
      <c r="F36" s="503"/>
      <c r="G36" s="503"/>
      <c r="H36" s="503"/>
      <c r="I36" s="503"/>
      <c r="J36" s="503"/>
      <c r="K36" s="22"/>
      <c r="L36" s="22"/>
      <c r="M36" s="22"/>
      <c r="N36" s="22"/>
      <c r="O36" s="22"/>
      <c r="P36" s="22"/>
      <c r="Q36" s="22"/>
      <c r="R36" s="23"/>
      <c r="S36" s="22"/>
      <c r="T36" s="193"/>
    </row>
    <row r="37" spans="1:20" ht="14.25" customHeight="1">
      <c r="A37" s="90"/>
      <c r="B37" s="198"/>
      <c r="C37" s="198"/>
      <c r="D37" s="198"/>
      <c r="E37" s="198"/>
      <c r="F37" s="198"/>
      <c r="G37" s="198"/>
      <c r="H37" s="198"/>
      <c r="I37" s="198"/>
      <c r="J37" s="22"/>
      <c r="K37" s="22"/>
      <c r="L37" s="22"/>
      <c r="M37" s="22"/>
      <c r="N37" s="22"/>
      <c r="O37" s="22"/>
      <c r="P37" s="22"/>
      <c r="Q37" s="22"/>
      <c r="R37" s="23"/>
      <c r="S37" s="22"/>
      <c r="T37" s="193"/>
    </row>
    <row r="38" spans="1:20" ht="14.25" customHeight="1">
      <c r="A38" s="24" t="s">
        <v>270</v>
      </c>
      <c r="B38" s="25"/>
      <c r="C38" s="25"/>
      <c r="D38" s="25"/>
      <c r="E38" s="25"/>
      <c r="F38" s="25"/>
      <c r="G38" s="25"/>
      <c r="H38" s="25"/>
      <c r="I38" s="25"/>
      <c r="J38" s="25"/>
      <c r="K38" s="25" t="s">
        <v>158</v>
      </c>
      <c r="L38" s="25"/>
      <c r="M38" s="25"/>
      <c r="N38" s="25"/>
      <c r="O38" s="25"/>
      <c r="P38" s="25"/>
      <c r="Q38" s="25"/>
      <c r="R38" s="24"/>
      <c r="S38" s="26" t="s">
        <v>269</v>
      </c>
      <c r="T38" s="193"/>
    </row>
    <row r="39" spans="1:20" ht="14.25" customHeight="1">
      <c r="A39" s="500" t="s">
        <v>191</v>
      </c>
      <c r="B39" s="301" t="s">
        <v>0</v>
      </c>
      <c r="C39" s="27"/>
      <c r="D39" s="28"/>
      <c r="E39" s="67" t="s">
        <v>3</v>
      </c>
      <c r="F39" s="28"/>
      <c r="G39" s="29"/>
      <c r="H39" s="27" t="s">
        <v>4</v>
      </c>
      <c r="I39" s="28"/>
      <c r="J39" s="28"/>
      <c r="K39" s="67" t="s">
        <v>0</v>
      </c>
      <c r="L39" s="27"/>
      <c r="M39" s="29"/>
      <c r="N39" s="27" t="s">
        <v>3</v>
      </c>
      <c r="O39" s="28"/>
      <c r="P39" s="28"/>
      <c r="Q39" s="67" t="s">
        <v>4</v>
      </c>
      <c r="R39" s="28"/>
      <c r="S39" s="28"/>
      <c r="T39" s="193"/>
    </row>
    <row r="40" spans="1:20" ht="14.25" customHeight="1">
      <c r="A40" s="501"/>
      <c r="B40" s="302" t="s">
        <v>0</v>
      </c>
      <c r="C40" s="30" t="s">
        <v>5</v>
      </c>
      <c r="D40" s="31" t="s">
        <v>1</v>
      </c>
      <c r="E40" s="302" t="s">
        <v>0</v>
      </c>
      <c r="F40" s="30" t="s">
        <v>5</v>
      </c>
      <c r="G40" s="32" t="s">
        <v>1</v>
      </c>
      <c r="H40" s="31" t="s">
        <v>0</v>
      </c>
      <c r="I40" s="30" t="s">
        <v>5</v>
      </c>
      <c r="J40" s="31" t="s">
        <v>1</v>
      </c>
      <c r="K40" s="302" t="s">
        <v>0</v>
      </c>
      <c r="L40" s="30" t="s">
        <v>5</v>
      </c>
      <c r="M40" s="32" t="s">
        <v>1</v>
      </c>
      <c r="N40" s="31" t="s">
        <v>0</v>
      </c>
      <c r="O40" s="30" t="s">
        <v>5</v>
      </c>
      <c r="P40" s="31" t="s">
        <v>1</v>
      </c>
      <c r="Q40" s="302" t="s">
        <v>0</v>
      </c>
      <c r="R40" s="30" t="s">
        <v>5</v>
      </c>
      <c r="S40" s="31" t="s">
        <v>1</v>
      </c>
      <c r="T40" s="193"/>
    </row>
    <row r="41" spans="1:20" ht="14.25" customHeight="1">
      <c r="A41" s="25"/>
      <c r="B41" s="23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93"/>
    </row>
    <row r="42" spans="1:20" ht="14.25" customHeight="1">
      <c r="A42" s="40" t="s">
        <v>307</v>
      </c>
      <c r="B42" s="303">
        <f>SUM(C42:D42)</f>
        <v>4451</v>
      </c>
      <c r="C42" s="33">
        <f>SUM(F42,I42)</f>
        <v>2636</v>
      </c>
      <c r="D42" s="33">
        <f>SUM(G42,J42)</f>
        <v>1815</v>
      </c>
      <c r="E42" s="33">
        <f>SUM(F42:G42)</f>
        <v>4288</v>
      </c>
      <c r="F42" s="33">
        <v>2527</v>
      </c>
      <c r="G42" s="33">
        <v>1761</v>
      </c>
      <c r="H42" s="33">
        <f>SUM(I42:J42)</f>
        <v>163</v>
      </c>
      <c r="I42" s="33">
        <v>109</v>
      </c>
      <c r="J42" s="33">
        <v>54</v>
      </c>
      <c r="K42" s="304">
        <v>100.00000000000001</v>
      </c>
      <c r="L42" s="304">
        <v>100.00000000000001</v>
      </c>
      <c r="M42" s="304">
        <v>99.99999999999999</v>
      </c>
      <c r="N42" s="304">
        <v>100.00000000000001</v>
      </c>
      <c r="O42" s="304">
        <v>100</v>
      </c>
      <c r="P42" s="304">
        <v>100.00000000000003</v>
      </c>
      <c r="Q42" s="304">
        <v>100</v>
      </c>
      <c r="R42" s="304">
        <v>99.99999999999999</v>
      </c>
      <c r="S42" s="304">
        <v>99.99999999999999</v>
      </c>
      <c r="T42" s="193"/>
    </row>
    <row r="43" spans="1:20" s="194" customFormat="1" ht="14.25" customHeight="1">
      <c r="A43" s="264" t="s">
        <v>308</v>
      </c>
      <c r="B43" s="305">
        <f aca="true" t="shared" si="26" ref="B43:S43">SUM(B45:B56)</f>
        <v>3848</v>
      </c>
      <c r="C43" s="306">
        <f t="shared" si="26"/>
        <v>2284</v>
      </c>
      <c r="D43" s="306">
        <f t="shared" si="26"/>
        <v>1564</v>
      </c>
      <c r="E43" s="306">
        <f t="shared" si="26"/>
        <v>3694</v>
      </c>
      <c r="F43" s="306">
        <f t="shared" si="26"/>
        <v>2199</v>
      </c>
      <c r="G43" s="306">
        <f t="shared" si="26"/>
        <v>1495</v>
      </c>
      <c r="H43" s="306">
        <f t="shared" si="26"/>
        <v>154</v>
      </c>
      <c r="I43" s="306">
        <f t="shared" si="26"/>
        <v>85</v>
      </c>
      <c r="J43" s="306">
        <f t="shared" si="26"/>
        <v>69</v>
      </c>
      <c r="K43" s="307">
        <f t="shared" si="26"/>
        <v>99.99999999999999</v>
      </c>
      <c r="L43" s="307">
        <f t="shared" si="26"/>
        <v>100</v>
      </c>
      <c r="M43" s="307">
        <f t="shared" si="26"/>
        <v>100</v>
      </c>
      <c r="N43" s="307">
        <f t="shared" si="26"/>
        <v>100</v>
      </c>
      <c r="O43" s="307">
        <f t="shared" si="26"/>
        <v>100</v>
      </c>
      <c r="P43" s="307">
        <f t="shared" si="26"/>
        <v>100.00000000000001</v>
      </c>
      <c r="Q43" s="307">
        <f t="shared" si="26"/>
        <v>100</v>
      </c>
      <c r="R43" s="307">
        <f t="shared" si="26"/>
        <v>100</v>
      </c>
      <c r="S43" s="307">
        <f t="shared" si="26"/>
        <v>100.00000000000001</v>
      </c>
      <c r="T43" s="197"/>
    </row>
    <row r="44" spans="1:20" s="196" customFormat="1" ht="14.25" customHeight="1">
      <c r="A44" s="78"/>
      <c r="B44" s="308"/>
      <c r="C44" s="79"/>
      <c r="D44" s="79"/>
      <c r="E44" s="79"/>
      <c r="F44" s="79"/>
      <c r="G44" s="79"/>
      <c r="H44" s="79"/>
      <c r="I44" s="79"/>
      <c r="J44" s="79"/>
      <c r="K44" s="309"/>
      <c r="L44" s="309"/>
      <c r="M44" s="309"/>
      <c r="N44" s="309"/>
      <c r="O44" s="309"/>
      <c r="P44" s="309"/>
      <c r="Q44" s="309"/>
      <c r="R44" s="309"/>
      <c r="S44" s="309"/>
      <c r="T44" s="195"/>
    </row>
    <row r="45" spans="1:20" ht="14.25" customHeight="1">
      <c r="A45" s="20" t="s">
        <v>6</v>
      </c>
      <c r="B45" s="303">
        <f>SUM(C45:D45)</f>
        <v>308</v>
      </c>
      <c r="C45" s="33">
        <f>F45+I45</f>
        <v>251</v>
      </c>
      <c r="D45" s="33">
        <f>G45+J45</f>
        <v>57</v>
      </c>
      <c r="E45" s="33">
        <f>SUM(F45:G45)</f>
        <v>302</v>
      </c>
      <c r="F45" s="39">
        <v>246</v>
      </c>
      <c r="G45" s="39">
        <v>56</v>
      </c>
      <c r="H45" s="33">
        <f>SUM(I45:J45)</f>
        <v>6</v>
      </c>
      <c r="I45" s="39">
        <v>5</v>
      </c>
      <c r="J45" s="39">
        <v>1</v>
      </c>
      <c r="K45" s="295">
        <f aca="true" t="shared" si="27" ref="K45:S45">B45/B43*100</f>
        <v>8.004158004158004</v>
      </c>
      <c r="L45" s="304">
        <f t="shared" si="27"/>
        <v>10.989492119089316</v>
      </c>
      <c r="M45" s="304">
        <f t="shared" si="27"/>
        <v>3.644501278772379</v>
      </c>
      <c r="N45" s="304">
        <f t="shared" si="27"/>
        <v>8.175419599350297</v>
      </c>
      <c r="O45" s="304">
        <f t="shared" si="27"/>
        <v>11.186903137789903</v>
      </c>
      <c r="P45" s="304">
        <f t="shared" si="27"/>
        <v>3.7458193979933108</v>
      </c>
      <c r="Q45" s="304">
        <f t="shared" si="27"/>
        <v>3.896103896103896</v>
      </c>
      <c r="R45" s="304">
        <f t="shared" si="27"/>
        <v>5.88235294117647</v>
      </c>
      <c r="S45" s="304">
        <f t="shared" si="27"/>
        <v>1.4492753623188406</v>
      </c>
      <c r="T45" s="193"/>
    </row>
    <row r="46" spans="1:20" ht="14.25" customHeight="1">
      <c r="A46" s="20" t="s">
        <v>61</v>
      </c>
      <c r="B46" s="303">
        <f aca="true" t="shared" si="28" ref="B46:B56">SUM(C46:D46)</f>
        <v>535</v>
      </c>
      <c r="C46" s="33">
        <f aca="true" t="shared" si="29" ref="C46:D56">F46+I46</f>
        <v>129</v>
      </c>
      <c r="D46" s="33">
        <f t="shared" si="29"/>
        <v>406</v>
      </c>
      <c r="E46" s="33">
        <f aca="true" t="shared" si="30" ref="E46:E56">SUM(F46:G46)</f>
        <v>527</v>
      </c>
      <c r="F46" s="39">
        <v>126</v>
      </c>
      <c r="G46" s="39">
        <v>401</v>
      </c>
      <c r="H46" s="33">
        <f aca="true" t="shared" si="31" ref="H46:H56">SUM(I46:J46)</f>
        <v>8</v>
      </c>
      <c r="I46" s="39">
        <v>3</v>
      </c>
      <c r="J46" s="39">
        <v>5</v>
      </c>
      <c r="K46" s="304">
        <f aca="true" t="shared" si="32" ref="K46:S46">B46/B43*100</f>
        <v>13.903326403326401</v>
      </c>
      <c r="L46" s="304">
        <f t="shared" si="32"/>
        <v>5.64798598949212</v>
      </c>
      <c r="M46" s="304">
        <f t="shared" si="32"/>
        <v>25.95907928388747</v>
      </c>
      <c r="N46" s="304">
        <f t="shared" si="32"/>
        <v>14.266377910124525</v>
      </c>
      <c r="O46" s="304">
        <f t="shared" si="32"/>
        <v>5.729877216916781</v>
      </c>
      <c r="P46" s="304">
        <f t="shared" si="32"/>
        <v>26.82274247491639</v>
      </c>
      <c r="Q46" s="304">
        <f t="shared" si="32"/>
        <v>5.194805194805195</v>
      </c>
      <c r="R46" s="304">
        <f t="shared" si="32"/>
        <v>3.5294117647058822</v>
      </c>
      <c r="S46" s="304">
        <f t="shared" si="32"/>
        <v>7.246376811594203</v>
      </c>
      <c r="T46" s="193"/>
    </row>
    <row r="47" spans="1:20" ht="14.25" customHeight="1">
      <c r="A47" s="20" t="s">
        <v>62</v>
      </c>
      <c r="B47" s="303">
        <f t="shared" si="28"/>
        <v>443</v>
      </c>
      <c r="C47" s="33">
        <f t="shared" si="29"/>
        <v>147</v>
      </c>
      <c r="D47" s="33">
        <f t="shared" si="29"/>
        <v>296</v>
      </c>
      <c r="E47" s="33">
        <f t="shared" si="30"/>
        <v>419</v>
      </c>
      <c r="F47" s="39">
        <v>140</v>
      </c>
      <c r="G47" s="39">
        <v>279</v>
      </c>
      <c r="H47" s="33">
        <f t="shared" si="31"/>
        <v>24</v>
      </c>
      <c r="I47" s="39">
        <v>7</v>
      </c>
      <c r="J47" s="39">
        <v>17</v>
      </c>
      <c r="K47" s="304">
        <f aca="true" t="shared" si="33" ref="K47:S47">B47/B43*100</f>
        <v>11.512474012474012</v>
      </c>
      <c r="L47" s="304">
        <f t="shared" si="33"/>
        <v>6.436077057793345</v>
      </c>
      <c r="M47" s="304">
        <f t="shared" si="33"/>
        <v>18.925831202046037</v>
      </c>
      <c r="N47" s="304">
        <f t="shared" si="33"/>
        <v>11.342717920952897</v>
      </c>
      <c r="O47" s="304">
        <f t="shared" si="33"/>
        <v>6.366530241018645</v>
      </c>
      <c r="P47" s="304">
        <f t="shared" si="33"/>
        <v>18.662207357859533</v>
      </c>
      <c r="Q47" s="304">
        <f t="shared" si="33"/>
        <v>15.584415584415584</v>
      </c>
      <c r="R47" s="304">
        <f t="shared" si="33"/>
        <v>8.235294117647058</v>
      </c>
      <c r="S47" s="304">
        <f t="shared" si="33"/>
        <v>24.637681159420293</v>
      </c>
      <c r="T47" s="193"/>
    </row>
    <row r="48" spans="1:20" ht="14.25" customHeight="1">
      <c r="A48" s="20" t="s">
        <v>182</v>
      </c>
      <c r="B48" s="303">
        <f t="shared" si="28"/>
        <v>495</v>
      </c>
      <c r="C48" s="33">
        <f t="shared" si="29"/>
        <v>163</v>
      </c>
      <c r="D48" s="33">
        <f t="shared" si="29"/>
        <v>332</v>
      </c>
      <c r="E48" s="33">
        <f t="shared" si="30"/>
        <v>458</v>
      </c>
      <c r="F48" s="39">
        <v>151</v>
      </c>
      <c r="G48" s="39">
        <v>307</v>
      </c>
      <c r="H48" s="33">
        <f t="shared" si="31"/>
        <v>37</v>
      </c>
      <c r="I48" s="39">
        <v>12</v>
      </c>
      <c r="J48" s="39">
        <v>25</v>
      </c>
      <c r="K48" s="304">
        <f aca="true" t="shared" si="34" ref="K48:S48">B48/B43*100</f>
        <v>12.863825363825363</v>
      </c>
      <c r="L48" s="304">
        <f t="shared" si="34"/>
        <v>7.136602451838879</v>
      </c>
      <c r="M48" s="304">
        <f t="shared" si="34"/>
        <v>21.22762148337596</v>
      </c>
      <c r="N48" s="304">
        <f t="shared" si="34"/>
        <v>12.398484028153762</v>
      </c>
      <c r="O48" s="304">
        <f t="shared" si="34"/>
        <v>6.866757617098681</v>
      </c>
      <c r="P48" s="304">
        <f t="shared" si="34"/>
        <v>20.535117056856187</v>
      </c>
      <c r="Q48" s="304">
        <f t="shared" si="34"/>
        <v>24.025974025974026</v>
      </c>
      <c r="R48" s="304">
        <f t="shared" si="34"/>
        <v>14.117647058823529</v>
      </c>
      <c r="S48" s="304">
        <f t="shared" si="34"/>
        <v>36.231884057971016</v>
      </c>
      <c r="T48" s="193"/>
    </row>
    <row r="49" spans="1:20" ht="14.25" customHeight="1">
      <c r="A49" s="20" t="s">
        <v>63</v>
      </c>
      <c r="B49" s="303">
        <f t="shared" si="28"/>
        <v>262</v>
      </c>
      <c r="C49" s="33">
        <f t="shared" si="29"/>
        <v>205</v>
      </c>
      <c r="D49" s="33">
        <f t="shared" si="29"/>
        <v>57</v>
      </c>
      <c r="E49" s="33">
        <f t="shared" si="30"/>
        <v>256</v>
      </c>
      <c r="F49" s="39">
        <v>201</v>
      </c>
      <c r="G49" s="39">
        <v>55</v>
      </c>
      <c r="H49" s="33">
        <f t="shared" si="31"/>
        <v>6</v>
      </c>
      <c r="I49" s="39">
        <v>4</v>
      </c>
      <c r="J49" s="39">
        <v>2</v>
      </c>
      <c r="K49" s="304">
        <f aca="true" t="shared" si="35" ref="K49:S49">B49/B43*100</f>
        <v>6.808731808731809</v>
      </c>
      <c r="L49" s="304">
        <f t="shared" si="35"/>
        <v>8.975481611208407</v>
      </c>
      <c r="M49" s="304">
        <f t="shared" si="35"/>
        <v>3.644501278772379</v>
      </c>
      <c r="N49" s="304">
        <f t="shared" si="35"/>
        <v>6.930157011369789</v>
      </c>
      <c r="O49" s="304">
        <f t="shared" si="35"/>
        <v>9.140518417462483</v>
      </c>
      <c r="P49" s="304">
        <f t="shared" si="35"/>
        <v>3.678929765886288</v>
      </c>
      <c r="Q49" s="304">
        <f t="shared" si="35"/>
        <v>3.896103896103896</v>
      </c>
      <c r="R49" s="304">
        <f t="shared" si="35"/>
        <v>4.705882352941177</v>
      </c>
      <c r="S49" s="304">
        <f t="shared" si="35"/>
        <v>2.898550724637681</v>
      </c>
      <c r="T49" s="193"/>
    </row>
    <row r="50" spans="1:20" ht="14.25" customHeight="1">
      <c r="A50" s="20" t="s">
        <v>192</v>
      </c>
      <c r="B50" s="303">
        <f t="shared" si="28"/>
        <v>39</v>
      </c>
      <c r="C50" s="33">
        <f t="shared" si="29"/>
        <v>23</v>
      </c>
      <c r="D50" s="33">
        <f t="shared" si="29"/>
        <v>16</v>
      </c>
      <c r="E50" s="33">
        <f t="shared" si="30"/>
        <v>35</v>
      </c>
      <c r="F50" s="39">
        <v>20</v>
      </c>
      <c r="G50" s="39">
        <v>15</v>
      </c>
      <c r="H50" s="33">
        <f t="shared" si="31"/>
        <v>4</v>
      </c>
      <c r="I50" s="39">
        <v>3</v>
      </c>
      <c r="J50" s="39">
        <v>1</v>
      </c>
      <c r="K50" s="304">
        <f aca="true" t="shared" si="36" ref="K50:S50">B50/B43*100</f>
        <v>1.0135135135135136</v>
      </c>
      <c r="L50" s="304">
        <f t="shared" si="36"/>
        <v>1.0070052539404553</v>
      </c>
      <c r="M50" s="304">
        <f t="shared" si="36"/>
        <v>1.0230179028132993</v>
      </c>
      <c r="N50" s="304">
        <f t="shared" si="36"/>
        <v>0.9474824038982134</v>
      </c>
      <c r="O50" s="304">
        <f t="shared" si="36"/>
        <v>0.9095043201455207</v>
      </c>
      <c r="P50" s="304">
        <f t="shared" si="36"/>
        <v>1.0033444816053512</v>
      </c>
      <c r="Q50" s="304">
        <f t="shared" si="36"/>
        <v>2.5974025974025974</v>
      </c>
      <c r="R50" s="304">
        <f t="shared" si="36"/>
        <v>3.5294117647058822</v>
      </c>
      <c r="S50" s="304">
        <f t="shared" si="36"/>
        <v>1.4492753623188406</v>
      </c>
      <c r="T50" s="193"/>
    </row>
    <row r="51" spans="1:20" ht="14.25" customHeight="1">
      <c r="A51" s="20" t="s">
        <v>193</v>
      </c>
      <c r="B51" s="303">
        <f t="shared" si="28"/>
        <v>22</v>
      </c>
      <c r="C51" s="33">
        <f t="shared" si="29"/>
        <v>22</v>
      </c>
      <c r="D51" s="33">
        <f t="shared" si="29"/>
        <v>0</v>
      </c>
      <c r="E51" s="33">
        <f t="shared" si="30"/>
        <v>22</v>
      </c>
      <c r="F51" s="39">
        <v>22</v>
      </c>
      <c r="G51" s="39">
        <v>0</v>
      </c>
      <c r="H51" s="33">
        <f t="shared" si="31"/>
        <v>0</v>
      </c>
      <c r="I51" s="39">
        <v>0</v>
      </c>
      <c r="J51" s="39">
        <v>0</v>
      </c>
      <c r="K51" s="304">
        <f aca="true" t="shared" si="37" ref="K51:S51">B51/B43*100</f>
        <v>0.5717255717255718</v>
      </c>
      <c r="L51" s="304">
        <f t="shared" si="37"/>
        <v>0.9632224168126094</v>
      </c>
      <c r="M51" s="304">
        <f t="shared" si="37"/>
        <v>0</v>
      </c>
      <c r="N51" s="304">
        <f t="shared" si="37"/>
        <v>0.5955603681645912</v>
      </c>
      <c r="O51" s="304">
        <f t="shared" si="37"/>
        <v>1.0004547521600726</v>
      </c>
      <c r="P51" s="304">
        <f t="shared" si="37"/>
        <v>0</v>
      </c>
      <c r="Q51" s="304">
        <f t="shared" si="37"/>
        <v>0</v>
      </c>
      <c r="R51" s="304">
        <f t="shared" si="37"/>
        <v>0</v>
      </c>
      <c r="S51" s="304">
        <f t="shared" si="37"/>
        <v>0</v>
      </c>
      <c r="T51" s="193"/>
    </row>
    <row r="52" spans="1:20" ht="14.25" customHeight="1">
      <c r="A52" s="20" t="s">
        <v>194</v>
      </c>
      <c r="B52" s="303">
        <f t="shared" si="28"/>
        <v>1172</v>
      </c>
      <c r="C52" s="33">
        <f t="shared" si="29"/>
        <v>872</v>
      </c>
      <c r="D52" s="33">
        <f t="shared" si="29"/>
        <v>300</v>
      </c>
      <c r="E52" s="33">
        <f t="shared" si="30"/>
        <v>1135</v>
      </c>
      <c r="F52" s="39">
        <v>846</v>
      </c>
      <c r="G52" s="39">
        <v>289</v>
      </c>
      <c r="H52" s="33">
        <f t="shared" si="31"/>
        <v>37</v>
      </c>
      <c r="I52" s="39">
        <v>26</v>
      </c>
      <c r="J52" s="39">
        <v>11</v>
      </c>
      <c r="K52" s="304">
        <f aca="true" t="shared" si="38" ref="K52:S52">B52/B43*100</f>
        <v>30.457380457380456</v>
      </c>
      <c r="L52" s="304">
        <f t="shared" si="38"/>
        <v>38.17863397548161</v>
      </c>
      <c r="M52" s="304">
        <f t="shared" si="38"/>
        <v>19.18158567774936</v>
      </c>
      <c r="N52" s="304">
        <f t="shared" si="38"/>
        <v>30.725500812127777</v>
      </c>
      <c r="O52" s="304">
        <f t="shared" si="38"/>
        <v>38.47203274215553</v>
      </c>
      <c r="P52" s="304">
        <f t="shared" si="38"/>
        <v>19.331103678929765</v>
      </c>
      <c r="Q52" s="304">
        <f t="shared" si="38"/>
        <v>24.025974025974026</v>
      </c>
      <c r="R52" s="304">
        <f t="shared" si="38"/>
        <v>30.58823529411765</v>
      </c>
      <c r="S52" s="304">
        <f t="shared" si="38"/>
        <v>15.942028985507244</v>
      </c>
      <c r="T52" s="193"/>
    </row>
    <row r="53" spans="1:20" ht="14.25" customHeight="1">
      <c r="A53" s="20" t="s">
        <v>195</v>
      </c>
      <c r="B53" s="303">
        <f t="shared" si="28"/>
        <v>118</v>
      </c>
      <c r="C53" s="33">
        <f t="shared" si="29"/>
        <v>103</v>
      </c>
      <c r="D53" s="33">
        <f t="shared" si="29"/>
        <v>15</v>
      </c>
      <c r="E53" s="33">
        <f t="shared" si="30"/>
        <v>114</v>
      </c>
      <c r="F53" s="33">
        <v>99</v>
      </c>
      <c r="G53" s="33">
        <v>15</v>
      </c>
      <c r="H53" s="33">
        <f t="shared" si="31"/>
        <v>4</v>
      </c>
      <c r="I53" s="33">
        <v>4</v>
      </c>
      <c r="J53" s="33">
        <v>0</v>
      </c>
      <c r="K53" s="304">
        <f aca="true" t="shared" si="39" ref="K53:S53">B53/B43*100</f>
        <v>3.0665280665280665</v>
      </c>
      <c r="L53" s="304">
        <f t="shared" si="39"/>
        <v>4.509632224168126</v>
      </c>
      <c r="M53" s="304">
        <f t="shared" si="39"/>
        <v>0.9590792838874681</v>
      </c>
      <c r="N53" s="304">
        <f t="shared" si="39"/>
        <v>3.086085544125609</v>
      </c>
      <c r="O53" s="304">
        <f t="shared" si="39"/>
        <v>4.502046384720328</v>
      </c>
      <c r="P53" s="304">
        <f t="shared" si="39"/>
        <v>1.0033444816053512</v>
      </c>
      <c r="Q53" s="304">
        <f t="shared" si="39"/>
        <v>2.5974025974025974</v>
      </c>
      <c r="R53" s="304">
        <f t="shared" si="39"/>
        <v>4.705882352941177</v>
      </c>
      <c r="S53" s="304">
        <f t="shared" si="39"/>
        <v>0</v>
      </c>
      <c r="T53" s="193"/>
    </row>
    <row r="54" spans="1:20" ht="14.25" customHeight="1">
      <c r="A54" s="20" t="s">
        <v>196</v>
      </c>
      <c r="B54" s="303">
        <f t="shared" si="28"/>
        <v>187</v>
      </c>
      <c r="C54" s="33">
        <f t="shared" si="29"/>
        <v>177</v>
      </c>
      <c r="D54" s="33">
        <f t="shared" si="29"/>
        <v>10</v>
      </c>
      <c r="E54" s="33">
        <f t="shared" si="30"/>
        <v>178</v>
      </c>
      <c r="F54" s="39">
        <v>169</v>
      </c>
      <c r="G54" s="39">
        <v>9</v>
      </c>
      <c r="H54" s="33">
        <f t="shared" si="31"/>
        <v>9</v>
      </c>
      <c r="I54" s="39">
        <v>8</v>
      </c>
      <c r="J54" s="39">
        <v>1</v>
      </c>
      <c r="K54" s="304">
        <f aca="true" t="shared" si="40" ref="K54:S54">B54/B43*100</f>
        <v>4.85966735966736</v>
      </c>
      <c r="L54" s="304">
        <f t="shared" si="40"/>
        <v>7.749562171628721</v>
      </c>
      <c r="M54" s="304">
        <f t="shared" si="40"/>
        <v>0.639386189258312</v>
      </c>
      <c r="N54" s="304">
        <f t="shared" si="40"/>
        <v>4.818624796968057</v>
      </c>
      <c r="O54" s="304">
        <f t="shared" si="40"/>
        <v>7.68531150522965</v>
      </c>
      <c r="P54" s="304">
        <f t="shared" si="40"/>
        <v>0.6020066889632106</v>
      </c>
      <c r="Q54" s="304">
        <f t="shared" si="40"/>
        <v>5.844155844155844</v>
      </c>
      <c r="R54" s="304">
        <f t="shared" si="40"/>
        <v>9.411764705882353</v>
      </c>
      <c r="S54" s="304">
        <f t="shared" si="40"/>
        <v>1.4492753623188406</v>
      </c>
      <c r="T54" s="193"/>
    </row>
    <row r="55" spans="1:20" ht="14.25" customHeight="1">
      <c r="A55" s="34" t="s">
        <v>197</v>
      </c>
      <c r="B55" s="303">
        <f t="shared" si="28"/>
        <v>172</v>
      </c>
      <c r="C55" s="33">
        <f t="shared" si="29"/>
        <v>130</v>
      </c>
      <c r="D55" s="33">
        <f t="shared" si="29"/>
        <v>42</v>
      </c>
      <c r="E55" s="33">
        <f t="shared" si="30"/>
        <v>159</v>
      </c>
      <c r="F55" s="33">
        <v>121</v>
      </c>
      <c r="G55" s="33">
        <v>38</v>
      </c>
      <c r="H55" s="33">
        <f t="shared" si="31"/>
        <v>13</v>
      </c>
      <c r="I55" s="33">
        <v>9</v>
      </c>
      <c r="J55" s="33">
        <v>4</v>
      </c>
      <c r="K55" s="304">
        <f aca="true" t="shared" si="41" ref="K55:S55">B55/B43*100</f>
        <v>4.46985446985447</v>
      </c>
      <c r="L55" s="304">
        <f t="shared" si="41"/>
        <v>5.691768826619965</v>
      </c>
      <c r="M55" s="304">
        <f t="shared" si="41"/>
        <v>2.6854219948849107</v>
      </c>
      <c r="N55" s="304">
        <f t="shared" si="41"/>
        <v>4.304277206280455</v>
      </c>
      <c r="O55" s="304">
        <f t="shared" si="41"/>
        <v>5.5025011368804</v>
      </c>
      <c r="P55" s="304">
        <f t="shared" si="41"/>
        <v>2.5418060200668897</v>
      </c>
      <c r="Q55" s="304">
        <f t="shared" si="41"/>
        <v>8.441558441558442</v>
      </c>
      <c r="R55" s="304">
        <f t="shared" si="41"/>
        <v>10.588235294117647</v>
      </c>
      <c r="S55" s="304">
        <f t="shared" si="41"/>
        <v>5.797101449275362</v>
      </c>
      <c r="T55" s="193"/>
    </row>
    <row r="56" spans="1:19" ht="14.25" customHeight="1">
      <c r="A56" s="20" t="s">
        <v>162</v>
      </c>
      <c r="B56" s="303">
        <f t="shared" si="28"/>
        <v>95</v>
      </c>
      <c r="C56" s="33">
        <f t="shared" si="29"/>
        <v>62</v>
      </c>
      <c r="D56" s="33">
        <f t="shared" si="29"/>
        <v>33</v>
      </c>
      <c r="E56" s="33">
        <f t="shared" si="30"/>
        <v>89</v>
      </c>
      <c r="F56" s="39">
        <v>58</v>
      </c>
      <c r="G56" s="39">
        <v>31</v>
      </c>
      <c r="H56" s="33">
        <f t="shared" si="31"/>
        <v>6</v>
      </c>
      <c r="I56" s="39">
        <v>4</v>
      </c>
      <c r="J56" s="39">
        <v>2</v>
      </c>
      <c r="K56" s="304">
        <f aca="true" t="shared" si="42" ref="K56:S56">B56/B43*100</f>
        <v>2.4688149688149688</v>
      </c>
      <c r="L56" s="304">
        <f t="shared" si="42"/>
        <v>2.714535901926445</v>
      </c>
      <c r="M56" s="304">
        <f t="shared" si="42"/>
        <v>2.1099744245524295</v>
      </c>
      <c r="N56" s="304">
        <f t="shared" si="42"/>
        <v>2.4093123984840283</v>
      </c>
      <c r="O56" s="304">
        <f t="shared" si="42"/>
        <v>2.6375625284220097</v>
      </c>
      <c r="P56" s="304">
        <f t="shared" si="42"/>
        <v>2.0735785953177257</v>
      </c>
      <c r="Q56" s="304">
        <f t="shared" si="42"/>
        <v>3.896103896103896</v>
      </c>
      <c r="R56" s="304">
        <f t="shared" si="42"/>
        <v>4.705882352941177</v>
      </c>
      <c r="S56" s="304">
        <f t="shared" si="42"/>
        <v>2.898550724637681</v>
      </c>
    </row>
    <row r="57" spans="1:19" ht="14.25" customHeight="1">
      <c r="A57" s="35"/>
      <c r="B57" s="68"/>
      <c r="C57" s="69"/>
      <c r="D57" s="69"/>
      <c r="E57" s="69"/>
      <c r="F57" s="63"/>
      <c r="G57" s="63"/>
      <c r="H57" s="69"/>
      <c r="I57" s="63"/>
      <c r="J57" s="63"/>
      <c r="K57" s="70"/>
      <c r="L57" s="70"/>
      <c r="M57" s="70"/>
      <c r="N57" s="70"/>
      <c r="O57" s="70"/>
      <c r="P57" s="70"/>
      <c r="Q57" s="70"/>
      <c r="R57" s="70"/>
      <c r="S57" s="70"/>
    </row>
    <row r="58" ht="14.25" customHeight="1"/>
  </sheetData>
  <sheetProtection/>
  <mergeCells count="4">
    <mergeCell ref="A4:A5"/>
    <mergeCell ref="A39:A40"/>
    <mergeCell ref="A1:J1"/>
    <mergeCell ref="A36:J36"/>
  </mergeCells>
  <printOptions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X29"/>
  <sheetViews>
    <sheetView showGridLines="0" tabSelected="1" view="pageBreakPreview" zoomScaleSheetLayoutView="100" workbookViewId="0" topLeftCell="A1">
      <selection activeCell="J12" sqref="J12"/>
    </sheetView>
  </sheetViews>
  <sheetFormatPr defaultColWidth="12.75" defaultRowHeight="13.5" customHeight="1"/>
  <cols>
    <col min="1" max="1" width="18.08203125" style="87" customWidth="1"/>
    <col min="2" max="21" width="7.25" style="87" customWidth="1"/>
    <col min="22" max="22" width="7.25" style="200" customWidth="1"/>
    <col min="23" max="23" width="9.25" style="200" bestFit="1" customWidth="1"/>
    <col min="24" max="24" width="10.33203125" style="87" bestFit="1" customWidth="1"/>
    <col min="25" max="25" width="7.25" style="87" customWidth="1"/>
    <col min="26" max="16384" width="12.75" style="87" customWidth="1"/>
  </cols>
  <sheetData>
    <row r="1" spans="1:16" ht="15.75" customHeight="1">
      <c r="A1" s="507" t="s">
        <v>256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N1" s="199"/>
      <c r="O1" s="199"/>
      <c r="P1" s="199"/>
    </row>
    <row r="2" spans="1:16" ht="15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N2" s="199"/>
      <c r="O2" s="199"/>
      <c r="P2" s="199"/>
    </row>
    <row r="3" spans="1:24" ht="15.75" customHeight="1">
      <c r="A3" s="92" t="s">
        <v>147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193" t="s">
        <v>273</v>
      </c>
      <c r="N3" s="193"/>
      <c r="P3" s="185"/>
      <c r="Q3" s="185"/>
      <c r="V3" s="202"/>
      <c r="X3" s="203" t="s">
        <v>274</v>
      </c>
    </row>
    <row r="4" spans="1:24" s="219" customFormat="1" ht="15.75" customHeight="1">
      <c r="A4" s="513" t="s">
        <v>203</v>
      </c>
      <c r="B4" s="387" t="s">
        <v>0</v>
      </c>
      <c r="C4" s="390" t="s">
        <v>150</v>
      </c>
      <c r="D4" s="390"/>
      <c r="E4" s="390"/>
      <c r="F4" s="390"/>
      <c r="G4" s="390"/>
      <c r="H4" s="390"/>
      <c r="I4" s="391"/>
      <c r="J4" s="346" t="s">
        <v>151</v>
      </c>
      <c r="K4" s="357" t="s">
        <v>152</v>
      </c>
      <c r="L4" s="358"/>
      <c r="M4" s="346" t="s">
        <v>259</v>
      </c>
      <c r="N4" s="516" t="s">
        <v>275</v>
      </c>
      <c r="O4" s="518"/>
      <c r="P4" s="518"/>
      <c r="Q4" s="517"/>
      <c r="R4" s="346" t="s">
        <v>183</v>
      </c>
      <c r="S4" s="357" t="s">
        <v>280</v>
      </c>
      <c r="T4" s="378" t="s">
        <v>281</v>
      </c>
      <c r="U4" s="379"/>
      <c r="V4" s="380"/>
      <c r="W4" s="373" t="s">
        <v>144</v>
      </c>
      <c r="X4" s="510" t="s">
        <v>304</v>
      </c>
    </row>
    <row r="5" spans="1:24" s="219" customFormat="1" ht="15.75" customHeight="1">
      <c r="A5" s="514"/>
      <c r="B5" s="388"/>
      <c r="C5" s="346" t="s">
        <v>75</v>
      </c>
      <c r="D5" s="346" t="s">
        <v>81</v>
      </c>
      <c r="E5" s="346" t="s">
        <v>82</v>
      </c>
      <c r="F5" s="346" t="s">
        <v>83</v>
      </c>
      <c r="G5" s="346" t="s">
        <v>258</v>
      </c>
      <c r="H5" s="346" t="s">
        <v>84</v>
      </c>
      <c r="I5" s="346" t="s">
        <v>303</v>
      </c>
      <c r="J5" s="347"/>
      <c r="K5" s="359"/>
      <c r="L5" s="360"/>
      <c r="M5" s="347"/>
      <c r="N5" s="361" t="s">
        <v>276</v>
      </c>
      <c r="O5" s="516" t="s">
        <v>299</v>
      </c>
      <c r="P5" s="517"/>
      <c r="Q5" s="343" t="s">
        <v>277</v>
      </c>
      <c r="R5" s="347"/>
      <c r="S5" s="392"/>
      <c r="T5" s="369" t="s">
        <v>282</v>
      </c>
      <c r="U5" s="370" t="s">
        <v>283</v>
      </c>
      <c r="V5" s="361" t="s">
        <v>285</v>
      </c>
      <c r="W5" s="374"/>
      <c r="X5" s="511"/>
    </row>
    <row r="6" spans="1:24" s="219" customFormat="1" ht="15.75" customHeight="1">
      <c r="A6" s="514"/>
      <c r="B6" s="388"/>
      <c r="C6" s="347"/>
      <c r="D6" s="347"/>
      <c r="E6" s="347"/>
      <c r="F6" s="347"/>
      <c r="G6" s="347"/>
      <c r="H6" s="347"/>
      <c r="I6" s="347"/>
      <c r="J6" s="347"/>
      <c r="K6" s="347" t="s">
        <v>300</v>
      </c>
      <c r="L6" s="347" t="s">
        <v>78</v>
      </c>
      <c r="M6" s="347"/>
      <c r="N6" s="362"/>
      <c r="O6" s="361" t="s">
        <v>278</v>
      </c>
      <c r="P6" s="361" t="s">
        <v>279</v>
      </c>
      <c r="Q6" s="344"/>
      <c r="R6" s="347"/>
      <c r="S6" s="392"/>
      <c r="T6" s="362"/>
      <c r="U6" s="371"/>
      <c r="V6" s="362"/>
      <c r="W6" s="374"/>
      <c r="X6" s="511"/>
    </row>
    <row r="7" spans="1:24" s="219" customFormat="1" ht="15.75" customHeight="1">
      <c r="A7" s="515"/>
      <c r="B7" s="389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63"/>
      <c r="O7" s="363"/>
      <c r="P7" s="363"/>
      <c r="Q7" s="345"/>
      <c r="R7" s="348"/>
      <c r="S7" s="393"/>
      <c r="T7" s="363"/>
      <c r="U7" s="372"/>
      <c r="V7" s="235" t="s">
        <v>284</v>
      </c>
      <c r="W7" s="375"/>
      <c r="X7" s="512"/>
    </row>
    <row r="8" spans="1:24" ht="15.75" customHeight="1">
      <c r="A8" s="36"/>
      <c r="B8" s="310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72"/>
      <c r="S8" s="172"/>
      <c r="T8" s="172"/>
      <c r="U8" s="172"/>
      <c r="V8" s="172"/>
      <c r="W8" s="311"/>
      <c r="X8" s="312"/>
    </row>
    <row r="9" spans="1:24" ht="15.75" customHeight="1">
      <c r="A9" s="40" t="s">
        <v>307</v>
      </c>
      <c r="B9" s="313">
        <f>SUM(C9,J9,K9,L9,M9,N9,O9,P9,Q9,R9,S9)</f>
        <v>1191</v>
      </c>
      <c r="C9" s="205">
        <f>SUM(D9:I9)</f>
        <v>184</v>
      </c>
      <c r="D9" s="206">
        <v>149</v>
      </c>
      <c r="E9" s="205">
        <v>18</v>
      </c>
      <c r="F9" s="205">
        <v>17</v>
      </c>
      <c r="G9" s="205">
        <v>0</v>
      </c>
      <c r="H9" s="205">
        <v>0</v>
      </c>
      <c r="I9" s="205">
        <v>0</v>
      </c>
      <c r="J9" s="205">
        <v>280</v>
      </c>
      <c r="K9" s="205">
        <v>70</v>
      </c>
      <c r="L9" s="205">
        <v>38</v>
      </c>
      <c r="M9" s="205">
        <v>6</v>
      </c>
      <c r="N9" s="205">
        <v>11</v>
      </c>
      <c r="O9" s="205">
        <v>183</v>
      </c>
      <c r="P9" s="205">
        <v>2</v>
      </c>
      <c r="Q9" s="205">
        <v>0</v>
      </c>
      <c r="R9" s="205">
        <v>411</v>
      </c>
      <c r="S9" s="205">
        <v>6</v>
      </c>
      <c r="T9" s="205">
        <v>0</v>
      </c>
      <c r="U9" s="206">
        <v>0</v>
      </c>
      <c r="V9" s="314">
        <f>N9+O9+T9+U9</f>
        <v>194</v>
      </c>
      <c r="W9" s="315">
        <f>C9/B9*100</f>
        <v>15.449202350965574</v>
      </c>
      <c r="X9" s="316">
        <f>V9/B9*100</f>
        <v>16.288832913518053</v>
      </c>
    </row>
    <row r="10" spans="1:24" s="207" customFormat="1" ht="15.75" customHeight="1">
      <c r="A10" s="264" t="s">
        <v>308</v>
      </c>
      <c r="B10" s="317">
        <f>B12+B16</f>
        <v>1471</v>
      </c>
      <c r="C10" s="314">
        <f>C12+C16</f>
        <v>255</v>
      </c>
      <c r="D10" s="314">
        <f>D12+D16</f>
        <v>210</v>
      </c>
      <c r="E10" s="314">
        <f aca="true" t="shared" si="0" ref="E10:U10">E12+E16</f>
        <v>31</v>
      </c>
      <c r="F10" s="314">
        <f t="shared" si="0"/>
        <v>14</v>
      </c>
      <c r="G10" s="314">
        <f t="shared" si="0"/>
        <v>0</v>
      </c>
      <c r="H10" s="314">
        <f t="shared" si="0"/>
        <v>0</v>
      </c>
      <c r="I10" s="314">
        <f t="shared" si="0"/>
        <v>0</v>
      </c>
      <c r="J10" s="314">
        <f t="shared" si="0"/>
        <v>449</v>
      </c>
      <c r="K10" s="314">
        <f t="shared" si="0"/>
        <v>5</v>
      </c>
      <c r="L10" s="314">
        <f t="shared" si="0"/>
        <v>53</v>
      </c>
      <c r="M10" s="314">
        <f t="shared" si="0"/>
        <v>8</v>
      </c>
      <c r="N10" s="314">
        <f t="shared" si="0"/>
        <v>5</v>
      </c>
      <c r="O10" s="314">
        <f>O12+O16</f>
        <v>186</v>
      </c>
      <c r="P10" s="314">
        <f t="shared" si="0"/>
        <v>46</v>
      </c>
      <c r="Q10" s="314">
        <f>Q12+Q16</f>
        <v>34</v>
      </c>
      <c r="R10" s="314">
        <f t="shared" si="0"/>
        <v>430</v>
      </c>
      <c r="S10" s="314">
        <f t="shared" si="0"/>
        <v>0</v>
      </c>
      <c r="T10" s="314">
        <f t="shared" si="0"/>
        <v>0</v>
      </c>
      <c r="U10" s="314">
        <f t="shared" si="0"/>
        <v>0</v>
      </c>
      <c r="V10" s="314">
        <f>V12+V16</f>
        <v>191</v>
      </c>
      <c r="W10" s="318">
        <f>C10/B10*100</f>
        <v>17.33514615907546</v>
      </c>
      <c r="X10" s="316">
        <f>V10/B10*100</f>
        <v>12.984364377974167</v>
      </c>
    </row>
    <row r="11" spans="1:24" s="209" customFormat="1" ht="15.75" customHeight="1">
      <c r="A11" s="40"/>
      <c r="B11" s="319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315"/>
      <c r="X11" s="320"/>
    </row>
    <row r="12" spans="1:24" ht="15.75" customHeight="1">
      <c r="A12" s="321" t="s">
        <v>302</v>
      </c>
      <c r="B12" s="322">
        <f>SUM(B13:B14)</f>
        <v>183</v>
      </c>
      <c r="C12" s="210">
        <f aca="true" t="shared" si="1" ref="C12:U12">SUM(C13:C14)</f>
        <v>24</v>
      </c>
      <c r="D12" s="210">
        <f>SUM(D13:D14)</f>
        <v>18</v>
      </c>
      <c r="E12" s="210">
        <f t="shared" si="1"/>
        <v>4</v>
      </c>
      <c r="F12" s="210">
        <f t="shared" si="1"/>
        <v>2</v>
      </c>
      <c r="G12" s="210">
        <f t="shared" si="1"/>
        <v>0</v>
      </c>
      <c r="H12" s="210">
        <f t="shared" si="1"/>
        <v>0</v>
      </c>
      <c r="I12" s="210">
        <f t="shared" si="1"/>
        <v>0</v>
      </c>
      <c r="J12" s="210">
        <f t="shared" si="1"/>
        <v>23</v>
      </c>
      <c r="K12" s="210">
        <f>SUM(K13:K14)</f>
        <v>0</v>
      </c>
      <c r="L12" s="210">
        <f t="shared" si="1"/>
        <v>0</v>
      </c>
      <c r="M12" s="210">
        <f t="shared" si="1"/>
        <v>7</v>
      </c>
      <c r="N12" s="210">
        <f>SUM(N13:N14)</f>
        <v>0</v>
      </c>
      <c r="O12" s="210">
        <f t="shared" si="1"/>
        <v>14</v>
      </c>
      <c r="P12" s="210">
        <f t="shared" si="1"/>
        <v>0</v>
      </c>
      <c r="Q12" s="210">
        <f>SUM(Q13:Q14)</f>
        <v>33</v>
      </c>
      <c r="R12" s="210">
        <f t="shared" si="1"/>
        <v>82</v>
      </c>
      <c r="S12" s="210">
        <f t="shared" si="1"/>
        <v>0</v>
      </c>
      <c r="T12" s="210">
        <f t="shared" si="1"/>
        <v>0</v>
      </c>
      <c r="U12" s="210">
        <f t="shared" si="1"/>
        <v>0</v>
      </c>
      <c r="V12" s="210">
        <f>SUM(V13:V14)</f>
        <v>14</v>
      </c>
      <c r="W12" s="315">
        <f>C12/B12*100</f>
        <v>13.114754098360656</v>
      </c>
      <c r="X12" s="315">
        <f>V12/B12*100</f>
        <v>7.650273224043716</v>
      </c>
    </row>
    <row r="13" spans="1:24" s="213" customFormat="1" ht="15.75" customHeight="1">
      <c r="A13" s="88" t="s">
        <v>204</v>
      </c>
      <c r="B13" s="323">
        <f>SUM(C13,J13,K13,M13,N13,O13,P13,Q13,R13,S13)</f>
        <v>90</v>
      </c>
      <c r="C13" s="216">
        <f>SUM(D13:I13)</f>
        <v>9</v>
      </c>
      <c r="D13" s="211">
        <v>6</v>
      </c>
      <c r="E13" s="211">
        <v>2</v>
      </c>
      <c r="F13" s="211">
        <v>1</v>
      </c>
      <c r="G13" s="211">
        <v>0</v>
      </c>
      <c r="H13" s="211">
        <v>0</v>
      </c>
      <c r="I13" s="211">
        <v>0</v>
      </c>
      <c r="J13" s="212">
        <v>16</v>
      </c>
      <c r="K13" s="509">
        <v>0</v>
      </c>
      <c r="L13" s="509"/>
      <c r="M13" s="212">
        <v>7</v>
      </c>
      <c r="N13" s="212">
        <v>0</v>
      </c>
      <c r="O13" s="212">
        <v>7</v>
      </c>
      <c r="P13" s="212">
        <v>0</v>
      </c>
      <c r="Q13" s="212">
        <v>12</v>
      </c>
      <c r="R13" s="212">
        <v>39</v>
      </c>
      <c r="S13" s="212">
        <v>0</v>
      </c>
      <c r="T13" s="212">
        <v>0</v>
      </c>
      <c r="U13" s="212">
        <v>0</v>
      </c>
      <c r="V13" s="212">
        <f>N13+O13+T13+U13</f>
        <v>7</v>
      </c>
      <c r="W13" s="324">
        <f>C13/B13*100</f>
        <v>10</v>
      </c>
      <c r="X13" s="324">
        <f>V13/B13*100</f>
        <v>7.777777777777778</v>
      </c>
    </row>
    <row r="14" spans="1:24" s="213" customFormat="1" ht="15.75" customHeight="1">
      <c r="A14" s="88" t="s">
        <v>205</v>
      </c>
      <c r="B14" s="323">
        <f>SUM(C14,J14,K14,M14,N14,O14,P14,Q14,R14,S14)</f>
        <v>93</v>
      </c>
      <c r="C14" s="216">
        <f>SUM(D14:I14)</f>
        <v>15</v>
      </c>
      <c r="D14" s="211">
        <v>12</v>
      </c>
      <c r="E14" s="211">
        <v>2</v>
      </c>
      <c r="F14" s="211">
        <v>1</v>
      </c>
      <c r="G14" s="211">
        <v>0</v>
      </c>
      <c r="H14" s="211">
        <v>0</v>
      </c>
      <c r="I14" s="211">
        <v>0</v>
      </c>
      <c r="J14" s="211">
        <v>7</v>
      </c>
      <c r="K14" s="509">
        <v>0</v>
      </c>
      <c r="L14" s="509"/>
      <c r="M14" s="211">
        <v>0</v>
      </c>
      <c r="N14" s="211">
        <v>0</v>
      </c>
      <c r="O14" s="211">
        <v>7</v>
      </c>
      <c r="P14" s="211">
        <v>0</v>
      </c>
      <c r="Q14" s="211">
        <v>21</v>
      </c>
      <c r="R14" s="211">
        <v>43</v>
      </c>
      <c r="S14" s="211">
        <v>0</v>
      </c>
      <c r="T14" s="211">
        <v>0</v>
      </c>
      <c r="U14" s="212">
        <v>0</v>
      </c>
      <c r="V14" s="211">
        <f>N14+O14+T14+U14</f>
        <v>7</v>
      </c>
      <c r="W14" s="324">
        <f>C14/B14*100</f>
        <v>16.129032258064516</v>
      </c>
      <c r="X14" s="324">
        <f>V14/B14*100</f>
        <v>7.526881720430108</v>
      </c>
    </row>
    <row r="15" spans="1:24" ht="15.75" customHeight="1">
      <c r="A15" s="37"/>
      <c r="B15" s="313"/>
      <c r="C15" s="210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315"/>
      <c r="X15" s="315"/>
    </row>
    <row r="16" spans="1:24" ht="15.75" customHeight="1">
      <c r="A16" s="325" t="s">
        <v>301</v>
      </c>
      <c r="B16" s="313">
        <f>B20+B23+B26</f>
        <v>1288</v>
      </c>
      <c r="C16" s="210">
        <f>C20+C23+C26</f>
        <v>231</v>
      </c>
      <c r="D16" s="206">
        <f aca="true" t="shared" si="2" ref="D16:J16">SUM(D17:D18)</f>
        <v>192</v>
      </c>
      <c r="E16" s="206">
        <f t="shared" si="2"/>
        <v>27</v>
      </c>
      <c r="F16" s="206">
        <f t="shared" si="2"/>
        <v>12</v>
      </c>
      <c r="G16" s="206">
        <f t="shared" si="2"/>
        <v>0</v>
      </c>
      <c r="H16" s="206">
        <f t="shared" si="2"/>
        <v>0</v>
      </c>
      <c r="I16" s="206">
        <f t="shared" si="2"/>
        <v>0</v>
      </c>
      <c r="J16" s="206">
        <f t="shared" si="2"/>
        <v>426</v>
      </c>
      <c r="K16" s="206">
        <f aca="true" t="shared" si="3" ref="K16:V16">SUM(K17:K18)</f>
        <v>5</v>
      </c>
      <c r="L16" s="206">
        <f t="shared" si="3"/>
        <v>53</v>
      </c>
      <c r="M16" s="206">
        <f t="shared" si="3"/>
        <v>1</v>
      </c>
      <c r="N16" s="206">
        <f t="shared" si="3"/>
        <v>5</v>
      </c>
      <c r="O16" s="206">
        <f t="shared" si="3"/>
        <v>172</v>
      </c>
      <c r="P16" s="206">
        <f t="shared" si="3"/>
        <v>46</v>
      </c>
      <c r="Q16" s="206">
        <f t="shared" si="3"/>
        <v>1</v>
      </c>
      <c r="R16" s="206">
        <f t="shared" si="3"/>
        <v>348</v>
      </c>
      <c r="S16" s="206">
        <f t="shared" si="3"/>
        <v>0</v>
      </c>
      <c r="T16" s="206">
        <f t="shared" si="3"/>
        <v>0</v>
      </c>
      <c r="U16" s="206">
        <f t="shared" si="3"/>
        <v>0</v>
      </c>
      <c r="V16" s="206">
        <f t="shared" si="3"/>
        <v>177</v>
      </c>
      <c r="W16" s="315">
        <f>C16/B16*100</f>
        <v>17.934782608695652</v>
      </c>
      <c r="X16" s="315">
        <f>V16/B16*100</f>
        <v>13.74223602484472</v>
      </c>
    </row>
    <row r="17" spans="1:24" s="213" customFormat="1" ht="15.75" customHeight="1">
      <c r="A17" s="88" t="s">
        <v>204</v>
      </c>
      <c r="B17" s="323">
        <f>B21+B24+B27</f>
        <v>445</v>
      </c>
      <c r="C17" s="216">
        <f>SUM(D17:I17)</f>
        <v>76</v>
      </c>
      <c r="D17" s="211">
        <v>72</v>
      </c>
      <c r="E17" s="211">
        <v>2</v>
      </c>
      <c r="F17" s="211">
        <v>2</v>
      </c>
      <c r="G17" s="211">
        <v>0</v>
      </c>
      <c r="H17" s="211">
        <v>0</v>
      </c>
      <c r="I17" s="211">
        <v>0</v>
      </c>
      <c r="J17" s="211">
        <f>J21+J24+J27</f>
        <v>152</v>
      </c>
      <c r="K17" s="211">
        <v>0</v>
      </c>
      <c r="L17" s="211">
        <v>24</v>
      </c>
      <c r="M17" s="211">
        <f aca="true" t="shared" si="4" ref="M17:V17">M21+M24+M27</f>
        <v>0</v>
      </c>
      <c r="N17" s="211">
        <f t="shared" si="4"/>
        <v>3</v>
      </c>
      <c r="O17" s="211">
        <f t="shared" si="4"/>
        <v>64</v>
      </c>
      <c r="P17" s="211">
        <f t="shared" si="4"/>
        <v>13</v>
      </c>
      <c r="Q17" s="211">
        <f t="shared" si="4"/>
        <v>1</v>
      </c>
      <c r="R17" s="211">
        <f t="shared" si="4"/>
        <v>112</v>
      </c>
      <c r="S17" s="211">
        <f t="shared" si="4"/>
        <v>0</v>
      </c>
      <c r="T17" s="211">
        <f t="shared" si="4"/>
        <v>0</v>
      </c>
      <c r="U17" s="211">
        <f t="shared" si="4"/>
        <v>0</v>
      </c>
      <c r="V17" s="211">
        <f t="shared" si="4"/>
        <v>67</v>
      </c>
      <c r="W17" s="324">
        <f>C17/B17*100</f>
        <v>17.078651685393258</v>
      </c>
      <c r="X17" s="324">
        <f>V17/B17*100</f>
        <v>15.056179775280897</v>
      </c>
    </row>
    <row r="18" spans="1:24" s="213" customFormat="1" ht="15.75" customHeight="1">
      <c r="A18" s="88" t="s">
        <v>205</v>
      </c>
      <c r="B18" s="323">
        <f>B22+B25+B28</f>
        <v>843</v>
      </c>
      <c r="C18" s="216">
        <f>SUM(D18:I18)</f>
        <v>155</v>
      </c>
      <c r="D18" s="211">
        <v>120</v>
      </c>
      <c r="E18" s="211">
        <v>25</v>
      </c>
      <c r="F18" s="211">
        <v>10</v>
      </c>
      <c r="G18" s="211">
        <v>0</v>
      </c>
      <c r="H18" s="211">
        <v>0</v>
      </c>
      <c r="I18" s="211">
        <v>0</v>
      </c>
      <c r="J18" s="211">
        <f>J22+J25+J28</f>
        <v>274</v>
      </c>
      <c r="K18" s="211">
        <v>5</v>
      </c>
      <c r="L18" s="211">
        <v>29</v>
      </c>
      <c r="M18" s="211">
        <f aca="true" t="shared" si="5" ref="M18:V18">M22+M25+M28</f>
        <v>1</v>
      </c>
      <c r="N18" s="211">
        <f t="shared" si="5"/>
        <v>2</v>
      </c>
      <c r="O18" s="211">
        <f t="shared" si="5"/>
        <v>108</v>
      </c>
      <c r="P18" s="211">
        <f t="shared" si="5"/>
        <v>33</v>
      </c>
      <c r="Q18" s="211">
        <f t="shared" si="5"/>
        <v>0</v>
      </c>
      <c r="R18" s="211">
        <f t="shared" si="5"/>
        <v>236</v>
      </c>
      <c r="S18" s="211">
        <f t="shared" si="5"/>
        <v>0</v>
      </c>
      <c r="T18" s="211">
        <f t="shared" si="5"/>
        <v>0</v>
      </c>
      <c r="U18" s="211">
        <f t="shared" si="5"/>
        <v>0</v>
      </c>
      <c r="V18" s="211">
        <f t="shared" si="5"/>
        <v>110</v>
      </c>
      <c r="W18" s="324">
        <f>C18/B18*100</f>
        <v>18.386714116251483</v>
      </c>
      <c r="X18" s="324">
        <f>V18/B18*100</f>
        <v>13.048635824436536</v>
      </c>
    </row>
    <row r="19" spans="1:24" s="213" customFormat="1" ht="15.75" customHeight="1">
      <c r="A19" s="88"/>
      <c r="B19" s="323"/>
      <c r="C19" s="216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324"/>
      <c r="X19" s="324"/>
    </row>
    <row r="20" spans="1:24" ht="15.75" customHeight="1">
      <c r="A20" s="326" t="s">
        <v>210</v>
      </c>
      <c r="B20" s="313">
        <f>SUM(B21:B22)</f>
        <v>202</v>
      </c>
      <c r="C20" s="210">
        <f aca="true" t="shared" si="6" ref="C20:U20">SUM(C21:C22)</f>
        <v>27</v>
      </c>
      <c r="D20" s="214" t="s">
        <v>142</v>
      </c>
      <c r="E20" s="214" t="s">
        <v>142</v>
      </c>
      <c r="F20" s="214" t="s">
        <v>142</v>
      </c>
      <c r="G20" s="214" t="s">
        <v>142</v>
      </c>
      <c r="H20" s="214" t="s">
        <v>142</v>
      </c>
      <c r="I20" s="214" t="s">
        <v>142</v>
      </c>
      <c r="J20" s="205">
        <f>SUM(J21:J22)</f>
        <v>0</v>
      </c>
      <c r="K20" s="508">
        <f>SUM(K21:K22)</f>
        <v>38</v>
      </c>
      <c r="L20" s="508"/>
      <c r="M20" s="205">
        <f t="shared" si="6"/>
        <v>0</v>
      </c>
      <c r="N20" s="205">
        <f t="shared" si="6"/>
        <v>0</v>
      </c>
      <c r="O20" s="205">
        <f t="shared" si="6"/>
        <v>33</v>
      </c>
      <c r="P20" s="205">
        <f t="shared" si="6"/>
        <v>0</v>
      </c>
      <c r="Q20" s="205">
        <f>SUM(Q21:Q22)</f>
        <v>0</v>
      </c>
      <c r="R20" s="205">
        <f t="shared" si="6"/>
        <v>104</v>
      </c>
      <c r="S20" s="205">
        <f t="shared" si="6"/>
        <v>0</v>
      </c>
      <c r="T20" s="205">
        <f t="shared" si="6"/>
        <v>0</v>
      </c>
      <c r="U20" s="205">
        <f t="shared" si="6"/>
        <v>0</v>
      </c>
      <c r="V20" s="205">
        <f>SUM(V21:V22)</f>
        <v>33</v>
      </c>
      <c r="W20" s="315">
        <f>C20/B20*100</f>
        <v>13.366336633663368</v>
      </c>
      <c r="X20" s="315">
        <f>V20/B20*100</f>
        <v>16.33663366336634</v>
      </c>
    </row>
    <row r="21" spans="1:24" s="213" customFormat="1" ht="15.75" customHeight="1">
      <c r="A21" s="88" t="s">
        <v>204</v>
      </c>
      <c r="B21" s="327">
        <f>SUM(C21,J21,K21,L21,M21,N21,O21,P21,Q21,R21,S21)</f>
        <v>88</v>
      </c>
      <c r="C21" s="216">
        <v>10</v>
      </c>
      <c r="D21" s="215" t="s">
        <v>142</v>
      </c>
      <c r="E21" s="215" t="s">
        <v>142</v>
      </c>
      <c r="F21" s="215" t="s">
        <v>142</v>
      </c>
      <c r="G21" s="215" t="s">
        <v>142</v>
      </c>
      <c r="H21" s="215" t="s">
        <v>142</v>
      </c>
      <c r="I21" s="215" t="s">
        <v>142</v>
      </c>
      <c r="J21" s="216">
        <v>0</v>
      </c>
      <c r="K21" s="504">
        <v>17</v>
      </c>
      <c r="L21" s="504"/>
      <c r="M21" s="216">
        <v>0</v>
      </c>
      <c r="N21" s="216">
        <v>0</v>
      </c>
      <c r="O21" s="216">
        <v>13</v>
      </c>
      <c r="P21" s="216">
        <v>0</v>
      </c>
      <c r="Q21" s="216">
        <v>0</v>
      </c>
      <c r="R21" s="216">
        <v>48</v>
      </c>
      <c r="S21" s="216">
        <v>0</v>
      </c>
      <c r="T21" s="216">
        <v>0</v>
      </c>
      <c r="U21" s="216">
        <v>0</v>
      </c>
      <c r="V21" s="216">
        <f>N21+O21+T21+U21</f>
        <v>13</v>
      </c>
      <c r="W21" s="328">
        <f>C21/B21*100</f>
        <v>11.363636363636363</v>
      </c>
      <c r="X21" s="324">
        <f>V21/B21*100</f>
        <v>14.772727272727273</v>
      </c>
    </row>
    <row r="22" spans="1:24" s="213" customFormat="1" ht="15.75" customHeight="1">
      <c r="A22" s="88" t="s">
        <v>205</v>
      </c>
      <c r="B22" s="327">
        <f>SUM(C22,J22,K22,L22,M22,N22,O22,P22,Q22,R22,S22)</f>
        <v>114</v>
      </c>
      <c r="C22" s="216">
        <v>17</v>
      </c>
      <c r="D22" s="215" t="s">
        <v>142</v>
      </c>
      <c r="E22" s="215" t="s">
        <v>142</v>
      </c>
      <c r="F22" s="215" t="s">
        <v>142</v>
      </c>
      <c r="G22" s="215" t="s">
        <v>142</v>
      </c>
      <c r="H22" s="215" t="s">
        <v>142</v>
      </c>
      <c r="I22" s="215" t="s">
        <v>142</v>
      </c>
      <c r="J22" s="216">
        <v>0</v>
      </c>
      <c r="K22" s="504">
        <v>21</v>
      </c>
      <c r="L22" s="504"/>
      <c r="M22" s="216">
        <v>0</v>
      </c>
      <c r="N22" s="216">
        <v>0</v>
      </c>
      <c r="O22" s="216">
        <v>20</v>
      </c>
      <c r="P22" s="216">
        <v>0</v>
      </c>
      <c r="Q22" s="216">
        <v>0</v>
      </c>
      <c r="R22" s="216">
        <v>56</v>
      </c>
      <c r="S22" s="216">
        <v>0</v>
      </c>
      <c r="T22" s="216">
        <v>0</v>
      </c>
      <c r="U22" s="216">
        <v>0</v>
      </c>
      <c r="V22" s="216">
        <f>N22+O22+T22+U22</f>
        <v>20</v>
      </c>
      <c r="W22" s="329">
        <f>C22/B22*100</f>
        <v>14.912280701754385</v>
      </c>
      <c r="X22" s="324">
        <f>V22/B22*100</f>
        <v>17.543859649122805</v>
      </c>
    </row>
    <row r="23" spans="1:24" ht="15.75" customHeight="1">
      <c r="A23" s="37" t="s">
        <v>211</v>
      </c>
      <c r="B23" s="330">
        <f>SUM(B24:B25)</f>
        <v>32</v>
      </c>
      <c r="C23" s="210">
        <f>SUM(C24:C25)</f>
        <v>18</v>
      </c>
      <c r="D23" s="214" t="s">
        <v>142</v>
      </c>
      <c r="E23" s="214" t="s">
        <v>142</v>
      </c>
      <c r="F23" s="214" t="s">
        <v>142</v>
      </c>
      <c r="G23" s="214" t="s">
        <v>142</v>
      </c>
      <c r="H23" s="214" t="s">
        <v>142</v>
      </c>
      <c r="I23" s="214" t="s">
        <v>142</v>
      </c>
      <c r="J23" s="210">
        <f>SUM(J24:J25)</f>
        <v>0</v>
      </c>
      <c r="K23" s="505">
        <f>SUM(K24:K25)</f>
        <v>3</v>
      </c>
      <c r="L23" s="505"/>
      <c r="M23" s="210">
        <f aca="true" t="shared" si="7" ref="M23:U23">SUM(M24:M25)</f>
        <v>0</v>
      </c>
      <c r="N23" s="210">
        <f t="shared" si="7"/>
        <v>0</v>
      </c>
      <c r="O23" s="210">
        <f t="shared" si="7"/>
        <v>0</v>
      </c>
      <c r="P23" s="210">
        <f t="shared" si="7"/>
        <v>0</v>
      </c>
      <c r="Q23" s="210">
        <f>SUM(Q24:Q25)</f>
        <v>0</v>
      </c>
      <c r="R23" s="210">
        <f t="shared" si="7"/>
        <v>11</v>
      </c>
      <c r="S23" s="210">
        <f t="shared" si="7"/>
        <v>0</v>
      </c>
      <c r="T23" s="210">
        <f t="shared" si="7"/>
        <v>0</v>
      </c>
      <c r="U23" s="210">
        <f t="shared" si="7"/>
        <v>0</v>
      </c>
      <c r="V23" s="210">
        <f>SUM(V24:V25)</f>
        <v>0</v>
      </c>
      <c r="W23" s="331">
        <f>C23/B23*100</f>
        <v>56.25</v>
      </c>
      <c r="X23" s="315">
        <f>V23/B23*100</f>
        <v>0</v>
      </c>
    </row>
    <row r="24" spans="1:24" s="213" customFormat="1" ht="15.75" customHeight="1">
      <c r="A24" s="88" t="s">
        <v>204</v>
      </c>
      <c r="B24" s="323" t="s">
        <v>142</v>
      </c>
      <c r="C24" s="215" t="s">
        <v>142</v>
      </c>
      <c r="D24" s="215" t="s">
        <v>231</v>
      </c>
      <c r="E24" s="215" t="s">
        <v>142</v>
      </c>
      <c r="F24" s="215" t="s">
        <v>142</v>
      </c>
      <c r="G24" s="215" t="s">
        <v>142</v>
      </c>
      <c r="H24" s="215" t="s">
        <v>142</v>
      </c>
      <c r="I24" s="215" t="s">
        <v>142</v>
      </c>
      <c r="J24" s="211" t="s">
        <v>142</v>
      </c>
      <c r="K24" s="506" t="s">
        <v>142</v>
      </c>
      <c r="L24" s="506"/>
      <c r="M24" s="211" t="s">
        <v>142</v>
      </c>
      <c r="N24" s="211" t="s">
        <v>142</v>
      </c>
      <c r="O24" s="211" t="s">
        <v>142</v>
      </c>
      <c r="P24" s="211" t="s">
        <v>142</v>
      </c>
      <c r="Q24" s="211" t="s">
        <v>142</v>
      </c>
      <c r="R24" s="211" t="s">
        <v>142</v>
      </c>
      <c r="S24" s="211" t="s">
        <v>142</v>
      </c>
      <c r="T24" s="211" t="s">
        <v>142</v>
      </c>
      <c r="U24" s="211" t="s">
        <v>142</v>
      </c>
      <c r="V24" s="211" t="s">
        <v>142</v>
      </c>
      <c r="W24" s="324" t="s">
        <v>142</v>
      </c>
      <c r="X24" s="324" t="s">
        <v>142</v>
      </c>
    </row>
    <row r="25" spans="1:24" s="213" customFormat="1" ht="15.75" customHeight="1">
      <c r="A25" s="88" t="s">
        <v>205</v>
      </c>
      <c r="B25" s="327">
        <f>SUM(C25,J25,K25,L25,M25,N25,O25,P25,Q25,R25,S25)</f>
        <v>32</v>
      </c>
      <c r="C25" s="216">
        <v>18</v>
      </c>
      <c r="D25" s="215" t="s">
        <v>142</v>
      </c>
      <c r="E25" s="215" t="s">
        <v>142</v>
      </c>
      <c r="F25" s="215" t="s">
        <v>142</v>
      </c>
      <c r="G25" s="215" t="s">
        <v>142</v>
      </c>
      <c r="H25" s="215" t="s">
        <v>142</v>
      </c>
      <c r="I25" s="215" t="s">
        <v>142</v>
      </c>
      <c r="J25" s="215">
        <v>0</v>
      </c>
      <c r="K25" s="504">
        <v>3</v>
      </c>
      <c r="L25" s="504"/>
      <c r="M25" s="215">
        <v>0</v>
      </c>
      <c r="N25" s="215">
        <v>0</v>
      </c>
      <c r="O25" s="215">
        <v>0</v>
      </c>
      <c r="P25" s="215">
        <v>0</v>
      </c>
      <c r="Q25" s="215">
        <v>0</v>
      </c>
      <c r="R25" s="215">
        <v>11</v>
      </c>
      <c r="S25" s="215">
        <v>0</v>
      </c>
      <c r="T25" s="215">
        <v>0</v>
      </c>
      <c r="U25" s="215">
        <v>0</v>
      </c>
      <c r="V25" s="215">
        <f>N25+O25+T25+U25</f>
        <v>0</v>
      </c>
      <c r="W25" s="332">
        <f>C25/B25*100</f>
        <v>56.25</v>
      </c>
      <c r="X25" s="328">
        <f>V25/B25*100</f>
        <v>0</v>
      </c>
    </row>
    <row r="26" spans="1:24" ht="15.75" customHeight="1">
      <c r="A26" s="37" t="s">
        <v>208</v>
      </c>
      <c r="B26" s="330">
        <f>SUM(B27:B28)</f>
        <v>1054</v>
      </c>
      <c r="C26" s="210">
        <f>SUM(C27:C28)</f>
        <v>186</v>
      </c>
      <c r="D26" s="214" t="s">
        <v>142</v>
      </c>
      <c r="E26" s="214" t="s">
        <v>142</v>
      </c>
      <c r="F26" s="214" t="s">
        <v>142</v>
      </c>
      <c r="G26" s="214" t="s">
        <v>142</v>
      </c>
      <c r="H26" s="214" t="s">
        <v>142</v>
      </c>
      <c r="I26" s="214" t="s">
        <v>142</v>
      </c>
      <c r="J26" s="210">
        <f>SUM(J27:J28)</f>
        <v>426</v>
      </c>
      <c r="K26" s="505">
        <f>SUM(K27:K28)</f>
        <v>17</v>
      </c>
      <c r="L26" s="505"/>
      <c r="M26" s="210">
        <f aca="true" t="shared" si="8" ref="M26:U26">SUM(M27:M28)</f>
        <v>1</v>
      </c>
      <c r="N26" s="210">
        <f t="shared" si="8"/>
        <v>5</v>
      </c>
      <c r="O26" s="210">
        <f t="shared" si="8"/>
        <v>139</v>
      </c>
      <c r="P26" s="210">
        <f t="shared" si="8"/>
        <v>46</v>
      </c>
      <c r="Q26" s="210">
        <f>SUM(Q27:Q28)</f>
        <v>1</v>
      </c>
      <c r="R26" s="210">
        <f t="shared" si="8"/>
        <v>233</v>
      </c>
      <c r="S26" s="210">
        <f t="shared" si="8"/>
        <v>0</v>
      </c>
      <c r="T26" s="210">
        <f t="shared" si="8"/>
        <v>0</v>
      </c>
      <c r="U26" s="210">
        <f t="shared" si="8"/>
        <v>0</v>
      </c>
      <c r="V26" s="210">
        <f>SUM(V27:V28)</f>
        <v>144</v>
      </c>
      <c r="W26" s="331">
        <f>C26/B26*100</f>
        <v>17.647058823529413</v>
      </c>
      <c r="X26" s="315">
        <f>V26/B26*100</f>
        <v>13.66223908918406</v>
      </c>
    </row>
    <row r="27" spans="1:24" s="213" customFormat="1" ht="15.75" customHeight="1">
      <c r="A27" s="88" t="s">
        <v>204</v>
      </c>
      <c r="B27" s="327">
        <f>SUM(C27,J27,K27,L27,M27,N27,O27,P27,Q27,R27,S27)</f>
        <v>357</v>
      </c>
      <c r="C27" s="215">
        <v>66</v>
      </c>
      <c r="D27" s="215" t="s">
        <v>231</v>
      </c>
      <c r="E27" s="215" t="s">
        <v>142</v>
      </c>
      <c r="F27" s="215" t="s">
        <v>142</v>
      </c>
      <c r="G27" s="215" t="s">
        <v>142</v>
      </c>
      <c r="H27" s="215" t="s">
        <v>142</v>
      </c>
      <c r="I27" s="215" t="s">
        <v>142</v>
      </c>
      <c r="J27" s="211">
        <v>152</v>
      </c>
      <c r="K27" s="506">
        <v>7</v>
      </c>
      <c r="L27" s="506"/>
      <c r="M27" s="211">
        <v>0</v>
      </c>
      <c r="N27" s="211">
        <v>3</v>
      </c>
      <c r="O27" s="211">
        <v>51</v>
      </c>
      <c r="P27" s="211">
        <v>13</v>
      </c>
      <c r="Q27" s="211">
        <v>1</v>
      </c>
      <c r="R27" s="211">
        <v>64</v>
      </c>
      <c r="S27" s="211">
        <v>0</v>
      </c>
      <c r="T27" s="211">
        <v>0</v>
      </c>
      <c r="U27" s="211">
        <v>0</v>
      </c>
      <c r="V27" s="211">
        <f>N27+O27+T27+U27</f>
        <v>54</v>
      </c>
      <c r="W27" s="332">
        <f>C27/B27*100</f>
        <v>18.487394957983195</v>
      </c>
      <c r="X27" s="324">
        <f>V27/B27*100</f>
        <v>15.126050420168067</v>
      </c>
    </row>
    <row r="28" spans="1:24" s="213" customFormat="1" ht="15.75" customHeight="1">
      <c r="A28" s="88" t="s">
        <v>205</v>
      </c>
      <c r="B28" s="327">
        <f>SUM(C28,J28,K28,L28,M28,N28,O28,P28,Q28,R28,S28)</f>
        <v>697</v>
      </c>
      <c r="C28" s="216">
        <v>120</v>
      </c>
      <c r="D28" s="215" t="s">
        <v>142</v>
      </c>
      <c r="E28" s="215" t="s">
        <v>142</v>
      </c>
      <c r="F28" s="215" t="s">
        <v>142</v>
      </c>
      <c r="G28" s="215" t="s">
        <v>142</v>
      </c>
      <c r="H28" s="215" t="s">
        <v>142</v>
      </c>
      <c r="I28" s="215" t="s">
        <v>142</v>
      </c>
      <c r="J28" s="215">
        <v>274</v>
      </c>
      <c r="K28" s="504">
        <v>10</v>
      </c>
      <c r="L28" s="504"/>
      <c r="M28" s="215">
        <v>1</v>
      </c>
      <c r="N28" s="215">
        <v>2</v>
      </c>
      <c r="O28" s="215">
        <v>88</v>
      </c>
      <c r="P28" s="215">
        <v>33</v>
      </c>
      <c r="Q28" s="215">
        <v>0</v>
      </c>
      <c r="R28" s="215">
        <v>169</v>
      </c>
      <c r="S28" s="215">
        <v>0</v>
      </c>
      <c r="T28" s="215">
        <v>0</v>
      </c>
      <c r="U28" s="215">
        <v>0</v>
      </c>
      <c r="V28" s="215">
        <f>N28+O28+T28+U28</f>
        <v>90</v>
      </c>
      <c r="W28" s="332">
        <f>C28/B28*100</f>
        <v>17.216642754662843</v>
      </c>
      <c r="X28" s="324">
        <f>V28/B28*100</f>
        <v>12.91248206599713</v>
      </c>
    </row>
    <row r="29" spans="1:24" ht="15.75" customHeight="1">
      <c r="A29" s="38"/>
      <c r="B29" s="218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30"/>
      <c r="X29" s="230"/>
    </row>
    <row r="30" ht="15.75" customHeight="1"/>
    <row r="31" ht="15.75" customHeight="1"/>
  </sheetData>
  <sheetProtection/>
  <mergeCells count="41">
    <mergeCell ref="W4:W7"/>
    <mergeCell ref="A4:A7"/>
    <mergeCell ref="O5:P5"/>
    <mergeCell ref="N4:Q4"/>
    <mergeCell ref="T4:V4"/>
    <mergeCell ref="V5:V6"/>
    <mergeCell ref="K6:K7"/>
    <mergeCell ref="L6:L7"/>
    <mergeCell ref="O6:O7"/>
    <mergeCell ref="P6:P7"/>
    <mergeCell ref="X4:X7"/>
    <mergeCell ref="C5:C7"/>
    <mergeCell ref="D5:D7"/>
    <mergeCell ref="E5:E7"/>
    <mergeCell ref="F5:F7"/>
    <mergeCell ref="G5:G7"/>
    <mergeCell ref="H5:H7"/>
    <mergeCell ref="I5:I7"/>
    <mergeCell ref="K4:L5"/>
    <mergeCell ref="M4:M7"/>
    <mergeCell ref="R4:R7"/>
    <mergeCell ref="S4:S7"/>
    <mergeCell ref="N5:N7"/>
    <mergeCell ref="Q5:Q7"/>
    <mergeCell ref="T5:T7"/>
    <mergeCell ref="U5:U7"/>
    <mergeCell ref="A1:L1"/>
    <mergeCell ref="B4:B7"/>
    <mergeCell ref="C4:I4"/>
    <mergeCell ref="J4:J7"/>
    <mergeCell ref="K20:L20"/>
    <mergeCell ref="K21:L21"/>
    <mergeCell ref="K13:L13"/>
    <mergeCell ref="K14:L14"/>
    <mergeCell ref="K28:L28"/>
    <mergeCell ref="K22:L22"/>
    <mergeCell ref="K23:L23"/>
    <mergeCell ref="K24:L24"/>
    <mergeCell ref="K25:L25"/>
    <mergeCell ref="K26:L26"/>
    <mergeCell ref="K27:L27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8" scale="79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2022-02-15T02:47:55Z</dcterms:created>
  <dcterms:modified xsi:type="dcterms:W3CDTF">2022-02-15T02:48:06Z</dcterms:modified>
  <cp:category/>
  <cp:version/>
  <cp:contentType/>
  <cp:contentStatus/>
</cp:coreProperties>
</file>