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６8表a" sheetId="1" r:id="rId1"/>
    <sheet name="第６8表b" sheetId="2" r:id="rId2"/>
    <sheet name="第６8表c" sheetId="3" r:id="rId3"/>
    <sheet name="第69,70表" sheetId="4" r:id="rId4"/>
    <sheet name="第７1表" sheetId="5" r:id="rId5"/>
    <sheet name="第７2表" sheetId="6" r:id="rId6"/>
    <sheet name="第73,74表" sheetId="7" r:id="rId7"/>
    <sheet name="第７5表" sheetId="8" r:id="rId8"/>
  </sheets>
  <externalReferences>
    <externalReference r:id="rId11"/>
    <externalReference r:id="rId12"/>
  </externalReferences>
  <definedNames>
    <definedName name="_1NEN" localSheetId="0">'第６8表a'!#REF!</definedName>
    <definedName name="_1NEN" localSheetId="1">'第６8表b'!#REF!</definedName>
    <definedName name="_1NEN" localSheetId="2">'第６8表c'!#REF!</definedName>
    <definedName name="_1NEN" localSheetId="4">'第７1表'!#REF!</definedName>
    <definedName name="_1NEN" localSheetId="5">'第７2表'!#REF!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fn.RANK.EQ" hidden="1">#NAME?</definedName>
    <definedName name="a" localSheetId="1">#REF!</definedName>
    <definedName name="a" localSheetId="2">#REF!</definedName>
    <definedName name="a">#REF!</definedName>
    <definedName name="_xlnm.Print_Area" localSheetId="0">'第６8表a'!$A$1:$AF$68</definedName>
    <definedName name="_xlnm.Print_Area" localSheetId="1">'第６8表b'!$A$1:$AF$66</definedName>
    <definedName name="_xlnm.Print_Area" localSheetId="2">'第６8表c'!$A$1:$AF$66</definedName>
    <definedName name="_xlnm.Print_Area" localSheetId="3">'第69,70表'!$A$1:$AI$65</definedName>
    <definedName name="_xlnm.Print_Area" localSheetId="4">'第７1表'!$A$1:$AW$62</definedName>
    <definedName name="_xlnm.Print_Area" localSheetId="5">'第７2表'!$A$1:$F$59</definedName>
    <definedName name="_xlnm.Print_Area" localSheetId="6">'第73,74表'!$A$1:$S$58</definedName>
    <definedName name="_xlnm.Print_Area" localSheetId="7">'第７5表'!$A$1:$Y$29</definedName>
    <definedName name="Print_Area_MI" localSheetId="0">'第６8表a'!$A$8:$T$65</definedName>
    <definedName name="Print_Area_MI" localSheetId="1">'第６8表b'!$A$8:$T$65</definedName>
    <definedName name="Print_Area_MI" localSheetId="2">'第６8表c'!$A$8:$T$65</definedName>
    <definedName name="Print_Area_MI" localSheetId="3">'第69,70表'!$B$1:$AB$28</definedName>
    <definedName name="Print_Area_MI" localSheetId="4">'第７1表'!$A$7:$U$61</definedName>
    <definedName name="Print_Area_MI" localSheetId="5">'第７2表'!$B$7:$E$58</definedName>
    <definedName name="Print_Area_MI" localSheetId="6">'第73,74表'!$A$1:$S$30</definedName>
    <definedName name="Print_Area_MI" localSheetId="7">'第７5表'!$A$1:$P$8</definedName>
    <definedName name="Print_Area_MI">'[1]第１表'!$B$1:$N$59</definedName>
    <definedName name="_xlnm.Print_Titles" localSheetId="0">'第６8表a'!$1:$8</definedName>
    <definedName name="_xlnm.Print_Titles" localSheetId="1">'第６8表b'!$1:$8</definedName>
    <definedName name="_xlnm.Print_Titles" localSheetId="2">'第６8表c'!$1:$8</definedName>
    <definedName name="_xlnm.Print_Titles" localSheetId="4">'第７1表'!$1:$7</definedName>
    <definedName name="_xlnm.Print_Titles" localSheetId="5">'第７2表'!$1:$7</definedName>
    <definedName name="Print_Titles_MI" localSheetId="0">'第６8表a'!$1:$8</definedName>
    <definedName name="Print_Titles_MI" localSheetId="1">'第６8表b'!$1:$8</definedName>
    <definedName name="Print_Titles_MI" localSheetId="2">'第６8表c'!$1:$8</definedName>
    <definedName name="Print_Titles_MI" localSheetId="4">'第７1表'!$1:$7</definedName>
    <definedName name="Print_Titles_MI" localSheetId="5">'第７2表'!$1:$7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<sst xmlns="http://schemas.openxmlformats.org/spreadsheetml/2006/main" count="1191" uniqueCount="312">
  <si>
    <t>計</t>
  </si>
  <si>
    <t>女</t>
  </si>
  <si>
    <t>定時制</t>
  </si>
  <si>
    <t>全      日      制</t>
  </si>
  <si>
    <t>定      時      制</t>
  </si>
  <si>
    <t>男</t>
  </si>
  <si>
    <t>専門的･技術的職業従事者</t>
  </si>
  <si>
    <t>&lt;高等学校&gt;</t>
  </si>
  <si>
    <t>電気･ガス･熱供給･水道業</t>
  </si>
  <si>
    <t xml:space="preserve"> </t>
  </si>
  <si>
    <t>入     学     志     願     者</t>
  </si>
  <si>
    <t>大学・短期大学</t>
  </si>
  <si>
    <t xml:space="preserve"> 区    分</t>
  </si>
  <si>
    <t>全 日 制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</si>
  <si>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</si>
  <si>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</si>
  <si>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</si>
  <si>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</si>
  <si>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</si>
  <si>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</si>
  <si>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</si>
  <si>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</si>
  <si>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　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</si>
  <si>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</si>
  <si>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</si>
  <si>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</si>
  <si>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</si>
  <si>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</si>
  <si>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</si>
  <si>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</si>
  <si>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</si>
  <si>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</si>
  <si>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</si>
  <si>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</si>
  <si>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</si>
  <si>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</si>
  <si>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</si>
  <si>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</si>
  <si>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</si>
  <si>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</si>
  <si>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</si>
  <si>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</si>
  <si>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</si>
  <si>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</si>
  <si>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</si>
  <si>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</si>
  <si>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</si>
  <si>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</si>
  <si>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</si>
  <si>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</si>
  <si>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</si>
  <si>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</si>
  <si>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</si>
  <si>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</si>
  <si>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</si>
  <si>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</si>
  <si>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</si>
  <si>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情報通信業</t>
  </si>
  <si>
    <t>漁業</t>
  </si>
  <si>
    <t>建設業</t>
  </si>
  <si>
    <t>製造業</t>
  </si>
  <si>
    <t>事務従事者</t>
  </si>
  <si>
    <t>販売従事者</t>
  </si>
  <si>
    <t>保安職業従事者</t>
  </si>
  <si>
    <t>加美町</t>
  </si>
  <si>
    <t>複合サービス事業</t>
  </si>
  <si>
    <t>男</t>
  </si>
  <si>
    <t>女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</si>
  <si>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</si>
  <si>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</si>
  <si>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</si>
  <si>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</si>
  <si>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</si>
  <si>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</si>
  <si>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</si>
  <si>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</si>
  <si>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公　　立</t>
  </si>
  <si>
    <t>私　　立</t>
  </si>
  <si>
    <t>各種学校</t>
  </si>
  <si>
    <t>公　　立</t>
  </si>
  <si>
    <t>私　　立</t>
  </si>
  <si>
    <t>大学
(学部）</t>
  </si>
  <si>
    <t>短期大学
(本科）</t>
  </si>
  <si>
    <t>大学・短期大学の通信教育部</t>
  </si>
  <si>
    <t>高等学校（専攻科）</t>
  </si>
  <si>
    <t>&lt;高等学校&gt;（男女計）</t>
  </si>
  <si>
    <t>大学</t>
  </si>
  <si>
    <t>短期大学</t>
  </si>
  <si>
    <t>&lt;高等学校&gt;（男）</t>
  </si>
  <si>
    <t>&lt;高等学校&gt;（女）</t>
  </si>
  <si>
    <t>当該年３月卒業者</t>
  </si>
  <si>
    <t>漁業</t>
  </si>
  <si>
    <t>建設業</t>
  </si>
  <si>
    <t>製造業</t>
  </si>
  <si>
    <t>情報通信業</t>
  </si>
  <si>
    <t>&lt;高等学校&gt;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</si>
  <si>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</si>
  <si>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</si>
  <si>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</si>
  <si>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</si>
  <si>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</si>
  <si>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</si>
  <si>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</si>
  <si>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</si>
  <si>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</si>
  <si>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</si>
  <si>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</si>
  <si>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</si>
  <si>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</si>
  <si>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</si>
  <si>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</si>
  <si>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</si>
  <si>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</si>
  <si>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</si>
  <si>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</si>
  <si>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</si>
  <si>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</si>
  <si>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</si>
  <si>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</si>
  <si>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</si>
  <si>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</si>
  <si>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</si>
  <si>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</si>
  <si>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</si>
  <si>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</si>
  <si>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</si>
  <si>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</si>
  <si>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</si>
  <si>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</si>
  <si>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</si>
  <si>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</si>
  <si>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</si>
  <si>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</si>
  <si>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</si>
  <si>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</si>
  <si>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</si>
  <si>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</si>
  <si>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</si>
  <si>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</si>
  <si>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</si>
  <si>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</si>
  <si>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</si>
  <si>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…</t>
  </si>
  <si>
    <t>当該年３月卒業</t>
  </si>
  <si>
    <t>大学等
進学率
（％）</t>
  </si>
  <si>
    <t>開発施設等入学者</t>
  </si>
  <si>
    <t>専修学校
（一般課程）等</t>
  </si>
  <si>
    <t>&lt;高等学校通信制&gt;</t>
  </si>
  <si>
    <t>仙台市計</t>
  </si>
  <si>
    <t>塩竈市</t>
  </si>
  <si>
    <t>Ａ　大学等進学者</t>
  </si>
  <si>
    <t>Ｂ
専修学校
（専門課程）
進学者</t>
  </si>
  <si>
    <t>Ｃ　専修学校
（一般課程）等入学者</t>
  </si>
  <si>
    <t>前年３月以前卒業</t>
  </si>
  <si>
    <t>Ｄ　公共職業能力</t>
  </si>
  <si>
    <t xml:space="preserve"> Ａ　大学等進学者</t>
  </si>
  <si>
    <t>Ａ　大学等進学者</t>
  </si>
  <si>
    <t>前年３月以前卒業者</t>
  </si>
  <si>
    <t>（つづき）</t>
  </si>
  <si>
    <t>大       学</t>
  </si>
  <si>
    <t>短 期 大 学</t>
  </si>
  <si>
    <t>高 等 学 校</t>
  </si>
  <si>
    <t>上記以外のもの</t>
  </si>
  <si>
    <t>Ａ　大学（学部），短大（本科）
への入学志願者</t>
  </si>
  <si>
    <t>大崎市</t>
  </si>
  <si>
    <t>美里町</t>
  </si>
  <si>
    <t>南三陸町</t>
  </si>
  <si>
    <t>美里町</t>
  </si>
  <si>
    <t>情　報</t>
  </si>
  <si>
    <t>福　祉</t>
  </si>
  <si>
    <t>市 部 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</si>
  <si>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</si>
  <si>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</si>
  <si>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</si>
  <si>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</si>
  <si>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</si>
  <si>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</si>
  <si>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</si>
  <si>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</si>
  <si>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</si>
  <si>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</si>
  <si>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定時制</t>
  </si>
  <si>
    <t>サービス職業従事者</t>
  </si>
  <si>
    <t>Ｆ
左記以外
の者</t>
  </si>
  <si>
    <t>公務(他に分類されるものを除く)</t>
  </si>
  <si>
    <t>サービス業（他に分類されないもの）</t>
  </si>
  <si>
    <t>サービス業（他に分類されないもの）</t>
  </si>
  <si>
    <t>左記以外のもの</t>
  </si>
  <si>
    <t>上記以外のもの</t>
  </si>
  <si>
    <t>区    分</t>
  </si>
  <si>
    <t>区            分</t>
  </si>
  <si>
    <t>区              分</t>
  </si>
  <si>
    <t>農林業従事者</t>
  </si>
  <si>
    <t>漁業従事者</t>
  </si>
  <si>
    <t>生産工程従事者</t>
  </si>
  <si>
    <t>輸送・機械運転従事者</t>
  </si>
  <si>
    <t>建設・採掘従事者</t>
  </si>
  <si>
    <t>運搬・清掃等従事者</t>
  </si>
  <si>
    <t/>
  </si>
  <si>
    <t>（一般課程）等入学者</t>
  </si>
  <si>
    <t xml:space="preserve">特別支援学校高等部
</t>
  </si>
  <si>
    <t>大学 (学部)</t>
  </si>
  <si>
    <t>短期大学(本科)</t>
  </si>
  <si>
    <t>当該年3月卒業者の「定時制の入学志願者数」の最終集計表はない。</t>
  </si>
  <si>
    <t>男女別の入学志願者数計から全日制(男女別）を減じて定時制の人数を出す。</t>
  </si>
  <si>
    <t>区　　分</t>
  </si>
  <si>
    <t xml:space="preserve">男 </t>
  </si>
  <si>
    <t xml:space="preserve">女 </t>
  </si>
  <si>
    <t>富谷市</t>
  </si>
  <si>
    <t>複合サービス事業</t>
  </si>
  <si>
    <t>（登米市）</t>
  </si>
  <si>
    <t>Ｃ　専修学校（一般課程）等入学者</t>
  </si>
  <si>
    <t>↑</t>
  </si>
  <si>
    <t>（宮城野区）</t>
  </si>
  <si>
    <t>（泉区）</t>
  </si>
  <si>
    <t>市 部 計</t>
  </si>
  <si>
    <t xml:space="preserve">　 Ｂ　専 修 学 校 </t>
  </si>
  <si>
    <t>Ｃ　専 修 学 校</t>
  </si>
  <si>
    <t>Ｉ　左記ＡＢＣＤのうち
就職している者（再掲）</t>
  </si>
  <si>
    <t>全日制</t>
  </si>
  <si>
    <t xml:space="preserve"> ( 学   部 )</t>
  </si>
  <si>
    <t>( 本   科 )</t>
  </si>
  <si>
    <t>の通信教育部</t>
  </si>
  <si>
    <t>( 別   科 )</t>
  </si>
  <si>
    <t>（専攻科）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</si>
  <si>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</si>
  <si>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</si>
  <si>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</si>
  <si>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</si>
  <si>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</si>
  <si>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</si>
  <si>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</si>
  <si>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…</t>
  </si>
  <si>
    <t>千葉</t>
  </si>
  <si>
    <t>…</t>
  </si>
  <si>
    <t>電気・ガス・
熱供給・水道業</t>
  </si>
  <si>
    <t>農業，林業</t>
  </si>
  <si>
    <t>鉱業，採石業，
砂利採取業</t>
  </si>
  <si>
    <t>運輸業，郵便業</t>
  </si>
  <si>
    <t>卸売業，小売業</t>
  </si>
  <si>
    <t>金融業，保険業</t>
  </si>
  <si>
    <t>不動産業，
物品賃貸業</t>
  </si>
  <si>
    <t>学術研究，専門・技術サービス業</t>
  </si>
  <si>
    <t>宿泊業，飲食
サービス業</t>
  </si>
  <si>
    <t>生活関連サービス業，娯楽業</t>
  </si>
  <si>
    <t>医療，福祉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</si>
  <si>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</si>
  <si>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</si>
  <si>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</si>
  <si>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</si>
  <si>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</si>
  <si>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</si>
  <si>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</si>
  <si>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</si>
  <si>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教育，学習支援業</t>
  </si>
  <si>
    <t>第６８表　　　市　町　村　別　進　路　別　卒　業　者　数　（３－２）</t>
  </si>
  <si>
    <t>第６８表　　　市　町　村　別　進　路　別　卒　業　者　数　（３－３）</t>
  </si>
  <si>
    <t>第６９表　　　学　科　別　進　路　別　卒　業　者　数</t>
  </si>
  <si>
    <t xml:space="preserve">第７１表　　　市　町　村　別　産　業　別　就　職　者　数 </t>
  </si>
  <si>
    <t>第７５表　　　市　町　村　別　進　路　別　卒　業　者　数</t>
  </si>
  <si>
    <t xml:space="preserve"> </t>
  </si>
  <si>
    <t>大学・
短期大学
(別科)</t>
  </si>
  <si>
    <t>Ｄ
公共職業
能力開発
施設等
入学者</t>
  </si>
  <si>
    <t>平成31年3月</t>
  </si>
  <si>
    <t>(単位：人)</t>
  </si>
  <si>
    <t>第６８表　　　市　町　村　別　進　路　別　卒　業　者　数　（３－１）</t>
  </si>
  <si>
    <t>&lt;高等学校&gt;</t>
  </si>
  <si>
    <t>&lt;高等学校&gt;</t>
  </si>
  <si>
    <t xml:space="preserve"> 第７０表　　　学科別大学・短期大学・専修学校等への進学者数等及び学科別大学・短期大学への入学志願者数</t>
  </si>
  <si>
    <t>(単位：人)</t>
  </si>
  <si>
    <t>第７１表　　　市　町　村　別　産　業　別　就　職　者　数</t>
  </si>
  <si>
    <t>公務(他に分類されるものを除く）</t>
  </si>
  <si>
    <t>第７２表　　　就 職 先 別 県 外 就 職 者 数</t>
  </si>
  <si>
    <t>(単位：人，％)</t>
  </si>
  <si>
    <t>＜高等学校＞</t>
  </si>
  <si>
    <t>第７３表　　　産　業　別　就　職　者　数　及　び　割　合</t>
  </si>
  <si>
    <t>第７４表　　　職　業　別　就　職　者　数　及　び　割　合　</t>
  </si>
  <si>
    <t>（つづき）</t>
  </si>
  <si>
    <t>(単位：人)</t>
  </si>
  <si>
    <t>Ｅ　就職者等</t>
  </si>
  <si>
    <t>自営業主等(a)</t>
  </si>
  <si>
    <t>臨時
労働者</t>
  </si>
  <si>
    <t>無期雇用
労働者(b)</t>
  </si>
  <si>
    <t>有期雇用
労働者</t>
  </si>
  <si>
    <t>Ｇ
不詳・死亡の者</t>
  </si>
  <si>
    <t>（再　掲）</t>
  </si>
  <si>
    <t>左記A，B，C，Dのうち就職している者(c)</t>
  </si>
  <si>
    <t>左記E有期雇用労働者のうち雇用契約期間が一年以上、かつフルタイム勤務相当の者(d)</t>
  </si>
  <si>
    <t>（a+b+c+d）</t>
  </si>
  <si>
    <t>Ｈ
就職者</t>
  </si>
  <si>
    <t>常用</t>
  </si>
  <si>
    <t>労働者</t>
  </si>
  <si>
    <t>左記Hのうち県外就職者</t>
  </si>
  <si>
    <t>令和2年3月</t>
  </si>
  <si>
    <t>…</t>
  </si>
  <si>
    <t>※</t>
  </si>
  <si>
    <t>「卒業者に占める就職者の割合」とは，卒業者のうち「自営業主等｣及び｢無期雇用労働者」，「左記Ａ，Ｂ，Ｃ，Ｄのうち就職している者（再掲）」，「左記Ｅ有期雇用労働者のうち雇用契約期間が一年以上、かつフルタイム勤務相当の者（再掲）」の占める比率をいう｡</t>
  </si>
  <si>
    <t>卒業者に
占める
就職者の割合
（a+b+c+d）
/総数
（％）</t>
  </si>
  <si>
    <t>Ｅ　就   職   者   等</t>
  </si>
  <si>
    <t>自営業主等</t>
  </si>
  <si>
    <t>有期雇用労働者</t>
  </si>
  <si>
    <t>臨時労働者</t>
  </si>
  <si>
    <t>無期雇用労働者</t>
  </si>
  <si>
    <t>（専門課程）進学者</t>
  </si>
  <si>
    <t>常用労働者</t>
  </si>
  <si>
    <t>専修学校
(一般課程)</t>
  </si>
  <si>
    <t>　私　立</t>
  </si>
  <si>
    <t>　公　立　　（名取市）</t>
  </si>
  <si>
    <t>特別支援学校
高等部
(専攻科)</t>
  </si>
  <si>
    <r>
      <t xml:space="preserve">卒業者に占める就職者の割合
</t>
    </r>
    <r>
      <rPr>
        <b/>
        <sz val="8"/>
        <rFont val="書院細明朝体"/>
        <family val="1"/>
      </rPr>
      <t>（a+b+c+d）
/総数</t>
    </r>
    <r>
      <rPr>
        <b/>
        <sz val="9"/>
        <rFont val="書院細明朝体"/>
        <family val="1"/>
      </rPr>
      <t xml:space="preserve">
（％）</t>
    </r>
  </si>
  <si>
    <t>Ｆ　左記以外の者</t>
  </si>
  <si>
    <t>Ｇ　不詳・死亡の者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</si>
</sst>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91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11"/>
      <name val="書院細明朝体"/>
      <family val="1"/>
    </font>
    <font>
      <sz val="7"/>
      <name val="Terminal"/>
      <family val="0"/>
    </font>
    <font>
      <sz val="11"/>
      <name val="ＭＳ Ｐゴシック"/>
      <family val="3"/>
    </font>
    <font>
      <sz val="11"/>
      <name val="ＭＳ ゴシック"/>
      <family val="3"/>
    </font>
    <font>
      <sz val="10"/>
      <name val="書院細明朝体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書院細明朝体"/>
      <family val="1"/>
    </font>
    <font>
      <b/>
      <sz val="11"/>
      <name val="ＭＳ Ｐゴシック"/>
      <family val="3"/>
    </font>
    <font>
      <sz val="10"/>
      <name val="Terminal"/>
      <family val="0"/>
    </font>
    <font>
      <sz val="9"/>
      <color indexed="8"/>
      <name val="書院細明朝体"/>
      <family val="1"/>
    </font>
    <font>
      <b/>
      <sz val="6"/>
      <name val="書院細明朝体"/>
      <family val="1"/>
    </font>
    <font>
      <sz val="10"/>
      <name val="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sz val="10"/>
      <color indexed="10"/>
      <name val="書院細明朝体"/>
      <family val="1"/>
    </font>
    <font>
      <sz val="11"/>
      <color indexed="10"/>
      <name val="書院細明朝体"/>
      <family val="1"/>
    </font>
    <font>
      <b/>
      <sz val="11"/>
      <color indexed="10"/>
      <name val="書院細明朝体"/>
      <family val="1"/>
    </font>
    <font>
      <b/>
      <sz val="9"/>
      <color indexed="10"/>
      <name val="書院細明朝体"/>
      <family val="1"/>
    </font>
    <font>
      <sz val="9"/>
      <color indexed="10"/>
      <name val="書院細明朝体"/>
      <family val="1"/>
    </font>
    <font>
      <sz val="11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sz val="10"/>
      <color rgb="FFFF0000"/>
      <name val="書院細明朝体"/>
      <family val="1"/>
    </font>
    <font>
      <sz val="11"/>
      <color rgb="FFFF0000"/>
      <name val="書院細明朝体"/>
      <family val="1"/>
    </font>
    <font>
      <b/>
      <sz val="11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11"/>
      <name val="Calibri"/>
      <family val="3"/>
    </font>
    <font>
      <sz val="11"/>
      <name val="Calibri"/>
      <family val="3"/>
    </font>
    <font>
      <sz val="11"/>
      <color rgb="FFFF0000"/>
      <name val="ＭＳ ゴシック"/>
      <family val="3"/>
    </font>
    <font>
      <b/>
      <sz val="10"/>
      <name val="Calibri"/>
      <family val="3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206" fontId="19" fillId="0" borderId="0" applyFill="0" applyBorder="0" applyAlignment="0"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21" fillId="0" borderId="0">
      <alignment horizontal="left"/>
      <protection/>
    </xf>
    <xf numFmtId="38" fontId="22" fillId="20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10" fontId="22" fillId="21" borderId="3" applyNumberFormat="0" applyBorder="0" applyAlignment="0" applyProtection="0"/>
    <xf numFmtId="209" fontId="6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21" fillId="0" borderId="0">
      <alignment horizontal="right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26" fillId="0" borderId="0">
      <alignment/>
      <protection/>
    </xf>
    <xf numFmtId="0" fontId="27" fillId="0" borderId="0">
      <alignment horizontal="center"/>
      <protection/>
    </xf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5" fillId="0" borderId="0">
      <alignment/>
      <protection/>
    </xf>
    <xf numFmtId="0" fontId="28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28" borderId="4" applyNumberFormat="0" applyAlignment="0" applyProtection="0"/>
    <xf numFmtId="0" fontId="66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9" fillId="32" borderId="7" applyNumberFormat="0" applyAlignment="0" applyProtection="0"/>
    <xf numFmtId="0" fontId="7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75" fillId="32" borderId="12" applyNumberFormat="0" applyAlignment="0" applyProtection="0"/>
    <xf numFmtId="0" fontId="7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7" fillId="33" borderId="7" applyNumberFormat="0" applyAlignment="0" applyProtection="0"/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2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8" fillId="34" borderId="0" applyNumberFormat="0" applyBorder="0" applyAlignment="0" applyProtection="0"/>
  </cellStyleXfs>
  <cellXfs count="521">
    <xf numFmtId="0" fontId="0" fillId="0" borderId="0" xfId="0" applyAlignment="1">
      <alignment/>
    </xf>
    <xf numFmtId="176" fontId="10" fillId="0" borderId="0" xfId="116" applyNumberFormat="1" applyFont="1" applyFill="1" applyAlignment="1">
      <alignment vertical="center"/>
      <protection/>
    </xf>
    <xf numFmtId="176" fontId="10" fillId="0" borderId="13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Border="1" applyAlignment="1">
      <alignment vertical="center"/>
      <protection/>
    </xf>
    <xf numFmtId="176" fontId="10" fillId="0" borderId="14" xfId="116" applyNumberFormat="1" applyFont="1" applyFill="1" applyBorder="1" applyAlignment="1">
      <alignment vertical="center"/>
      <protection/>
    </xf>
    <xf numFmtId="176" fontId="10" fillId="0" borderId="15" xfId="116" applyNumberFormat="1" applyFont="1" applyFill="1" applyBorder="1" applyAlignment="1">
      <alignment vertical="center"/>
      <protection/>
    </xf>
    <xf numFmtId="177" fontId="10" fillId="0" borderId="13" xfId="118" applyNumberFormat="1" applyFont="1" applyFill="1" applyBorder="1" applyAlignment="1">
      <alignment vertical="center"/>
      <protection/>
    </xf>
    <xf numFmtId="177" fontId="10" fillId="0" borderId="0" xfId="119" applyNumberFormat="1" applyFont="1" applyFill="1" applyAlignment="1">
      <alignment horizontal="centerContinuous" vertical="center"/>
      <protection/>
    </xf>
    <xf numFmtId="177" fontId="10" fillId="0" borderId="0" xfId="119" applyNumberFormat="1" applyFont="1" applyFill="1" applyAlignment="1">
      <alignment vertical="center"/>
      <protection/>
    </xf>
    <xf numFmtId="177" fontId="10" fillId="0" borderId="0" xfId="119" applyNumberFormat="1" applyFont="1" applyFill="1" applyBorder="1" applyAlignment="1" applyProtection="1">
      <alignment horizontal="left" vertical="center"/>
      <protection locked="0"/>
    </xf>
    <xf numFmtId="177" fontId="10" fillId="0" borderId="0" xfId="119" applyNumberFormat="1" applyFont="1" applyFill="1" applyBorder="1" applyAlignment="1">
      <alignment vertical="center"/>
      <protection/>
    </xf>
    <xf numFmtId="177" fontId="10" fillId="0" borderId="0" xfId="119" applyNumberFormat="1" applyFont="1" applyFill="1" applyBorder="1" applyAlignment="1" applyProtection="1">
      <alignment horizontal="left" vertical="center"/>
      <protection/>
    </xf>
    <xf numFmtId="177" fontId="10" fillId="0" borderId="0" xfId="119" applyNumberFormat="1" applyFont="1" applyFill="1" applyBorder="1" applyAlignment="1" applyProtection="1">
      <alignment horizontal="right" vertical="center"/>
      <protection/>
    </xf>
    <xf numFmtId="177" fontId="10" fillId="0" borderId="2" xfId="119" applyNumberFormat="1" applyFont="1" applyFill="1" applyBorder="1" applyAlignment="1" applyProtection="1">
      <alignment horizontal="centerContinuous" vertical="center"/>
      <protection/>
    </xf>
    <xf numFmtId="177" fontId="10" fillId="0" borderId="2" xfId="119" applyNumberFormat="1" applyFont="1" applyFill="1" applyBorder="1" applyAlignment="1">
      <alignment horizontal="centerContinuous" vertical="center"/>
      <protection/>
    </xf>
    <xf numFmtId="177" fontId="10" fillId="0" borderId="16" xfId="119" applyNumberFormat="1" applyFont="1" applyFill="1" applyBorder="1" applyAlignment="1" applyProtection="1">
      <alignment horizontal="centerContinuous" vertical="center"/>
      <protection/>
    </xf>
    <xf numFmtId="177" fontId="10" fillId="0" borderId="17" xfId="119" applyNumberFormat="1" applyFont="1" applyFill="1" applyBorder="1" applyAlignment="1">
      <alignment horizontal="centerContinuous" vertical="center"/>
      <protection/>
    </xf>
    <xf numFmtId="177" fontId="10" fillId="0" borderId="14" xfId="119" applyNumberFormat="1" applyFont="1" applyFill="1" applyBorder="1" applyAlignment="1" applyProtection="1">
      <alignment horizontal="center" vertical="center"/>
      <protection/>
    </xf>
    <xf numFmtId="177" fontId="10" fillId="0" borderId="3" xfId="119" applyNumberFormat="1" applyFont="1" applyFill="1" applyBorder="1" applyAlignment="1" applyProtection="1">
      <alignment horizontal="center" vertical="center"/>
      <protection/>
    </xf>
    <xf numFmtId="177" fontId="10" fillId="0" borderId="13" xfId="119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13" xfId="119" applyNumberFormat="1" applyFont="1" applyFill="1" applyBorder="1" applyAlignment="1">
      <alignment vertical="center"/>
      <protection/>
    </xf>
    <xf numFmtId="177" fontId="10" fillId="0" borderId="0" xfId="0" applyNumberFormat="1" applyFont="1" applyFill="1" applyAlignment="1">
      <alignment horizontal="centerContinuous"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18" xfId="0" applyNumberFormat="1" applyFont="1" applyFill="1" applyBorder="1" applyAlignment="1" applyProtection="1">
      <alignment horizontal="centerContinuous" vertical="center"/>
      <protection/>
    </xf>
    <xf numFmtId="177" fontId="10" fillId="0" borderId="18" xfId="0" applyNumberFormat="1" applyFont="1" applyFill="1" applyBorder="1" applyAlignment="1">
      <alignment horizontal="centerContinuous" vertical="center"/>
    </xf>
    <xf numFmtId="177" fontId="10" fillId="0" borderId="19" xfId="0" applyNumberFormat="1" applyFont="1" applyFill="1" applyBorder="1" applyAlignment="1">
      <alignment horizontal="centerContinuous" vertical="center"/>
    </xf>
    <xf numFmtId="177" fontId="10" fillId="0" borderId="3" xfId="0" applyNumberFormat="1" applyFont="1" applyFill="1" applyBorder="1" applyAlignment="1" applyProtection="1">
      <alignment horizontal="center" vertical="center"/>
      <protection/>
    </xf>
    <xf numFmtId="177" fontId="10" fillId="0" borderId="2" xfId="0" applyNumberFormat="1" applyFont="1" applyFill="1" applyBorder="1" applyAlignment="1" applyProtection="1">
      <alignment horizontal="center" vertical="center"/>
      <protection/>
    </xf>
    <xf numFmtId="177" fontId="10" fillId="0" borderId="17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horizontal="distributed" vertical="center" wrapText="1"/>
      <protection/>
    </xf>
    <xf numFmtId="177" fontId="10" fillId="0" borderId="13" xfId="0" applyNumberFormat="1" applyFont="1" applyFill="1" applyBorder="1" applyAlignment="1" applyProtection="1">
      <alignment horizontal="distributed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0" xfId="120" applyNumberFormat="1" applyFont="1" applyFill="1" applyBorder="1" applyAlignment="1" applyProtection="1">
      <alignment horizontal="right" vertical="center"/>
      <protection/>
    </xf>
    <xf numFmtId="177" fontId="10" fillId="0" borderId="13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6" fontId="13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0" xfId="116" applyNumberFormat="1" applyFont="1" applyFill="1" applyBorder="1" applyAlignment="1" applyProtection="1">
      <alignment vertical="center"/>
      <protection locked="0"/>
    </xf>
    <xf numFmtId="176" fontId="13" fillId="0" borderId="0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Alignment="1" applyProtection="1">
      <alignment vertical="center"/>
      <protection locked="0"/>
    </xf>
    <xf numFmtId="176" fontId="13" fillId="0" borderId="13" xfId="116" applyNumberFormat="1" applyFont="1" applyFill="1" applyBorder="1" applyAlignment="1">
      <alignment vertical="center"/>
      <protection/>
    </xf>
    <xf numFmtId="176" fontId="13" fillId="0" borderId="0" xfId="116" applyNumberFormat="1" applyFont="1" applyFill="1" applyAlignment="1">
      <alignment vertical="center"/>
      <protection/>
    </xf>
    <xf numFmtId="176" fontId="13" fillId="0" borderId="0" xfId="116" applyNumberFormat="1" applyFont="1" applyFill="1" applyBorder="1" applyAlignment="1" applyProtection="1">
      <alignment vertical="center"/>
      <protection locked="0"/>
    </xf>
    <xf numFmtId="177" fontId="10" fillId="0" borderId="13" xfId="117" applyNumberFormat="1" applyFont="1" applyFill="1" applyBorder="1" applyAlignment="1" applyProtection="1">
      <alignment horizontal="center" vertical="center"/>
      <protection/>
    </xf>
    <xf numFmtId="177" fontId="10" fillId="0" borderId="14" xfId="117" applyNumberFormat="1" applyFont="1" applyFill="1" applyBorder="1" applyAlignment="1" applyProtection="1">
      <alignment horizontal="center" vertical="center"/>
      <protection/>
    </xf>
    <xf numFmtId="177" fontId="10" fillId="0" borderId="3" xfId="117" applyNumberFormat="1" applyFont="1" applyFill="1" applyBorder="1" applyAlignment="1" applyProtection="1">
      <alignment horizontal="center" vertical="center"/>
      <protection/>
    </xf>
    <xf numFmtId="177" fontId="10" fillId="0" borderId="0" xfId="117" applyNumberFormat="1" applyFont="1" applyFill="1" applyAlignment="1">
      <alignment vertical="center"/>
      <protection/>
    </xf>
    <xf numFmtId="177" fontId="10" fillId="0" borderId="0" xfId="117" applyNumberFormat="1" applyFont="1" applyFill="1" applyBorder="1" applyAlignment="1">
      <alignment vertical="center"/>
      <protection/>
    </xf>
    <xf numFmtId="177" fontId="10" fillId="0" borderId="13" xfId="117" applyNumberFormat="1" applyFont="1" applyFill="1" applyBorder="1" applyAlignment="1">
      <alignment vertical="center"/>
      <protection/>
    </xf>
    <xf numFmtId="177" fontId="10" fillId="0" borderId="0" xfId="118" applyNumberFormat="1" applyFont="1" applyFill="1" applyBorder="1" applyAlignment="1">
      <alignment vertical="center"/>
      <protection/>
    </xf>
    <xf numFmtId="177" fontId="10" fillId="0" borderId="15" xfId="118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 applyProtection="1">
      <alignment horizontal="center" vertical="center"/>
      <protection/>
    </xf>
    <xf numFmtId="177" fontId="10" fillId="0" borderId="16" xfId="118" applyNumberFormat="1" applyFont="1" applyFill="1" applyBorder="1" applyAlignment="1" applyProtection="1">
      <alignment horizontal="center" vertical="center"/>
      <protection/>
    </xf>
    <xf numFmtId="177" fontId="10" fillId="0" borderId="3" xfId="118" applyNumberFormat="1" applyFont="1" applyFill="1" applyBorder="1" applyAlignment="1" applyProtection="1">
      <alignment horizontal="center" vertical="center"/>
      <protection/>
    </xf>
    <xf numFmtId="176" fontId="13" fillId="0" borderId="14" xfId="116" applyNumberFormat="1" applyFont="1" applyFill="1" applyBorder="1" applyAlignment="1">
      <alignment vertical="center"/>
      <protection/>
    </xf>
    <xf numFmtId="177" fontId="10" fillId="0" borderId="13" xfId="119" applyNumberFormat="1" applyFont="1" applyFill="1" applyBorder="1" applyAlignment="1" applyProtection="1">
      <alignment vertical="center"/>
      <protection/>
    </xf>
    <xf numFmtId="177" fontId="10" fillId="0" borderId="0" xfId="119" applyNumberFormat="1" applyFont="1" applyFill="1" applyAlignment="1" applyProtection="1">
      <alignment horizontal="centerContinuous" vertical="center"/>
      <protection locked="0"/>
    </xf>
    <xf numFmtId="177" fontId="10" fillId="0" borderId="0" xfId="119" applyNumberFormat="1" applyFont="1" applyFill="1" applyBorder="1" applyAlignment="1" applyProtection="1">
      <alignment vertical="center"/>
      <protection locked="0"/>
    </xf>
    <xf numFmtId="177" fontId="10" fillId="0" borderId="13" xfId="0" applyNumberFormat="1" applyFont="1" applyFill="1" applyBorder="1" applyAlignment="1" applyProtection="1">
      <alignment vertical="center"/>
      <protection locked="0"/>
    </xf>
    <xf numFmtId="177" fontId="10" fillId="0" borderId="0" xfId="119" applyNumberFormat="1" applyFont="1" applyFill="1" applyBorder="1" applyAlignment="1" applyProtection="1">
      <alignment vertical="center"/>
      <protection/>
    </xf>
    <xf numFmtId="189" fontId="10" fillId="0" borderId="0" xfId="116" applyNumberFormat="1" applyFont="1" applyFill="1" applyAlignment="1">
      <alignment vertical="center"/>
      <protection/>
    </xf>
    <xf numFmtId="177" fontId="10" fillId="0" borderId="15" xfId="119" applyNumberFormat="1" applyFont="1" applyFill="1" applyBorder="1" applyAlignment="1" applyProtection="1">
      <alignment vertical="center"/>
      <protection/>
    </xf>
    <xf numFmtId="177" fontId="10" fillId="0" borderId="20" xfId="0" applyNumberFormat="1" applyFont="1" applyFill="1" applyBorder="1" applyAlignment="1" applyProtection="1">
      <alignment horizontal="centerContinuous" vertical="center"/>
      <protection/>
    </xf>
    <xf numFmtId="177" fontId="10" fillId="0" borderId="15" xfId="0" applyNumberFormat="1" applyFont="1" applyFill="1" applyBorder="1" applyAlignment="1" applyProtection="1">
      <alignment vertical="center"/>
      <protection/>
    </xf>
    <xf numFmtId="177" fontId="10" fillId="0" borderId="13" xfId="0" applyNumberFormat="1" applyFont="1" applyFill="1" applyBorder="1" applyAlignment="1" applyProtection="1">
      <alignment vertical="center"/>
      <protection/>
    </xf>
    <xf numFmtId="178" fontId="10" fillId="0" borderId="13" xfId="0" applyNumberFormat="1" applyFont="1" applyFill="1" applyBorder="1" applyAlignment="1" applyProtection="1">
      <alignment vertical="center"/>
      <protection/>
    </xf>
    <xf numFmtId="176" fontId="79" fillId="0" borderId="0" xfId="116" applyNumberFormat="1" applyFont="1" applyFill="1" applyBorder="1" applyAlignment="1">
      <alignment horizontal="right" vertical="center"/>
      <protection/>
    </xf>
    <xf numFmtId="176" fontId="79" fillId="0" borderId="0" xfId="116" applyNumberFormat="1" applyFont="1" applyFill="1" applyBorder="1" applyAlignment="1">
      <alignment vertical="center"/>
      <protection/>
    </xf>
    <xf numFmtId="176" fontId="79" fillId="0" borderId="21" xfId="115" applyNumberFormat="1" applyFont="1" applyFill="1" applyBorder="1" applyAlignment="1">
      <alignment vertical="center"/>
      <protection/>
    </xf>
    <xf numFmtId="176" fontId="79" fillId="0" borderId="0" xfId="115" applyNumberFormat="1" applyFont="1" applyFill="1" applyBorder="1" applyAlignment="1">
      <alignment vertical="center"/>
      <protection/>
    </xf>
    <xf numFmtId="176" fontId="10" fillId="0" borderId="18" xfId="116" applyNumberFormat="1" applyFont="1" applyFill="1" applyBorder="1" applyAlignment="1">
      <alignment vertical="center"/>
      <protection/>
    </xf>
    <xf numFmtId="177" fontId="79" fillId="0" borderId="0" xfId="119" applyNumberFormat="1" applyFont="1" applyFill="1" applyBorder="1" applyAlignment="1">
      <alignment vertical="center"/>
      <protection/>
    </xf>
    <xf numFmtId="177" fontId="79" fillId="0" borderId="0" xfId="119" applyNumberFormat="1" applyFont="1" applyFill="1" applyBorder="1" applyAlignment="1" applyProtection="1">
      <alignment vertical="center"/>
      <protection locked="0"/>
    </xf>
    <xf numFmtId="177" fontId="79" fillId="0" borderId="0" xfId="0" applyNumberFormat="1" applyFont="1" applyFill="1" applyBorder="1" applyAlignment="1">
      <alignment vertical="center"/>
    </xf>
    <xf numFmtId="177" fontId="79" fillId="0" borderId="0" xfId="0" applyNumberFormat="1" applyFont="1" applyFill="1" applyBorder="1" applyAlignment="1" applyProtection="1">
      <alignment vertical="center"/>
      <protection/>
    </xf>
    <xf numFmtId="176" fontId="79" fillId="0" borderId="22" xfId="116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 vertical="center" shrinkToFit="1"/>
    </xf>
    <xf numFmtId="176" fontId="80" fillId="0" borderId="0" xfId="116" applyNumberFormat="1" applyFont="1" applyFill="1" applyBorder="1" applyAlignment="1">
      <alignment vertical="center"/>
      <protection/>
    </xf>
    <xf numFmtId="176" fontId="80" fillId="0" borderId="21" xfId="115" applyNumberFormat="1" applyFont="1" applyFill="1" applyBorder="1" applyAlignment="1">
      <alignment vertical="center"/>
      <protection/>
    </xf>
    <xf numFmtId="176" fontId="80" fillId="0" borderId="0" xfId="115" applyNumberFormat="1" applyFont="1" applyFill="1" applyBorder="1" applyAlignment="1">
      <alignment vertical="center"/>
      <protection/>
    </xf>
    <xf numFmtId="176" fontId="80" fillId="0" borderId="22" xfId="116" applyNumberFormat="1" applyFont="1" applyFill="1" applyBorder="1" applyAlignment="1">
      <alignment vertical="center"/>
      <protection/>
    </xf>
    <xf numFmtId="176" fontId="81" fillId="0" borderId="0" xfId="116" applyNumberFormat="1" applyFont="1" applyFill="1" applyAlignment="1">
      <alignment vertical="center"/>
      <protection/>
    </xf>
    <xf numFmtId="177" fontId="13" fillId="0" borderId="0" xfId="0" applyNumberFormat="1" applyFont="1" applyFill="1" applyAlignment="1">
      <alignment vertical="center"/>
    </xf>
    <xf numFmtId="177" fontId="17" fillId="0" borderId="0" xfId="120" applyNumberFormat="1" applyFont="1" applyFill="1" applyBorder="1" applyAlignment="1" applyProtection="1">
      <alignment horizontal="right" vertical="center"/>
      <protection/>
    </xf>
    <xf numFmtId="177" fontId="10" fillId="0" borderId="0" xfId="119" applyNumberFormat="1" applyFont="1" applyFill="1" applyAlignment="1">
      <alignment horizontal="center" vertical="center"/>
      <protection/>
    </xf>
    <xf numFmtId="177" fontId="10" fillId="0" borderId="0" xfId="0" applyNumberFormat="1" applyFont="1" applyFill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118" applyNumberFormat="1" applyFont="1" applyFill="1" applyBorder="1" applyAlignment="1" applyProtection="1">
      <alignment horizontal="center" vertical="center"/>
      <protection/>
    </xf>
    <xf numFmtId="176" fontId="13" fillId="0" borderId="0" xfId="116" applyNumberFormat="1" applyFont="1" applyFill="1" applyAlignment="1" applyProtection="1">
      <alignment horizontal="center" vertical="center"/>
      <protection/>
    </xf>
    <xf numFmtId="176" fontId="13" fillId="0" borderId="0" xfId="116" applyNumberFormat="1" applyFont="1" applyFill="1" applyAlignment="1">
      <alignment horizontal="centerContinuous" vertical="center"/>
      <protection/>
    </xf>
    <xf numFmtId="176" fontId="13" fillId="0" borderId="0" xfId="116" applyNumberFormat="1" applyFont="1" applyFill="1" applyBorder="1" applyAlignment="1" applyProtection="1">
      <alignment horizontal="left" vertical="center"/>
      <protection/>
    </xf>
    <xf numFmtId="176" fontId="13" fillId="0" borderId="0" xfId="116" applyNumberFormat="1" applyFont="1" applyFill="1" applyBorder="1" applyAlignment="1" applyProtection="1">
      <alignment vertical="center"/>
      <protection/>
    </xf>
    <xf numFmtId="189" fontId="13" fillId="0" borderId="0" xfId="116" applyNumberFormat="1" applyFont="1" applyFill="1" applyAlignment="1">
      <alignment horizontal="centerContinuous" vertical="center"/>
      <protection/>
    </xf>
    <xf numFmtId="176" fontId="13" fillId="0" borderId="13" xfId="116" applyNumberFormat="1" applyFont="1" applyFill="1" applyBorder="1" applyAlignment="1" applyProtection="1">
      <alignment vertical="center"/>
      <protection locked="0"/>
    </xf>
    <xf numFmtId="177" fontId="13" fillId="0" borderId="23" xfId="117" applyNumberFormat="1" applyFont="1" applyFill="1" applyBorder="1" applyAlignment="1">
      <alignment horizontal="left" vertical="center"/>
      <protection/>
    </xf>
    <xf numFmtId="177" fontId="13" fillId="0" borderId="0" xfId="117" applyNumberFormat="1" applyFont="1" applyFill="1" applyBorder="1" applyAlignment="1">
      <alignment horizontal="left" vertical="center"/>
      <protection/>
    </xf>
    <xf numFmtId="189" fontId="13" fillId="0" borderId="0" xfId="116" applyNumberFormat="1" applyFont="1" applyFill="1" applyBorder="1" applyAlignment="1">
      <alignment vertical="center"/>
      <protection/>
    </xf>
    <xf numFmtId="176" fontId="13" fillId="0" borderId="13" xfId="116" applyNumberFormat="1" applyFont="1" applyFill="1" applyBorder="1" applyAlignment="1" applyProtection="1">
      <alignment horizontal="right" vertical="center"/>
      <protection/>
    </xf>
    <xf numFmtId="176" fontId="31" fillId="0" borderId="0" xfId="116" applyNumberFormat="1" applyFont="1" applyFill="1" applyAlignment="1">
      <alignment vertical="center"/>
      <protection/>
    </xf>
    <xf numFmtId="176" fontId="82" fillId="0" borderId="0" xfId="116" applyNumberFormat="1" applyFont="1" applyFill="1" applyAlignment="1">
      <alignment vertical="center"/>
      <protection/>
    </xf>
    <xf numFmtId="176" fontId="31" fillId="0" borderId="0" xfId="116" applyNumberFormat="1" applyFont="1" applyFill="1" applyAlignment="1">
      <alignment/>
      <protection/>
    </xf>
    <xf numFmtId="176" fontId="13" fillId="0" borderId="0" xfId="116" applyNumberFormat="1" applyFont="1" applyFill="1" applyBorder="1" applyAlignment="1">
      <alignment/>
      <protection/>
    </xf>
    <xf numFmtId="176" fontId="13" fillId="0" borderId="0" xfId="116" applyNumberFormat="1" applyFont="1" applyFill="1" applyAlignment="1">
      <alignment/>
      <protection/>
    </xf>
    <xf numFmtId="176" fontId="13" fillId="0" borderId="0" xfId="116" applyNumberFormat="1" applyFont="1" applyFill="1" applyBorder="1" applyAlignment="1" applyProtection="1">
      <alignment/>
      <protection locked="0"/>
    </xf>
    <xf numFmtId="176" fontId="31" fillId="0" borderId="0" xfId="116" applyNumberFormat="1" applyFont="1" applyFill="1" applyBorder="1" applyAlignment="1">
      <alignment/>
      <protection/>
    </xf>
    <xf numFmtId="189" fontId="13" fillId="0" borderId="13" xfId="116" applyNumberFormat="1" applyFont="1" applyFill="1" applyBorder="1" applyAlignment="1">
      <alignment vertical="center"/>
      <protection/>
    </xf>
    <xf numFmtId="176" fontId="10" fillId="0" borderId="20" xfId="115" applyNumberFormat="1" applyFont="1" applyFill="1" applyBorder="1" applyAlignment="1">
      <alignment vertical="center"/>
      <protection/>
    </xf>
    <xf numFmtId="176" fontId="10" fillId="0" borderId="18" xfId="115" applyNumberFormat="1" applyFont="1" applyFill="1" applyBorder="1" applyAlignment="1">
      <alignment vertical="center"/>
      <protection/>
    </xf>
    <xf numFmtId="176" fontId="10" fillId="0" borderId="21" xfId="115" applyNumberFormat="1" applyFont="1" applyFill="1" applyBorder="1" applyAlignment="1">
      <alignment horizontal="center" vertical="center"/>
      <protection/>
    </xf>
    <xf numFmtId="176" fontId="10" fillId="0" borderId="0" xfId="115" applyNumberFormat="1" applyFont="1" applyFill="1" applyBorder="1" applyAlignment="1">
      <alignment vertical="center"/>
      <protection/>
    </xf>
    <xf numFmtId="176" fontId="10" fillId="0" borderId="21" xfId="115" applyNumberFormat="1" applyFont="1" applyFill="1" applyBorder="1" applyAlignment="1" applyProtection="1">
      <alignment horizontal="left"/>
      <protection/>
    </xf>
    <xf numFmtId="176" fontId="10" fillId="0" borderId="0" xfId="115" applyNumberFormat="1" applyFont="1" applyFill="1" applyBorder="1" applyAlignment="1">
      <alignment/>
      <protection/>
    </xf>
    <xf numFmtId="176" fontId="10" fillId="0" borderId="21" xfId="115" applyNumberFormat="1" applyFont="1" applyFill="1" applyBorder="1" applyAlignment="1" applyProtection="1">
      <alignment horizontal="distributed"/>
      <protection/>
    </xf>
    <xf numFmtId="176" fontId="83" fillId="0" borderId="0" xfId="116" applyNumberFormat="1" applyFont="1" applyFill="1" applyBorder="1" applyAlignment="1">
      <alignment vertical="center"/>
      <protection/>
    </xf>
    <xf numFmtId="176" fontId="10" fillId="0" borderId="22" xfId="116" applyNumberFormat="1" applyFont="1" applyFill="1" applyBorder="1" applyAlignment="1">
      <alignment vertical="center"/>
      <protection/>
    </xf>
    <xf numFmtId="176" fontId="10" fillId="0" borderId="22" xfId="116" applyNumberFormat="1" applyFont="1" applyFill="1" applyBorder="1" applyAlignment="1">
      <alignment horizontal="center" vertical="center"/>
      <protection/>
    </xf>
    <xf numFmtId="176" fontId="10" fillId="0" borderId="0" xfId="115" applyNumberFormat="1" applyFont="1" applyFill="1" applyBorder="1" applyAlignment="1">
      <alignment horizontal="right"/>
      <protection/>
    </xf>
    <xf numFmtId="176" fontId="10" fillId="0" borderId="0" xfId="115" applyNumberFormat="1" applyFont="1" applyFill="1" applyBorder="1" applyAlignment="1" applyProtection="1">
      <alignment horizontal="right"/>
      <protection/>
    </xf>
    <xf numFmtId="176" fontId="10" fillId="0" borderId="0" xfId="115" applyNumberFormat="1" applyFont="1" applyFill="1" applyBorder="1" applyAlignment="1" applyProtection="1">
      <alignment horizontal="distributed"/>
      <protection/>
    </xf>
    <xf numFmtId="176" fontId="10" fillId="0" borderId="0" xfId="115" applyNumberFormat="1" applyFont="1" applyFill="1" applyBorder="1" applyAlignment="1">
      <alignment horizontal="left"/>
      <protection/>
    </xf>
    <xf numFmtId="176" fontId="10" fillId="0" borderId="22" xfId="115" applyNumberFormat="1" applyFont="1" applyFill="1" applyBorder="1" applyAlignment="1" applyProtection="1">
      <alignment horizontal="distributed"/>
      <protection/>
    </xf>
    <xf numFmtId="176" fontId="10" fillId="0" borderId="22" xfId="115" applyNumberFormat="1" applyFont="1" applyFill="1" applyBorder="1" applyAlignment="1" applyProtection="1">
      <alignment horizontal="right"/>
      <protection/>
    </xf>
    <xf numFmtId="176" fontId="84" fillId="0" borderId="0" xfId="116" applyNumberFormat="1" applyFont="1" applyFill="1" applyAlignment="1">
      <alignment vertical="center"/>
      <protection/>
    </xf>
    <xf numFmtId="177" fontId="13" fillId="0" borderId="0" xfId="117" applyNumberFormat="1" applyFont="1" applyFill="1" applyAlignment="1" applyProtection="1">
      <alignment horizontal="center" vertical="center"/>
      <protection/>
    </xf>
    <xf numFmtId="177" fontId="13" fillId="0" borderId="0" xfId="117" applyNumberFormat="1" applyFont="1" applyFill="1" applyAlignment="1">
      <alignment horizontal="centerContinuous" vertical="center"/>
      <protection/>
    </xf>
    <xf numFmtId="177" fontId="13" fillId="0" borderId="0" xfId="117" applyNumberFormat="1" applyFont="1" applyFill="1" applyAlignment="1">
      <alignment horizontal="left" vertical="center"/>
      <protection/>
    </xf>
    <xf numFmtId="177" fontId="13" fillId="0" borderId="0" xfId="117" applyNumberFormat="1" applyFont="1" applyFill="1" applyBorder="1" applyAlignment="1" applyProtection="1" quotePrefix="1">
      <alignment horizontal="left" vertical="center"/>
      <protection/>
    </xf>
    <xf numFmtId="177" fontId="13" fillId="0" borderId="0" xfId="117" applyNumberFormat="1" applyFont="1" applyFill="1" applyBorder="1" applyAlignment="1" applyProtection="1">
      <alignment horizontal="left" vertical="center"/>
      <protection/>
    </xf>
    <xf numFmtId="177" fontId="13" fillId="0" borderId="0" xfId="117" applyNumberFormat="1" applyFont="1" applyFill="1" applyBorder="1" applyAlignment="1">
      <alignment horizontal="right" vertical="center"/>
      <protection/>
    </xf>
    <xf numFmtId="177" fontId="13" fillId="0" borderId="0" xfId="117" applyNumberFormat="1" applyFont="1" applyFill="1" applyAlignment="1">
      <alignment vertical="center"/>
      <protection/>
    </xf>
    <xf numFmtId="177" fontId="13" fillId="0" borderId="0" xfId="117" applyNumberFormat="1" applyFont="1" applyFill="1" applyBorder="1" applyAlignment="1">
      <alignment vertical="center"/>
      <protection/>
    </xf>
    <xf numFmtId="177" fontId="85" fillId="0" borderId="0" xfId="117" applyNumberFormat="1" applyFont="1" applyFill="1" applyAlignment="1">
      <alignment vertical="center"/>
      <protection/>
    </xf>
    <xf numFmtId="177" fontId="82" fillId="0" borderId="0" xfId="118" applyNumberFormat="1" applyFont="1" applyFill="1" applyBorder="1" applyAlignment="1">
      <alignment horizontal="left" vertical="center"/>
      <protection/>
    </xf>
    <xf numFmtId="177" fontId="13" fillId="0" borderId="0" xfId="118" applyNumberFormat="1" applyFont="1" applyFill="1" applyBorder="1" applyAlignment="1">
      <alignment horizontal="left" vertical="center"/>
      <protection/>
    </xf>
    <xf numFmtId="177" fontId="13" fillId="0" borderId="0" xfId="117" applyNumberFormat="1" applyFont="1" applyFill="1" applyBorder="1" applyAlignment="1" applyProtection="1">
      <alignment vertical="center"/>
      <protection locked="0"/>
    </xf>
    <xf numFmtId="177" fontId="13" fillId="0" borderId="0" xfId="117" applyNumberFormat="1" applyFont="1" applyFill="1" applyBorder="1" applyAlignment="1" applyProtection="1">
      <alignment horizontal="left" vertical="center"/>
      <protection locked="0"/>
    </xf>
    <xf numFmtId="177" fontId="13" fillId="0" borderId="13" xfId="117" applyNumberFormat="1" applyFont="1" applyFill="1" applyBorder="1" applyAlignment="1">
      <alignment vertical="center"/>
      <protection/>
    </xf>
    <xf numFmtId="177" fontId="13" fillId="0" borderId="15" xfId="117" applyNumberFormat="1" applyFont="1" applyFill="1" applyBorder="1" applyAlignment="1">
      <alignment vertical="center"/>
      <protection/>
    </xf>
    <xf numFmtId="177" fontId="13" fillId="0" borderId="0" xfId="118" applyNumberFormat="1" applyFont="1" applyFill="1" applyBorder="1" applyAlignment="1">
      <alignment vertical="center"/>
      <protection/>
    </xf>
    <xf numFmtId="177" fontId="13" fillId="0" borderId="0" xfId="118" applyNumberFormat="1" applyFont="1" applyFill="1" applyAlignment="1">
      <alignment vertical="center"/>
      <protection/>
    </xf>
    <xf numFmtId="177" fontId="13" fillId="0" borderId="0" xfId="118" applyNumberFormat="1" applyFont="1" applyFill="1" applyAlignment="1" applyProtection="1">
      <alignment horizontal="center" vertical="center"/>
      <protection/>
    </xf>
    <xf numFmtId="177" fontId="13" fillId="0" borderId="0" xfId="118" applyNumberFormat="1" applyFont="1" applyFill="1" applyAlignment="1">
      <alignment horizontal="centerContinuous" vertical="center"/>
      <protection/>
    </xf>
    <xf numFmtId="177" fontId="13" fillId="0" borderId="0" xfId="118" applyNumberFormat="1" applyFont="1" applyFill="1" applyAlignment="1">
      <alignment horizontal="left" vertical="center"/>
      <protection/>
    </xf>
    <xf numFmtId="177" fontId="13" fillId="0" borderId="0" xfId="118" applyNumberFormat="1" applyFont="1" applyFill="1" applyBorder="1" applyAlignment="1" applyProtection="1">
      <alignment horizontal="left" vertical="center"/>
      <protection/>
    </xf>
    <xf numFmtId="177" fontId="13" fillId="0" borderId="0" xfId="118" applyNumberFormat="1" applyFont="1" applyFill="1" applyBorder="1" applyAlignment="1">
      <alignment horizontal="right" vertical="center"/>
      <protection/>
    </xf>
    <xf numFmtId="177" fontId="82" fillId="0" borderId="0" xfId="118" applyNumberFormat="1" applyFont="1" applyFill="1" applyBorder="1" applyAlignment="1">
      <alignment vertical="center"/>
      <protection/>
    </xf>
    <xf numFmtId="177" fontId="13" fillId="0" borderId="0" xfId="118" applyNumberFormat="1" applyFont="1" applyFill="1" applyBorder="1" applyAlignment="1" applyProtection="1">
      <alignment vertical="center"/>
      <protection/>
    </xf>
    <xf numFmtId="177" fontId="31" fillId="0" borderId="0" xfId="117" applyNumberFormat="1" applyFont="1" applyFill="1" applyAlignment="1">
      <alignment vertical="center"/>
      <protection/>
    </xf>
    <xf numFmtId="177" fontId="13" fillId="0" borderId="0" xfId="118" applyNumberFormat="1" applyFont="1" applyFill="1" applyBorder="1" applyAlignment="1" applyProtection="1">
      <alignment vertical="center"/>
      <protection locked="0"/>
    </xf>
    <xf numFmtId="177" fontId="13" fillId="0" borderId="13" xfId="118" applyNumberFormat="1" applyFont="1" applyFill="1" applyBorder="1" applyAlignment="1">
      <alignment vertical="center"/>
      <protection/>
    </xf>
    <xf numFmtId="177" fontId="13" fillId="0" borderId="15" xfId="118" applyNumberFormat="1" applyFont="1" applyFill="1" applyBorder="1" applyAlignment="1">
      <alignment vertical="center"/>
      <protection/>
    </xf>
    <xf numFmtId="177" fontId="82" fillId="0" borderId="0" xfId="118" applyNumberFormat="1" applyFont="1" applyFill="1" applyAlignment="1">
      <alignment vertical="center"/>
      <protection/>
    </xf>
    <xf numFmtId="177" fontId="82" fillId="0" borderId="0" xfId="118" applyNumberFormat="1" applyFont="1" applyFill="1" applyAlignment="1">
      <alignment horizontal="right" vertical="center"/>
      <protection/>
    </xf>
    <xf numFmtId="177" fontId="10" fillId="0" borderId="0" xfId="117" applyNumberFormat="1" applyFont="1" applyFill="1" applyBorder="1" applyAlignment="1" applyProtection="1">
      <alignment horizontal="center" vertical="center"/>
      <protection/>
    </xf>
    <xf numFmtId="177" fontId="10" fillId="0" borderId="2" xfId="117" applyNumberFormat="1" applyFont="1" applyFill="1" applyBorder="1" applyAlignment="1" applyProtection="1">
      <alignment horizontal="center" vertical="center"/>
      <protection/>
    </xf>
    <xf numFmtId="176" fontId="13" fillId="0" borderId="21" xfId="116" applyNumberFormat="1" applyFont="1" applyFill="1" applyBorder="1" applyAlignment="1" applyProtection="1">
      <alignment horizontal="right" vertical="center"/>
      <protection locked="0"/>
    </xf>
    <xf numFmtId="176" fontId="13" fillId="0" borderId="22" xfId="116" applyNumberFormat="1" applyFont="1" applyFill="1" applyBorder="1" applyAlignment="1" applyProtection="1">
      <alignment horizontal="right" vertical="center"/>
      <protection locked="0"/>
    </xf>
    <xf numFmtId="176" fontId="13" fillId="0" borderId="0" xfId="116" applyNumberFormat="1" applyFont="1" applyFill="1" applyAlignment="1">
      <alignment horizontal="right" vertical="center"/>
      <protection/>
    </xf>
    <xf numFmtId="176" fontId="82" fillId="0" borderId="0" xfId="116" applyNumberFormat="1" applyFont="1" applyFill="1" applyBorder="1" applyAlignment="1">
      <alignment horizontal="right" vertical="center"/>
      <protection/>
    </xf>
    <xf numFmtId="176" fontId="82" fillId="0" borderId="22" xfId="116" applyNumberFormat="1" applyFont="1" applyFill="1" applyBorder="1" applyAlignment="1">
      <alignment horizontal="right" vertical="center"/>
      <protection/>
    </xf>
    <xf numFmtId="176" fontId="82" fillId="0" borderId="21" xfId="116" applyNumberFormat="1" applyFont="1" applyFill="1" applyBorder="1" applyAlignment="1">
      <alignment horizontal="right" vertical="center"/>
      <protection/>
    </xf>
    <xf numFmtId="176" fontId="13" fillId="0" borderId="0" xfId="116" applyNumberFormat="1" applyFont="1" applyFill="1" applyBorder="1" applyAlignment="1" applyProtection="1">
      <alignment horizontal="right"/>
      <protection locked="0"/>
    </xf>
    <xf numFmtId="176" fontId="13" fillId="0" borderId="0" xfId="116" applyNumberFormat="1" applyFont="1" applyFill="1" applyBorder="1" applyAlignment="1" applyProtection="1">
      <alignment horizontal="right"/>
      <protection/>
    </xf>
    <xf numFmtId="176" fontId="13" fillId="0" borderId="22" xfId="116" applyNumberFormat="1" applyFont="1" applyFill="1" applyBorder="1" applyAlignment="1" applyProtection="1">
      <alignment horizontal="right"/>
      <protection/>
    </xf>
    <xf numFmtId="176" fontId="13" fillId="0" borderId="21" xfId="116" applyNumberFormat="1" applyFont="1" applyFill="1" applyBorder="1" applyAlignment="1" applyProtection="1">
      <alignment horizontal="right"/>
      <protection/>
    </xf>
    <xf numFmtId="176" fontId="13" fillId="0" borderId="0" xfId="116" applyNumberFormat="1" applyFont="1" applyFill="1" applyAlignment="1" applyProtection="1">
      <alignment vertical="center"/>
      <protection locked="0"/>
    </xf>
    <xf numFmtId="176" fontId="13" fillId="0" borderId="0" xfId="116" applyNumberFormat="1" applyFont="1" applyFill="1" applyBorder="1" applyAlignment="1" applyProtection="1">
      <alignment horizontal="center" vertical="center"/>
      <protection/>
    </xf>
    <xf numFmtId="176" fontId="79" fillId="0" borderId="22" xfId="116" applyNumberFormat="1" applyFont="1" applyFill="1" applyBorder="1" applyAlignment="1">
      <alignment vertical="center"/>
      <protection/>
    </xf>
    <xf numFmtId="176" fontId="10" fillId="0" borderId="24" xfId="116" applyNumberFormat="1" applyFont="1" applyFill="1" applyBorder="1" applyAlignment="1" applyProtection="1">
      <alignment horizontal="center" vertical="center"/>
      <protection/>
    </xf>
    <xf numFmtId="176" fontId="10" fillId="0" borderId="20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left" vertical="center"/>
      <protection locked="0"/>
    </xf>
    <xf numFmtId="176" fontId="10" fillId="0" borderId="19" xfId="116" applyNumberFormat="1" applyFont="1" applyFill="1" applyBorder="1" applyAlignment="1">
      <alignment vertical="center"/>
      <protection/>
    </xf>
    <xf numFmtId="176" fontId="13" fillId="0" borderId="18" xfId="116" applyNumberFormat="1" applyFont="1" applyFill="1" applyBorder="1" applyAlignment="1" applyProtection="1">
      <alignment vertical="center"/>
      <protection locked="0"/>
    </xf>
    <xf numFmtId="176" fontId="13" fillId="0" borderId="18" xfId="116" applyNumberFormat="1" applyFont="1" applyFill="1" applyBorder="1" applyAlignment="1">
      <alignment vertical="center"/>
      <protection/>
    </xf>
    <xf numFmtId="176" fontId="13" fillId="0" borderId="19" xfId="116" applyNumberFormat="1" applyFont="1" applyFill="1" applyBorder="1" applyAlignment="1" applyProtection="1">
      <alignment vertical="center"/>
      <protection locked="0"/>
    </xf>
    <xf numFmtId="176" fontId="13" fillId="0" borderId="20" xfId="116" applyNumberFormat="1" applyFont="1" applyFill="1" applyBorder="1" applyAlignment="1">
      <alignment vertical="center"/>
      <protection/>
    </xf>
    <xf numFmtId="176" fontId="85" fillId="0" borderId="0" xfId="116" applyNumberFormat="1" applyFont="1" applyFill="1" applyAlignment="1">
      <alignment vertical="center"/>
      <protection/>
    </xf>
    <xf numFmtId="0" fontId="86" fillId="0" borderId="0" xfId="0" applyFont="1" applyFill="1" applyAlignment="1">
      <alignment vertical="center" shrinkToFit="1"/>
    </xf>
    <xf numFmtId="0" fontId="87" fillId="0" borderId="0" xfId="0" applyFont="1" applyFill="1" applyAlignment="1">
      <alignment vertical="center" shrinkToFit="1"/>
    </xf>
    <xf numFmtId="177" fontId="13" fillId="0" borderId="0" xfId="0" applyNumberFormat="1" applyFont="1" applyFill="1" applyBorder="1" applyAlignment="1">
      <alignment horizontal="right" vertical="center"/>
    </xf>
    <xf numFmtId="176" fontId="10" fillId="0" borderId="0" xfId="116" applyNumberFormat="1" applyFont="1" applyFill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left" vertical="center"/>
      <protection/>
    </xf>
    <xf numFmtId="176" fontId="10" fillId="0" borderId="0" xfId="116" applyNumberFormat="1" applyFont="1" applyFill="1" applyAlignment="1">
      <alignment horizontal="right" vertical="center"/>
      <protection/>
    </xf>
    <xf numFmtId="176" fontId="79" fillId="0" borderId="0" xfId="116" applyNumberFormat="1" applyFont="1" applyFill="1" applyAlignment="1">
      <alignment vertical="center"/>
      <protection/>
    </xf>
    <xf numFmtId="176" fontId="10" fillId="0" borderId="0" xfId="115" applyNumberFormat="1" applyFont="1" applyFill="1" applyBorder="1" applyAlignment="1" applyProtection="1">
      <alignment horizontal="distributed" vertical="center"/>
      <protection/>
    </xf>
    <xf numFmtId="176" fontId="10" fillId="0" borderId="0" xfId="116" applyNumberFormat="1" applyFont="1" applyFill="1" applyBorder="1" applyAlignment="1" applyProtection="1">
      <alignment horizontal="right" vertical="center"/>
      <protection/>
    </xf>
    <xf numFmtId="177" fontId="13" fillId="0" borderId="0" xfId="119" applyNumberFormat="1" applyFont="1" applyFill="1" applyAlignment="1">
      <alignment vertical="center"/>
      <protection/>
    </xf>
    <xf numFmtId="177" fontId="13" fillId="0" borderId="0" xfId="119" applyNumberFormat="1" applyFont="1" applyFill="1" applyBorder="1" applyAlignment="1">
      <alignment vertical="center"/>
      <protection/>
    </xf>
    <xf numFmtId="177" fontId="85" fillId="0" borderId="0" xfId="119" applyNumberFormat="1" applyFont="1" applyFill="1" applyAlignment="1">
      <alignment vertical="center"/>
      <protection/>
    </xf>
    <xf numFmtId="177" fontId="82" fillId="0" borderId="0" xfId="119" applyNumberFormat="1" applyFont="1" applyFill="1" applyBorder="1" applyAlignment="1">
      <alignment vertical="center"/>
      <protection/>
    </xf>
    <xf numFmtId="177" fontId="82" fillId="0" borderId="0" xfId="119" applyNumberFormat="1" applyFont="1" applyFill="1" applyAlignment="1">
      <alignment vertical="center"/>
      <protection/>
    </xf>
    <xf numFmtId="177" fontId="85" fillId="0" borderId="0" xfId="119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  <xf numFmtId="186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 applyProtection="1">
      <alignment horizontal="left" vertical="center"/>
      <protection/>
    </xf>
    <xf numFmtId="186" fontId="13" fillId="0" borderId="0" xfId="0" applyNumberFormat="1" applyFont="1" applyFill="1" applyBorder="1" applyAlignment="1">
      <alignment horizontal="right" vertical="center"/>
    </xf>
    <xf numFmtId="176" fontId="13" fillId="0" borderId="0" xfId="116" applyNumberFormat="1" applyFont="1" applyFill="1" applyBorder="1" applyAlignment="1">
      <alignment horizontal="center" vertical="center" wrapText="1"/>
      <protection/>
    </xf>
    <xf numFmtId="177" fontId="13" fillId="0" borderId="0" xfId="120" applyNumberFormat="1" applyFont="1" applyFill="1" applyBorder="1" applyAlignment="1" applyProtection="1">
      <alignment vertical="center"/>
      <protection/>
    </xf>
    <xf numFmtId="177" fontId="13" fillId="0" borderId="0" xfId="120" applyNumberFormat="1" applyFont="1" applyFill="1" applyBorder="1" applyAlignment="1" applyProtection="1">
      <alignment horizontal="right" vertical="center"/>
      <protection/>
    </xf>
    <xf numFmtId="177" fontId="85" fillId="0" borderId="0" xfId="0" applyNumberFormat="1" applyFont="1" applyFill="1" applyAlignment="1">
      <alignment vertical="center"/>
    </xf>
    <xf numFmtId="177" fontId="31" fillId="0" borderId="0" xfId="120" applyNumberFormat="1" applyFont="1" applyFill="1" applyBorder="1" applyAlignment="1">
      <alignment vertical="center"/>
      <protection/>
    </xf>
    <xf numFmtId="177" fontId="31" fillId="0" borderId="0" xfId="0" applyNumberFormat="1" applyFont="1" applyFill="1" applyAlignment="1">
      <alignment vertical="center"/>
    </xf>
    <xf numFmtId="177" fontId="13" fillId="0" borderId="0" xfId="120" applyNumberFormat="1" applyFont="1" applyFill="1" applyBorder="1" applyAlignment="1">
      <alignment vertical="center"/>
      <protection/>
    </xf>
    <xf numFmtId="177" fontId="30" fillId="0" borderId="0" xfId="120" applyNumberFormat="1" applyFont="1" applyFill="1" applyBorder="1" applyAlignment="1" applyProtection="1">
      <alignment horizontal="right" vertical="center"/>
      <protection/>
    </xf>
    <xf numFmtId="177" fontId="30" fillId="0" borderId="0" xfId="120" applyNumberFormat="1" applyFont="1" applyFill="1" applyBorder="1" applyAlignment="1" applyProtection="1">
      <alignment vertical="center"/>
      <protection/>
    </xf>
    <xf numFmtId="177" fontId="30" fillId="0" borderId="0" xfId="0" applyNumberFormat="1" applyFont="1" applyFill="1" applyAlignment="1">
      <alignment vertical="center"/>
    </xf>
    <xf numFmtId="177" fontId="13" fillId="0" borderId="0" xfId="120" applyNumberFormat="1" applyFont="1" applyFill="1" applyBorder="1" applyAlignment="1">
      <alignment horizontal="right" vertical="center"/>
      <protection/>
    </xf>
    <xf numFmtId="177" fontId="30" fillId="0" borderId="0" xfId="120" applyNumberFormat="1" applyFont="1" applyFill="1" applyBorder="1" applyAlignment="1">
      <alignment horizontal="right" vertical="center"/>
      <protection/>
    </xf>
    <xf numFmtId="177" fontId="30" fillId="0" borderId="0" xfId="120" applyNumberFormat="1" applyFont="1" applyFill="1" applyBorder="1" applyAlignment="1">
      <alignment vertical="center"/>
      <protection/>
    </xf>
    <xf numFmtId="177" fontId="13" fillId="0" borderId="13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176" fontId="11" fillId="0" borderId="0" xfId="116" applyNumberFormat="1" applyFont="1" applyFill="1" applyAlignment="1">
      <alignment vertical="center"/>
      <protection/>
    </xf>
    <xf numFmtId="176" fontId="11" fillId="0" borderId="17" xfId="116" applyNumberFormat="1" applyFont="1" applyFill="1" applyBorder="1" applyAlignment="1" applyProtection="1">
      <alignment horizontal="center" vertical="center" shrinkToFit="1"/>
      <protection/>
    </xf>
    <xf numFmtId="176" fontId="11" fillId="0" borderId="3" xfId="116" applyNumberFormat="1" applyFont="1" applyFill="1" applyBorder="1" applyAlignment="1" applyProtection="1">
      <alignment horizontal="center" vertical="center" shrinkToFit="1"/>
      <protection/>
    </xf>
    <xf numFmtId="176" fontId="11" fillId="0" borderId="16" xfId="116" applyNumberFormat="1" applyFont="1" applyFill="1" applyBorder="1" applyAlignment="1" applyProtection="1">
      <alignment horizontal="center" vertical="center" shrinkToFit="1"/>
      <protection/>
    </xf>
    <xf numFmtId="176" fontId="11" fillId="0" borderId="16" xfId="116" applyNumberFormat="1" applyFont="1" applyFill="1" applyBorder="1" applyAlignment="1" applyProtection="1">
      <alignment vertical="center"/>
      <protection/>
    </xf>
    <xf numFmtId="176" fontId="11" fillId="0" borderId="2" xfId="116" applyNumberFormat="1" applyFont="1" applyFill="1" applyBorder="1" applyAlignment="1" applyProtection="1">
      <alignment vertical="center"/>
      <protection/>
    </xf>
    <xf numFmtId="176" fontId="11" fillId="0" borderId="16" xfId="116" applyNumberFormat="1" applyFont="1" applyFill="1" applyBorder="1" applyAlignment="1" applyProtection="1">
      <alignment horizontal="right" vertical="center"/>
      <protection/>
    </xf>
    <xf numFmtId="176" fontId="11" fillId="0" borderId="17" xfId="116" applyNumberFormat="1" applyFont="1" applyFill="1" applyBorder="1" applyAlignment="1" applyProtection="1">
      <alignment vertical="center"/>
      <protection/>
    </xf>
    <xf numFmtId="176" fontId="11" fillId="0" borderId="2" xfId="116" applyNumberFormat="1" applyFont="1" applyFill="1" applyBorder="1" applyAlignment="1" applyProtection="1">
      <alignment horizontal="right" vertical="center"/>
      <protection/>
    </xf>
    <xf numFmtId="177" fontId="35" fillId="0" borderId="0" xfId="121" applyNumberFormat="1" applyFont="1" applyFill="1" applyBorder="1" applyAlignment="1" applyProtection="1">
      <alignment horizontal="right"/>
      <protection/>
    </xf>
    <xf numFmtId="177" fontId="10" fillId="0" borderId="25" xfId="117" applyNumberFormat="1" applyFont="1" applyFill="1" applyBorder="1" applyAlignment="1" applyProtection="1">
      <alignment horizontal="center" vertical="center"/>
      <protection/>
    </xf>
    <xf numFmtId="178" fontId="13" fillId="0" borderId="13" xfId="0" applyNumberFormat="1" applyFont="1" applyFill="1" applyBorder="1" applyAlignment="1">
      <alignment vertical="center"/>
    </xf>
    <xf numFmtId="177" fontId="10" fillId="0" borderId="21" xfId="0" applyNumberFormat="1" applyFont="1" applyFill="1" applyBorder="1" applyAlignment="1">
      <alignment vertical="center"/>
    </xf>
    <xf numFmtId="177" fontId="10" fillId="0" borderId="15" xfId="117" applyNumberFormat="1" applyFont="1" applyFill="1" applyBorder="1" applyAlignment="1" applyProtection="1">
      <alignment horizontal="center" vertical="center"/>
      <protection/>
    </xf>
    <xf numFmtId="177" fontId="10" fillId="0" borderId="16" xfId="117" applyNumberFormat="1" applyFont="1" applyFill="1" applyBorder="1" applyAlignment="1" applyProtection="1">
      <alignment horizontal="center" vertical="center"/>
      <protection/>
    </xf>
    <xf numFmtId="189" fontId="31" fillId="0" borderId="0" xfId="116" applyNumberFormat="1" applyFont="1" applyFill="1" applyBorder="1" applyAlignment="1" applyProtection="1">
      <alignment vertical="center"/>
      <protection/>
    </xf>
    <xf numFmtId="176" fontId="11" fillId="0" borderId="25" xfId="116" applyNumberFormat="1" applyFont="1" applyFill="1" applyBorder="1" applyAlignment="1" applyProtection="1">
      <alignment horizontal="center" vertical="top" shrinkToFit="1"/>
      <protection/>
    </xf>
    <xf numFmtId="176" fontId="13" fillId="0" borderId="21" xfId="116" applyNumberFormat="1" applyFont="1" applyFill="1" applyBorder="1" applyAlignment="1" applyProtection="1">
      <alignment horizontal="center" vertical="center"/>
      <protection/>
    </xf>
    <xf numFmtId="176" fontId="10" fillId="0" borderId="21" xfId="116" applyNumberFormat="1" applyFont="1" applyFill="1" applyBorder="1" applyAlignment="1" applyProtection="1">
      <alignment horizontal="left" vertical="center"/>
      <protection locked="0"/>
    </xf>
    <xf numFmtId="176" fontId="9" fillId="0" borderId="0" xfId="116" applyNumberFormat="1" applyFont="1" applyFill="1" applyBorder="1" applyAlignment="1">
      <alignment horizontal="right" vertical="center"/>
      <protection/>
    </xf>
    <xf numFmtId="176" fontId="9" fillId="0" borderId="21" xfId="116" applyNumberFormat="1" applyFont="1" applyFill="1" applyBorder="1" applyAlignment="1">
      <alignment horizontal="left" vertical="center"/>
      <protection/>
    </xf>
    <xf numFmtId="177" fontId="10" fillId="0" borderId="15" xfId="119" applyNumberFormat="1" applyFont="1" applyFill="1" applyBorder="1" applyAlignment="1" applyProtection="1">
      <alignment horizontal="center" vertical="center"/>
      <protection/>
    </xf>
    <xf numFmtId="178" fontId="13" fillId="0" borderId="0" xfId="116" applyNumberFormat="1" applyFont="1" applyFill="1" applyBorder="1" applyAlignment="1" applyProtection="1">
      <alignment horizontal="center" vertical="center" wrapText="1"/>
      <protection/>
    </xf>
    <xf numFmtId="178" fontId="13" fillId="0" borderId="0" xfId="116" applyNumberFormat="1" applyFont="1" applyFill="1" applyBorder="1" applyAlignment="1">
      <alignment horizontal="center" vertical="center"/>
      <protection/>
    </xf>
    <xf numFmtId="177" fontId="13" fillId="0" borderId="21" xfId="120" applyNumberFormat="1" applyFont="1" applyFill="1" applyBorder="1" applyAlignment="1" applyProtection="1">
      <alignment horizontal="right" vertical="center"/>
      <protection/>
    </xf>
    <xf numFmtId="178" fontId="13" fillId="0" borderId="0" xfId="120" applyNumberFormat="1" applyFont="1" applyFill="1" applyBorder="1" applyAlignment="1" applyProtection="1">
      <alignment horizontal="right" vertical="center"/>
      <protection/>
    </xf>
    <xf numFmtId="178" fontId="13" fillId="0" borderId="0" xfId="120" applyNumberFormat="1" applyFont="1" applyFill="1" applyBorder="1" applyAlignment="1" applyProtection="1">
      <alignment vertical="center"/>
      <protection/>
    </xf>
    <xf numFmtId="176" fontId="88" fillId="0" borderId="0" xfId="116" applyNumberFormat="1" applyFont="1" applyFill="1" applyBorder="1" applyAlignment="1">
      <alignment horizontal="right" vertical="center"/>
      <protection/>
    </xf>
    <xf numFmtId="177" fontId="85" fillId="0" borderId="21" xfId="120" applyNumberFormat="1" applyFont="1" applyFill="1" applyBorder="1" applyAlignment="1">
      <alignment vertical="center"/>
      <protection/>
    </xf>
    <xf numFmtId="177" fontId="85" fillId="0" borderId="0" xfId="120" applyNumberFormat="1" applyFont="1" applyFill="1" applyBorder="1" applyAlignment="1">
      <alignment vertical="center"/>
      <protection/>
    </xf>
    <xf numFmtId="178" fontId="85" fillId="0" borderId="0" xfId="120" applyNumberFormat="1" applyFont="1" applyFill="1" applyBorder="1" applyAlignment="1" applyProtection="1">
      <alignment horizontal="right" vertical="center"/>
      <protection/>
    </xf>
    <xf numFmtId="178" fontId="85" fillId="0" borderId="0" xfId="120" applyNumberFormat="1" applyFont="1" applyFill="1" applyBorder="1" applyAlignment="1">
      <alignment vertical="center"/>
      <protection/>
    </xf>
    <xf numFmtId="177" fontId="31" fillId="0" borderId="21" xfId="120" applyNumberFormat="1" applyFont="1" applyFill="1" applyBorder="1" applyAlignment="1">
      <alignment vertical="center"/>
      <protection/>
    </xf>
    <xf numFmtId="178" fontId="31" fillId="0" borderId="0" xfId="120" applyNumberFormat="1" applyFont="1" applyFill="1" applyBorder="1" applyAlignment="1">
      <alignment vertical="center"/>
      <protection/>
    </xf>
    <xf numFmtId="177" fontId="10" fillId="0" borderId="0" xfId="120" applyNumberFormat="1" applyFont="1" applyFill="1" applyBorder="1" applyAlignment="1">
      <alignment vertical="center"/>
      <protection/>
    </xf>
    <xf numFmtId="177" fontId="13" fillId="0" borderId="21" xfId="120" applyNumberFormat="1" applyFont="1" applyFill="1" applyBorder="1" applyAlignment="1">
      <alignment vertical="center"/>
      <protection/>
    </xf>
    <xf numFmtId="177" fontId="30" fillId="0" borderId="21" xfId="120" applyNumberFormat="1" applyFont="1" applyFill="1" applyBorder="1" applyAlignment="1" applyProtection="1">
      <alignment horizontal="right" vertical="center"/>
      <protection/>
    </xf>
    <xf numFmtId="178" fontId="30" fillId="0" borderId="0" xfId="120" applyNumberFormat="1" applyFont="1" applyFill="1" applyBorder="1" applyAlignment="1" applyProtection="1">
      <alignment horizontal="right" vertical="center"/>
      <protection/>
    </xf>
    <xf numFmtId="177" fontId="10" fillId="0" borderId="0" xfId="120" applyNumberFormat="1" applyFont="1" applyFill="1" applyBorder="1" applyAlignment="1" applyProtection="1">
      <alignment horizontal="left" vertical="center"/>
      <protection/>
    </xf>
    <xf numFmtId="177" fontId="10" fillId="0" borderId="0" xfId="120" applyNumberFormat="1" applyFont="1" applyFill="1" applyBorder="1" applyAlignment="1" applyProtection="1">
      <alignment horizontal="right" vertical="center" shrinkToFit="1"/>
      <protection/>
    </xf>
    <xf numFmtId="177" fontId="30" fillId="0" borderId="21" xfId="120" applyNumberFormat="1" applyFont="1" applyFill="1" applyBorder="1" applyAlignment="1">
      <alignment horizontal="right" vertical="center"/>
      <protection/>
    </xf>
    <xf numFmtId="178" fontId="30" fillId="0" borderId="0" xfId="120" applyNumberFormat="1" applyFont="1" applyFill="1" applyBorder="1" applyAlignment="1">
      <alignment horizontal="right" vertical="center"/>
      <protection/>
    </xf>
    <xf numFmtId="178" fontId="30" fillId="0" borderId="0" xfId="120" applyNumberFormat="1" applyFont="1" applyFill="1" applyBorder="1" applyAlignment="1" applyProtection="1">
      <alignment vertical="center"/>
      <protection/>
    </xf>
    <xf numFmtId="177" fontId="13" fillId="0" borderId="21" xfId="120" applyNumberFormat="1" applyFont="1" applyFill="1" applyBorder="1" applyAlignment="1">
      <alignment horizontal="right" vertical="center"/>
      <protection/>
    </xf>
    <xf numFmtId="178" fontId="13" fillId="0" borderId="0" xfId="120" applyNumberFormat="1" applyFont="1" applyFill="1" applyBorder="1" applyAlignment="1">
      <alignment horizontal="right" vertical="center"/>
      <protection/>
    </xf>
    <xf numFmtId="178" fontId="30" fillId="0" borderId="0" xfId="120" applyNumberFormat="1" applyFont="1" applyFill="1" applyBorder="1" applyAlignment="1">
      <alignment vertical="center"/>
      <protection/>
    </xf>
    <xf numFmtId="177" fontId="10" fillId="0" borderId="16" xfId="119" applyNumberFormat="1" applyFont="1" applyFill="1" applyBorder="1" applyAlignment="1">
      <alignment horizontal="centerContinuous" vertical="center"/>
      <protection/>
    </xf>
    <xf numFmtId="177" fontId="10" fillId="0" borderId="21" xfId="119" applyNumberFormat="1" applyFont="1" applyFill="1" applyBorder="1" applyAlignment="1">
      <alignment vertical="center"/>
      <protection/>
    </xf>
    <xf numFmtId="177" fontId="10" fillId="0" borderId="21" xfId="119" applyNumberFormat="1" applyFont="1" applyFill="1" applyBorder="1" applyAlignment="1" applyProtection="1">
      <alignment vertical="center"/>
      <protection/>
    </xf>
    <xf numFmtId="178" fontId="10" fillId="0" borderId="0" xfId="119" applyNumberFormat="1" applyFont="1" applyFill="1" applyBorder="1" applyAlignment="1" applyProtection="1">
      <alignment vertical="center"/>
      <protection/>
    </xf>
    <xf numFmtId="177" fontId="88" fillId="0" borderId="21" xfId="119" applyNumberFormat="1" applyFont="1" applyFill="1" applyBorder="1" applyAlignment="1" applyProtection="1">
      <alignment vertical="center"/>
      <protection/>
    </xf>
    <xf numFmtId="177" fontId="88" fillId="0" borderId="0" xfId="119" applyNumberFormat="1" applyFont="1" applyFill="1" applyBorder="1" applyAlignment="1" applyProtection="1">
      <alignment vertical="center"/>
      <protection/>
    </xf>
    <xf numFmtId="178" fontId="88" fillId="0" borderId="0" xfId="119" applyNumberFormat="1" applyFont="1" applyFill="1" applyBorder="1" applyAlignment="1" applyProtection="1">
      <alignment vertical="center"/>
      <protection/>
    </xf>
    <xf numFmtId="177" fontId="79" fillId="0" borderId="21" xfId="119" applyNumberFormat="1" applyFont="1" applyFill="1" applyBorder="1" applyAlignment="1">
      <alignment vertical="center"/>
      <protection/>
    </xf>
    <xf numFmtId="178" fontId="79" fillId="0" borderId="0" xfId="119" applyNumberFormat="1" applyFont="1" applyFill="1" applyBorder="1" applyAlignment="1" applyProtection="1">
      <alignment vertical="center"/>
      <protection/>
    </xf>
    <xf numFmtId="177" fontId="10" fillId="0" borderId="20" xfId="0" applyNumberFormat="1" applyFont="1" applyFill="1" applyBorder="1" applyAlignment="1">
      <alignment horizontal="centerContinuous" vertical="center"/>
    </xf>
    <xf numFmtId="177" fontId="10" fillId="0" borderId="16" xfId="0" applyNumberFormat="1" applyFont="1" applyFill="1" applyBorder="1" applyAlignment="1" applyProtection="1">
      <alignment horizontal="center" vertical="center"/>
      <protection/>
    </xf>
    <xf numFmtId="177" fontId="10" fillId="0" borderId="21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 applyProtection="1">
      <alignment vertical="center"/>
      <protection/>
    </xf>
    <xf numFmtId="177" fontId="88" fillId="0" borderId="21" xfId="0" applyNumberFormat="1" applyFont="1" applyFill="1" applyBorder="1" applyAlignment="1" applyProtection="1">
      <alignment vertical="center"/>
      <protection/>
    </xf>
    <xf numFmtId="177" fontId="88" fillId="0" borderId="0" xfId="0" applyNumberFormat="1" applyFont="1" applyFill="1" applyBorder="1" applyAlignment="1" applyProtection="1">
      <alignment vertical="center"/>
      <protection/>
    </xf>
    <xf numFmtId="178" fontId="88" fillId="0" borderId="0" xfId="0" applyNumberFormat="1" applyFont="1" applyFill="1" applyBorder="1" applyAlignment="1" applyProtection="1">
      <alignment vertical="center"/>
      <protection/>
    </xf>
    <xf numFmtId="177" fontId="79" fillId="0" borderId="21" xfId="0" applyNumberFormat="1" applyFont="1" applyFill="1" applyBorder="1" applyAlignment="1" applyProtection="1">
      <alignment vertical="center"/>
      <protection/>
    </xf>
    <xf numFmtId="178" fontId="79" fillId="0" borderId="0" xfId="0" applyNumberFormat="1" applyFont="1" applyFill="1" applyBorder="1" applyAlignment="1" applyProtection="1">
      <alignment vertical="center"/>
      <protection/>
    </xf>
    <xf numFmtId="176" fontId="10" fillId="0" borderId="21" xfId="116" applyNumberFormat="1" applyFont="1" applyFill="1" applyBorder="1" applyAlignment="1" applyProtection="1">
      <alignment vertical="center"/>
      <protection locked="0"/>
    </xf>
    <xf numFmtId="176" fontId="10" fillId="0" borderId="21" xfId="116" applyNumberFormat="1" applyFont="1" applyFill="1" applyBorder="1" applyAlignment="1" applyProtection="1">
      <alignment horizontal="right" vertical="center"/>
      <protection locked="0"/>
    </xf>
    <xf numFmtId="176" fontId="88" fillId="0" borderId="0" xfId="116" applyNumberFormat="1" applyFont="1" applyFill="1" applyAlignment="1">
      <alignment vertical="center"/>
      <protection/>
    </xf>
    <xf numFmtId="176" fontId="88" fillId="0" borderId="21" xfId="116" applyNumberFormat="1" applyFont="1" applyFill="1" applyBorder="1" applyAlignment="1" applyProtection="1">
      <alignment horizontal="right" vertical="center"/>
      <protection/>
    </xf>
    <xf numFmtId="176" fontId="88" fillId="0" borderId="0" xfId="116" applyNumberFormat="1" applyFont="1" applyFill="1" applyBorder="1" applyAlignment="1" applyProtection="1">
      <alignment horizontal="right" vertical="center"/>
      <protection/>
    </xf>
    <xf numFmtId="176" fontId="79" fillId="0" borderId="21" xfId="116" applyNumberFormat="1" applyFont="1" applyFill="1" applyBorder="1" applyAlignment="1">
      <alignment horizontal="right" vertical="center"/>
      <protection/>
    </xf>
    <xf numFmtId="176" fontId="9" fillId="0" borderId="0" xfId="116" applyNumberFormat="1" applyFont="1" applyFill="1" applyBorder="1" applyAlignment="1" applyProtection="1">
      <alignment vertical="center"/>
      <protection locked="0"/>
    </xf>
    <xf numFmtId="176" fontId="31" fillId="0" borderId="21" xfId="116" applyNumberFormat="1" applyFont="1" applyFill="1" applyBorder="1" applyAlignment="1" applyProtection="1">
      <alignment horizontal="right" vertical="center"/>
      <protection/>
    </xf>
    <xf numFmtId="176" fontId="31" fillId="0" borderId="0" xfId="116" applyNumberFormat="1" applyFont="1" applyFill="1" applyBorder="1" applyAlignment="1" applyProtection="1">
      <alignment horizontal="right" vertical="center"/>
      <protection/>
    </xf>
    <xf numFmtId="176" fontId="31" fillId="0" borderId="22" xfId="116" applyNumberFormat="1" applyFont="1" applyFill="1" applyBorder="1" applyAlignment="1" applyProtection="1">
      <alignment horizontal="right" vertical="center"/>
      <protection/>
    </xf>
    <xf numFmtId="176" fontId="9" fillId="0" borderId="0" xfId="116" applyNumberFormat="1" applyFont="1" applyFill="1" applyBorder="1" applyAlignment="1">
      <alignment horizontal="left" vertical="center"/>
      <protection/>
    </xf>
    <xf numFmtId="176" fontId="9" fillId="0" borderId="0" xfId="115" applyNumberFormat="1" applyFont="1" applyFill="1" applyBorder="1" applyAlignment="1">
      <alignment vertical="center"/>
      <protection/>
    </xf>
    <xf numFmtId="176" fontId="31" fillId="0" borderId="21" xfId="116" applyNumberFormat="1" applyFont="1" applyFill="1" applyBorder="1" applyAlignment="1" applyProtection="1">
      <alignment horizontal="right"/>
      <protection/>
    </xf>
    <xf numFmtId="176" fontId="31" fillId="0" borderId="0" xfId="116" applyNumberFormat="1" applyFont="1" applyFill="1" applyBorder="1" applyAlignment="1" applyProtection="1">
      <alignment horizontal="right"/>
      <protection/>
    </xf>
    <xf numFmtId="176" fontId="31" fillId="0" borderId="22" xfId="116" applyNumberFormat="1" applyFont="1" applyFill="1" applyBorder="1" applyAlignment="1" applyProtection="1">
      <alignment horizontal="right"/>
      <protection/>
    </xf>
    <xf numFmtId="176" fontId="9" fillId="0" borderId="0" xfId="115" applyNumberFormat="1" applyFont="1" applyFill="1" applyBorder="1" applyAlignment="1">
      <alignment/>
      <protection/>
    </xf>
    <xf numFmtId="176" fontId="9" fillId="0" borderId="22" xfId="115" applyNumberFormat="1" applyFont="1" applyFill="1" applyBorder="1" applyAlignment="1" applyProtection="1">
      <alignment horizontal="distributed"/>
      <protection/>
    </xf>
    <xf numFmtId="176" fontId="9" fillId="0" borderId="21" xfId="115" applyNumberFormat="1" applyFont="1" applyFill="1" applyBorder="1" applyAlignment="1" applyProtection="1">
      <alignment horizontal="distributed"/>
      <protection/>
    </xf>
    <xf numFmtId="177" fontId="13" fillId="0" borderId="21" xfId="117" applyNumberFormat="1" applyFont="1" applyFill="1" applyBorder="1" applyAlignment="1">
      <alignment vertical="center"/>
      <protection/>
    </xf>
    <xf numFmtId="177" fontId="13" fillId="0" borderId="21" xfId="117" applyNumberFormat="1" applyFont="1" applyFill="1" applyBorder="1" applyAlignment="1" applyProtection="1">
      <alignment vertical="center"/>
      <protection/>
    </xf>
    <xf numFmtId="177" fontId="13" fillId="0" borderId="0" xfId="117" applyNumberFormat="1" applyFont="1" applyFill="1" applyBorder="1" applyAlignment="1" applyProtection="1">
      <alignment vertical="center"/>
      <protection/>
    </xf>
    <xf numFmtId="177" fontId="13" fillId="0" borderId="0" xfId="117" applyNumberFormat="1" applyFont="1" applyFill="1" applyBorder="1" applyAlignment="1" applyProtection="1">
      <alignment horizontal="right" vertical="center"/>
      <protection/>
    </xf>
    <xf numFmtId="177" fontId="13" fillId="0" borderId="0" xfId="117" applyNumberFormat="1" applyFont="1" applyFill="1" applyAlignment="1">
      <alignment horizontal="right" vertical="center"/>
      <protection/>
    </xf>
    <xf numFmtId="177" fontId="88" fillId="0" borderId="0" xfId="117" applyNumberFormat="1" applyFont="1" applyFill="1" applyAlignment="1">
      <alignment vertical="center"/>
      <protection/>
    </xf>
    <xf numFmtId="177" fontId="85" fillId="0" borderId="21" xfId="117" applyNumberFormat="1" applyFont="1" applyFill="1" applyBorder="1" applyAlignment="1" applyProtection="1">
      <alignment vertical="center"/>
      <protection/>
    </xf>
    <xf numFmtId="177" fontId="85" fillId="0" borderId="0" xfId="117" applyNumberFormat="1" applyFont="1" applyFill="1" applyBorder="1" applyAlignment="1" applyProtection="1">
      <alignment vertical="center"/>
      <protection/>
    </xf>
    <xf numFmtId="177" fontId="82" fillId="0" borderId="21" xfId="118" applyNumberFormat="1" applyFont="1" applyFill="1" applyBorder="1" applyAlignment="1">
      <alignment horizontal="left" vertical="center"/>
      <protection/>
    </xf>
    <xf numFmtId="177" fontId="10" fillId="0" borderId="0" xfId="117" applyNumberFormat="1" applyFont="1" applyFill="1" applyBorder="1" applyAlignment="1" applyProtection="1">
      <alignment horizontal="distributed" vertical="center"/>
      <protection/>
    </xf>
    <xf numFmtId="177" fontId="13" fillId="0" borderId="21" xfId="118" applyNumberFormat="1" applyFont="1" applyFill="1" applyBorder="1" applyAlignment="1">
      <alignment vertical="center"/>
      <protection/>
    </xf>
    <xf numFmtId="177" fontId="13" fillId="0" borderId="21" xfId="118" applyNumberFormat="1" applyFont="1" applyFill="1" applyBorder="1" applyAlignment="1" applyProtection="1">
      <alignment vertical="center"/>
      <protection/>
    </xf>
    <xf numFmtId="177" fontId="9" fillId="0" borderId="0" xfId="117" applyNumberFormat="1" applyFont="1" applyFill="1" applyAlignment="1">
      <alignment vertical="center"/>
      <protection/>
    </xf>
    <xf numFmtId="177" fontId="31" fillId="0" borderId="21" xfId="118" applyNumberFormat="1" applyFont="1" applyFill="1" applyBorder="1" applyAlignment="1" applyProtection="1">
      <alignment vertical="center"/>
      <protection/>
    </xf>
    <xf numFmtId="177" fontId="31" fillId="0" borderId="0" xfId="118" applyNumberFormat="1" applyFont="1" applyFill="1" applyBorder="1" applyAlignment="1" applyProtection="1">
      <alignment vertical="center"/>
      <protection/>
    </xf>
    <xf numFmtId="177" fontId="13" fillId="0" borderId="21" xfId="118" applyNumberFormat="1" applyFont="1" applyFill="1" applyBorder="1" applyAlignment="1">
      <alignment horizontal="left" vertical="center"/>
      <protection/>
    </xf>
    <xf numFmtId="177" fontId="10" fillId="0" borderId="0" xfId="118" applyNumberFormat="1" applyFont="1" applyFill="1" applyBorder="1" applyAlignment="1" applyProtection="1">
      <alignment horizontal="distributed" vertical="center"/>
      <protection/>
    </xf>
    <xf numFmtId="189" fontId="13" fillId="0" borderId="0" xfId="116" applyNumberFormat="1" applyFont="1" applyFill="1" applyBorder="1" applyAlignment="1" applyProtection="1">
      <alignment vertical="center"/>
      <protection locked="0"/>
    </xf>
    <xf numFmtId="176" fontId="13" fillId="0" borderId="0" xfId="116" applyNumberFormat="1" applyFont="1" applyFill="1" applyBorder="1" applyAlignment="1" applyProtection="1">
      <alignment horizontal="center" vertical="center"/>
      <protection locked="0"/>
    </xf>
    <xf numFmtId="176" fontId="9" fillId="0" borderId="22" xfId="116" applyNumberFormat="1" applyFont="1" applyFill="1" applyBorder="1" applyAlignment="1">
      <alignment horizontal="right" vertical="center"/>
      <protection/>
    </xf>
    <xf numFmtId="176" fontId="31" fillId="0" borderId="0" xfId="116" applyNumberFormat="1" applyFont="1" applyFill="1" applyBorder="1" applyAlignment="1" applyProtection="1">
      <alignment vertical="center"/>
      <protection/>
    </xf>
    <xf numFmtId="189" fontId="83" fillId="0" borderId="0" xfId="116" applyNumberFormat="1" applyFont="1" applyFill="1" applyBorder="1" applyAlignment="1">
      <alignment vertical="center"/>
      <protection/>
    </xf>
    <xf numFmtId="189" fontId="89" fillId="0" borderId="0" xfId="116" applyNumberFormat="1" applyFont="1" applyFill="1" applyBorder="1" applyAlignment="1" applyProtection="1">
      <alignment vertical="center"/>
      <protection/>
    </xf>
    <xf numFmtId="200" fontId="13" fillId="0" borderId="0" xfId="116" applyNumberFormat="1" applyFont="1" applyFill="1" applyBorder="1" applyAlignment="1">
      <alignment vertical="center"/>
      <protection/>
    </xf>
    <xf numFmtId="189" fontId="84" fillId="0" borderId="0" xfId="116" applyNumberFormat="1" applyFont="1" applyFill="1" applyAlignment="1">
      <alignment vertical="center"/>
      <protection/>
    </xf>
    <xf numFmtId="189" fontId="90" fillId="0" borderId="0" xfId="116" applyNumberFormat="1" applyFont="1" applyFill="1" applyBorder="1" applyAlignment="1" applyProtection="1">
      <alignment vertical="center"/>
      <protection/>
    </xf>
    <xf numFmtId="176" fontId="31" fillId="0" borderId="21" xfId="116" applyNumberFormat="1" applyFont="1" applyFill="1" applyBorder="1" applyAlignment="1" applyProtection="1">
      <alignment/>
      <protection/>
    </xf>
    <xf numFmtId="176" fontId="31" fillId="0" borderId="0" xfId="116" applyNumberFormat="1" applyFont="1" applyFill="1" applyBorder="1" applyAlignment="1" applyProtection="1">
      <alignment/>
      <protection/>
    </xf>
    <xf numFmtId="200" fontId="85" fillId="0" borderId="0" xfId="116" applyNumberFormat="1" applyFont="1" applyFill="1" applyBorder="1" applyAlignment="1">
      <alignment/>
      <protection/>
    </xf>
    <xf numFmtId="176" fontId="9" fillId="0" borderId="0" xfId="115" applyNumberFormat="1" applyFont="1" applyFill="1" applyBorder="1" applyAlignment="1" applyProtection="1">
      <alignment horizontal="distributed"/>
      <protection/>
    </xf>
    <xf numFmtId="176" fontId="13" fillId="0" borderId="21" xfId="116" applyNumberFormat="1" applyFont="1" applyFill="1" applyBorder="1" applyAlignment="1" applyProtection="1">
      <alignment/>
      <protection/>
    </xf>
    <xf numFmtId="200" fontId="13" fillId="0" borderId="0" xfId="116" applyNumberFormat="1" applyFont="1" applyFill="1" applyBorder="1" applyAlignment="1">
      <alignment/>
      <protection/>
    </xf>
    <xf numFmtId="176" fontId="85" fillId="0" borderId="21" xfId="116" applyNumberFormat="1" applyFont="1" applyFill="1" applyBorder="1" applyAlignment="1" applyProtection="1">
      <alignment/>
      <protection/>
    </xf>
    <xf numFmtId="176" fontId="31" fillId="0" borderId="0" xfId="116" applyNumberFormat="1" applyFont="1" applyFill="1" applyBorder="1" applyAlignment="1" applyProtection="1">
      <alignment/>
      <protection locked="0"/>
    </xf>
    <xf numFmtId="176" fontId="11" fillId="0" borderId="20" xfId="116" applyNumberFormat="1" applyFont="1" applyFill="1" applyBorder="1" applyAlignment="1">
      <alignment horizontal="center" vertical="center" wrapText="1"/>
      <protection/>
    </xf>
    <xf numFmtId="176" fontId="11" fillId="0" borderId="19" xfId="116" applyNumberFormat="1" applyFont="1" applyFill="1" applyBorder="1" applyAlignment="1">
      <alignment horizontal="center" vertical="center"/>
      <protection/>
    </xf>
    <xf numFmtId="176" fontId="11" fillId="0" borderId="15" xfId="116" applyNumberFormat="1" applyFont="1" applyFill="1" applyBorder="1" applyAlignment="1">
      <alignment horizontal="center" vertical="center"/>
      <protection/>
    </xf>
    <xf numFmtId="176" fontId="11" fillId="0" borderId="14" xfId="116" applyNumberFormat="1" applyFont="1" applyFill="1" applyBorder="1" applyAlignment="1">
      <alignment horizontal="center" vertical="center"/>
      <protection/>
    </xf>
    <xf numFmtId="176" fontId="9" fillId="0" borderId="0" xfId="115" applyNumberFormat="1" applyFont="1" applyFill="1" applyBorder="1" applyAlignment="1" applyProtection="1">
      <alignment/>
      <protection/>
    </xf>
    <xf numFmtId="176" fontId="11" fillId="0" borderId="24" xfId="116" applyNumberFormat="1" applyFont="1" applyFill="1" applyBorder="1" applyAlignment="1">
      <alignment horizontal="center" vertical="center" wrapText="1"/>
      <protection/>
    </xf>
    <xf numFmtId="176" fontId="11" fillId="0" borderId="26" xfId="116" applyNumberFormat="1" applyFont="1" applyFill="1" applyBorder="1" applyAlignment="1">
      <alignment horizontal="center" vertical="center" wrapText="1"/>
      <protection/>
    </xf>
    <xf numFmtId="176" fontId="11" fillId="0" borderId="25" xfId="116" applyNumberFormat="1" applyFont="1" applyFill="1" applyBorder="1" applyAlignment="1">
      <alignment horizontal="center" vertical="center" wrapText="1"/>
      <protection/>
    </xf>
    <xf numFmtId="176" fontId="9" fillId="0" borderId="21" xfId="115" applyNumberFormat="1" applyFont="1" applyFill="1" applyBorder="1" applyAlignment="1" applyProtection="1">
      <alignment horizontal="right"/>
      <protection/>
    </xf>
    <xf numFmtId="176" fontId="9" fillId="0" borderId="0" xfId="115" applyNumberFormat="1" applyFont="1" applyFill="1" applyBorder="1" applyAlignment="1" applyProtection="1">
      <alignment horizontal="right"/>
      <protection/>
    </xf>
    <xf numFmtId="176" fontId="9" fillId="0" borderId="0" xfId="115" applyNumberFormat="1" applyFont="1" applyFill="1" applyBorder="1" applyAlignment="1" applyProtection="1">
      <alignment horizontal="left"/>
      <protection/>
    </xf>
    <xf numFmtId="37" fontId="9" fillId="0" borderId="0" xfId="115" applyFont="1" applyFill="1" applyBorder="1" applyAlignment="1">
      <alignment horizontal="left"/>
      <protection/>
    </xf>
    <xf numFmtId="37" fontId="9" fillId="0" borderId="0" xfId="115" applyFont="1" applyFill="1" applyBorder="1" applyAlignment="1">
      <alignment horizontal="right"/>
      <protection/>
    </xf>
    <xf numFmtId="176" fontId="13" fillId="0" borderId="0" xfId="116" applyNumberFormat="1" applyFont="1" applyFill="1" applyBorder="1" applyAlignment="1">
      <alignment horizontal="right" vertical="center"/>
      <protection/>
    </xf>
    <xf numFmtId="176" fontId="11" fillId="0" borderId="21" xfId="116" applyNumberFormat="1" applyFont="1" applyFill="1" applyBorder="1" applyAlignment="1">
      <alignment horizontal="center" vertical="center" wrapText="1"/>
      <protection/>
    </xf>
    <xf numFmtId="176" fontId="11" fillId="0" borderId="15" xfId="116" applyNumberFormat="1" applyFont="1" applyFill="1" applyBorder="1" applyAlignment="1">
      <alignment horizontal="center" vertical="center" wrapText="1"/>
      <protection/>
    </xf>
    <xf numFmtId="37" fontId="9" fillId="0" borderId="0" xfId="115" applyFont="1" applyFill="1" applyBorder="1" applyAlignment="1">
      <alignment/>
      <protection/>
    </xf>
    <xf numFmtId="37" fontId="9" fillId="0" borderId="22" xfId="115" applyFont="1" applyFill="1" applyBorder="1" applyAlignment="1">
      <alignment horizontal="left"/>
      <protection/>
    </xf>
    <xf numFmtId="176" fontId="9" fillId="0" borderId="21" xfId="115" applyNumberFormat="1" applyFont="1" applyFill="1" applyBorder="1" applyAlignment="1">
      <alignment horizontal="right"/>
      <protection/>
    </xf>
    <xf numFmtId="176" fontId="9" fillId="0" borderId="0" xfId="115" applyNumberFormat="1" applyFont="1" applyFill="1" applyBorder="1" applyAlignment="1">
      <alignment horizontal="right"/>
      <protection/>
    </xf>
    <xf numFmtId="176" fontId="11" fillId="0" borderId="24" xfId="116" applyNumberFormat="1" applyFont="1" applyFill="1" applyBorder="1" applyAlignment="1" applyProtection="1">
      <alignment horizontal="center" vertical="center" wrapText="1"/>
      <protection/>
    </xf>
    <xf numFmtId="176" fontId="11" fillId="0" borderId="25" xfId="116" applyNumberFormat="1" applyFont="1" applyFill="1" applyBorder="1" applyAlignment="1" applyProtection="1">
      <alignment horizontal="center" vertical="center" wrapText="1"/>
      <protection/>
    </xf>
    <xf numFmtId="0" fontId="33" fillId="0" borderId="16" xfId="121" applyFont="1" applyFill="1" applyBorder="1" applyAlignment="1" applyProtection="1">
      <alignment horizontal="center" vertical="center"/>
      <protection/>
    </xf>
    <xf numFmtId="0" fontId="33" fillId="0" borderId="2" xfId="121" applyFont="1" applyFill="1" applyBorder="1" applyAlignment="1" applyProtection="1">
      <alignment horizontal="center" vertical="center"/>
      <protection/>
    </xf>
    <xf numFmtId="0" fontId="33" fillId="0" borderId="17" xfId="121" applyFont="1" applyFill="1" applyBorder="1" applyAlignment="1" applyProtection="1">
      <alignment horizontal="center" vertical="center"/>
      <protection/>
    </xf>
    <xf numFmtId="176" fontId="11" fillId="0" borderId="26" xfId="116" applyNumberFormat="1" applyFont="1" applyFill="1" applyBorder="1" applyAlignment="1" applyProtection="1">
      <alignment horizontal="center" vertical="center" wrapText="1"/>
      <protection/>
    </xf>
    <xf numFmtId="176" fontId="11" fillId="0" borderId="20" xfId="116" applyNumberFormat="1" applyFont="1" applyFill="1" applyBorder="1" applyAlignment="1" applyProtection="1">
      <alignment horizontal="center" vertical="center" wrapText="1"/>
      <protection/>
    </xf>
    <xf numFmtId="176" fontId="11" fillId="0" borderId="21" xfId="116" applyNumberFormat="1" applyFont="1" applyFill="1" applyBorder="1" applyAlignment="1" applyProtection="1">
      <alignment horizontal="center" vertical="center" wrapText="1"/>
      <protection/>
    </xf>
    <xf numFmtId="176" fontId="11" fillId="0" borderId="15" xfId="116" applyNumberFormat="1" applyFont="1" applyFill="1" applyBorder="1" applyAlignment="1" applyProtection="1">
      <alignment horizontal="center" vertical="center" wrapText="1"/>
      <protection/>
    </xf>
    <xf numFmtId="176" fontId="11" fillId="0" borderId="2" xfId="116" applyNumberFormat="1" applyFont="1" applyFill="1" applyBorder="1" applyAlignment="1" applyProtection="1">
      <alignment horizontal="center" vertical="center" shrinkToFit="1"/>
      <protection/>
    </xf>
    <xf numFmtId="176" fontId="11" fillId="0" borderId="17" xfId="116" applyNumberFormat="1" applyFont="1" applyFill="1" applyBorder="1" applyAlignment="1" applyProtection="1">
      <alignment horizontal="center" vertical="center" shrinkToFit="1"/>
      <protection/>
    </xf>
    <xf numFmtId="176" fontId="11" fillId="0" borderId="15" xfId="116" applyNumberFormat="1" applyFont="1" applyFill="1" applyBorder="1" applyAlignment="1" applyProtection="1">
      <alignment horizontal="center" vertical="center" shrinkToFit="1"/>
      <protection/>
    </xf>
    <xf numFmtId="176" fontId="11" fillId="0" borderId="13" xfId="116" applyNumberFormat="1" applyFont="1" applyFill="1" applyBorder="1" applyAlignment="1" applyProtection="1">
      <alignment horizontal="center" vertical="center" shrinkToFit="1"/>
      <protection/>
    </xf>
    <xf numFmtId="176" fontId="11" fillId="0" borderId="18" xfId="116" applyNumberFormat="1" applyFont="1" applyFill="1" applyBorder="1" applyAlignment="1" applyProtection="1">
      <alignment horizontal="center" vertical="center" wrapText="1"/>
      <protection/>
    </xf>
    <xf numFmtId="176" fontId="11" fillId="0" borderId="13" xfId="116" applyNumberFormat="1" applyFont="1" applyFill="1" applyBorder="1" applyAlignment="1" applyProtection="1">
      <alignment horizontal="center" vertical="center" wrapText="1"/>
      <protection/>
    </xf>
    <xf numFmtId="186" fontId="11" fillId="0" borderId="27" xfId="116" applyNumberFormat="1" applyFont="1" applyFill="1" applyBorder="1" applyAlignment="1">
      <alignment horizontal="center" vertical="center" wrapText="1"/>
      <protection/>
    </xf>
    <xf numFmtId="186" fontId="11" fillId="0" borderId="28" xfId="116" applyNumberFormat="1" applyFont="1" applyFill="1" applyBorder="1" applyAlignment="1">
      <alignment horizontal="center" vertical="center"/>
      <protection/>
    </xf>
    <xf numFmtId="186" fontId="11" fillId="0" borderId="29" xfId="116" applyNumberFormat="1" applyFont="1" applyFill="1" applyBorder="1" applyAlignment="1">
      <alignment horizontal="center" vertical="center"/>
      <protection/>
    </xf>
    <xf numFmtId="176" fontId="11" fillId="0" borderId="18" xfId="116" applyNumberFormat="1" applyFont="1" applyFill="1" applyBorder="1" applyAlignment="1" applyProtection="1">
      <alignment horizontal="center" vertical="center"/>
      <protection/>
    </xf>
    <xf numFmtId="176" fontId="11" fillId="0" borderId="21" xfId="116" applyNumberFormat="1" applyFont="1" applyFill="1" applyBorder="1" applyAlignment="1" applyProtection="1">
      <alignment horizontal="center" vertical="center"/>
      <protection/>
    </xf>
    <xf numFmtId="176" fontId="11" fillId="0" borderId="0" xfId="116" applyNumberFormat="1" applyFont="1" applyFill="1" applyBorder="1" applyAlignment="1" applyProtection="1">
      <alignment horizontal="center" vertical="center"/>
      <protection/>
    </xf>
    <xf numFmtId="176" fontId="11" fillId="0" borderId="15" xfId="116" applyNumberFormat="1" applyFont="1" applyFill="1" applyBorder="1" applyAlignment="1" applyProtection="1">
      <alignment horizontal="center" vertical="center"/>
      <protection/>
    </xf>
    <xf numFmtId="176" fontId="11" fillId="0" borderId="13" xfId="116" applyNumberFormat="1" applyFont="1" applyFill="1" applyBorder="1" applyAlignment="1" applyProtection="1">
      <alignment horizontal="center" vertical="center"/>
      <protection/>
    </xf>
    <xf numFmtId="176" fontId="11" fillId="0" borderId="24" xfId="116" applyNumberFormat="1" applyFont="1" applyFill="1" applyBorder="1" applyAlignment="1" applyProtection="1" quotePrefix="1">
      <alignment horizontal="center" vertical="center" wrapText="1"/>
      <protection/>
    </xf>
    <xf numFmtId="176" fontId="34" fillId="0" borderId="24" xfId="116" applyNumberFormat="1" applyFont="1" applyFill="1" applyBorder="1" applyAlignment="1" applyProtection="1">
      <alignment horizontal="center" vertical="center" wrapText="1"/>
      <protection/>
    </xf>
    <xf numFmtId="176" fontId="34" fillId="0" borderId="26" xfId="116" applyNumberFormat="1" applyFont="1" applyFill="1" applyBorder="1" applyAlignment="1" applyProtection="1">
      <alignment horizontal="center" vertical="center" wrapText="1"/>
      <protection/>
    </xf>
    <xf numFmtId="176" fontId="34" fillId="0" borderId="25" xfId="116" applyNumberFormat="1" applyFont="1" applyFill="1" applyBorder="1" applyAlignment="1" applyProtection="1">
      <alignment horizontal="center" vertical="center" wrapText="1"/>
      <protection/>
    </xf>
    <xf numFmtId="189" fontId="11" fillId="0" borderId="24" xfId="116" applyNumberFormat="1" applyFont="1" applyFill="1" applyBorder="1" applyAlignment="1" applyProtection="1">
      <alignment horizontal="center" vertical="center" wrapText="1"/>
      <protection/>
    </xf>
    <xf numFmtId="189" fontId="11" fillId="0" borderId="26" xfId="116" applyNumberFormat="1" applyFont="1" applyFill="1" applyBorder="1" applyAlignment="1" applyProtection="1">
      <alignment horizontal="center" vertical="center" wrapText="1"/>
      <protection/>
    </xf>
    <xf numFmtId="189" fontId="11" fillId="0" borderId="25" xfId="116" applyNumberFormat="1" applyFont="1" applyFill="1" applyBorder="1" applyAlignment="1" applyProtection="1">
      <alignment horizontal="center" vertical="center" wrapText="1"/>
      <protection/>
    </xf>
    <xf numFmtId="176" fontId="36" fillId="0" borderId="18" xfId="116" applyNumberFormat="1" applyFont="1" applyFill="1" applyBorder="1" applyAlignment="1" applyProtection="1">
      <alignment wrapText="1"/>
      <protection locked="0"/>
    </xf>
    <xf numFmtId="176" fontId="36" fillId="0" borderId="0" xfId="116" applyNumberFormat="1" applyFont="1" applyFill="1" applyAlignment="1" applyProtection="1">
      <alignment wrapText="1"/>
      <protection locked="0"/>
    </xf>
    <xf numFmtId="176" fontId="13" fillId="0" borderId="0" xfId="116" applyNumberFormat="1" applyFont="1" applyFill="1" applyAlignment="1" applyProtection="1">
      <alignment horizontal="center" vertical="center"/>
      <protection/>
    </xf>
    <xf numFmtId="176" fontId="11" fillId="0" borderId="19" xfId="116" applyNumberFormat="1" applyFont="1" applyFill="1" applyBorder="1" applyAlignment="1" applyProtection="1">
      <alignment horizontal="center" vertical="center"/>
      <protection/>
    </xf>
    <xf numFmtId="176" fontId="11" fillId="0" borderId="22" xfId="116" applyNumberFormat="1" applyFont="1" applyFill="1" applyBorder="1" applyAlignment="1" applyProtection="1">
      <alignment horizontal="center" vertical="center"/>
      <protection/>
    </xf>
    <xf numFmtId="176" fontId="11" fillId="0" borderId="14" xfId="116" applyNumberFormat="1" applyFont="1" applyFill="1" applyBorder="1" applyAlignment="1" applyProtection="1">
      <alignment horizontal="center" vertical="center"/>
      <protection/>
    </xf>
    <xf numFmtId="176" fontId="11" fillId="0" borderId="24" xfId="116" applyNumberFormat="1" applyFont="1" applyFill="1" applyBorder="1" applyAlignment="1" applyProtection="1">
      <alignment horizontal="center" vertical="center"/>
      <protection/>
    </xf>
    <xf numFmtId="176" fontId="11" fillId="0" borderId="26" xfId="116" applyNumberFormat="1" applyFont="1" applyFill="1" applyBorder="1" applyAlignment="1" applyProtection="1">
      <alignment horizontal="center" vertical="center"/>
      <protection/>
    </xf>
    <xf numFmtId="176" fontId="11" fillId="0" borderId="25" xfId="116" applyNumberFormat="1" applyFont="1" applyFill="1" applyBorder="1" applyAlignment="1" applyProtection="1">
      <alignment horizontal="center" vertical="center"/>
      <protection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6" fontId="11" fillId="0" borderId="16" xfId="116" applyNumberFormat="1" applyFont="1" applyFill="1" applyBorder="1" applyAlignment="1">
      <alignment horizontal="center" vertical="center" wrapText="1"/>
      <protection/>
    </xf>
    <xf numFmtId="186" fontId="11" fillId="0" borderId="24" xfId="116" applyNumberFormat="1" applyFont="1" applyFill="1" applyBorder="1" applyAlignment="1">
      <alignment horizontal="center" vertical="center" wrapText="1"/>
      <protection/>
    </xf>
    <xf numFmtId="186" fontId="11" fillId="0" borderId="26" xfId="116" applyNumberFormat="1" applyFont="1" applyFill="1" applyBorder="1" applyAlignment="1">
      <alignment horizontal="center" vertical="center" wrapText="1"/>
      <protection/>
    </xf>
    <xf numFmtId="186" fontId="11" fillId="0" borderId="25" xfId="116" applyNumberFormat="1" applyFont="1" applyFill="1" applyBorder="1" applyAlignment="1">
      <alignment horizontal="center" vertical="center" wrapText="1"/>
      <protection/>
    </xf>
    <xf numFmtId="177" fontId="13" fillId="0" borderId="0" xfId="117" applyNumberFormat="1" applyFont="1" applyFill="1" applyAlignment="1" applyProtection="1">
      <alignment horizontal="center" vertical="center"/>
      <protection/>
    </xf>
    <xf numFmtId="177" fontId="10" fillId="0" borderId="18" xfId="117" applyNumberFormat="1" applyFont="1" applyFill="1" applyBorder="1" applyAlignment="1">
      <alignment horizontal="center" vertical="center"/>
      <protection/>
    </xf>
    <xf numFmtId="177" fontId="10" fillId="0" borderId="19" xfId="117" applyNumberFormat="1" applyFont="1" applyFill="1" applyBorder="1" applyAlignment="1">
      <alignment horizontal="center" vertical="center"/>
      <protection/>
    </xf>
    <xf numFmtId="177" fontId="10" fillId="0" borderId="0" xfId="117" applyNumberFormat="1" applyFont="1" applyFill="1" applyBorder="1" applyAlignment="1">
      <alignment horizontal="center" vertical="center"/>
      <protection/>
    </xf>
    <xf numFmtId="177" fontId="10" fillId="0" borderId="22" xfId="117" applyNumberFormat="1" applyFont="1" applyFill="1" applyBorder="1" applyAlignment="1">
      <alignment horizontal="center" vertical="center"/>
      <protection/>
    </xf>
    <xf numFmtId="177" fontId="10" fillId="0" borderId="13" xfId="117" applyNumberFormat="1" applyFont="1" applyFill="1" applyBorder="1" applyAlignment="1">
      <alignment horizontal="center" vertical="center"/>
      <protection/>
    </xf>
    <xf numFmtId="177" fontId="10" fillId="0" borderId="14" xfId="117" applyNumberFormat="1" applyFont="1" applyFill="1" applyBorder="1" applyAlignment="1">
      <alignment horizontal="center" vertical="center"/>
      <protection/>
    </xf>
    <xf numFmtId="177" fontId="10" fillId="0" borderId="20" xfId="117" applyNumberFormat="1" applyFont="1" applyFill="1" applyBorder="1" applyAlignment="1" applyProtection="1">
      <alignment horizontal="center" vertical="center"/>
      <protection/>
    </xf>
    <xf numFmtId="177" fontId="10" fillId="0" borderId="18" xfId="117" applyNumberFormat="1" applyFont="1" applyFill="1" applyBorder="1" applyAlignment="1" applyProtection="1">
      <alignment horizontal="center" vertical="center"/>
      <protection/>
    </xf>
    <xf numFmtId="177" fontId="10" fillId="0" borderId="19" xfId="117" applyNumberFormat="1" applyFont="1" applyFill="1" applyBorder="1" applyAlignment="1" applyProtection="1">
      <alignment horizontal="center" vertical="center"/>
      <protection/>
    </xf>
    <xf numFmtId="177" fontId="10" fillId="0" borderId="15" xfId="117" applyNumberFormat="1" applyFont="1" applyFill="1" applyBorder="1" applyAlignment="1" applyProtection="1">
      <alignment horizontal="center" vertical="center"/>
      <protection/>
    </xf>
    <xf numFmtId="177" fontId="10" fillId="0" borderId="13" xfId="117" applyNumberFormat="1" applyFont="1" applyFill="1" applyBorder="1" applyAlignment="1" applyProtection="1">
      <alignment horizontal="center" vertical="center"/>
      <protection/>
    </xf>
    <xf numFmtId="177" fontId="10" fillId="0" borderId="14" xfId="117" applyNumberFormat="1" applyFont="1" applyFill="1" applyBorder="1" applyAlignment="1" applyProtection="1">
      <alignment horizontal="center" vertical="center"/>
      <protection/>
    </xf>
    <xf numFmtId="177" fontId="10" fillId="0" borderId="20" xfId="117" applyNumberFormat="1" applyFont="1" applyFill="1" applyBorder="1" applyAlignment="1">
      <alignment horizontal="center" vertical="center"/>
      <protection/>
    </xf>
    <xf numFmtId="177" fontId="10" fillId="0" borderId="15" xfId="117" applyNumberFormat="1" applyFont="1" applyFill="1" applyBorder="1" applyAlignment="1">
      <alignment horizontal="center" vertical="center"/>
      <protection/>
    </xf>
    <xf numFmtId="177" fontId="10" fillId="0" borderId="30" xfId="117" applyNumberFormat="1" applyFont="1" applyFill="1" applyBorder="1" applyAlignment="1" applyProtection="1">
      <alignment horizontal="center" vertical="center"/>
      <protection/>
    </xf>
    <xf numFmtId="177" fontId="10" fillId="0" borderId="31" xfId="117" applyNumberFormat="1" applyFont="1" applyFill="1" applyBorder="1" applyAlignment="1" applyProtection="1">
      <alignment horizontal="center" vertical="center"/>
      <protection/>
    </xf>
    <xf numFmtId="177" fontId="10" fillId="0" borderId="32" xfId="117" applyNumberFormat="1" applyFont="1" applyFill="1" applyBorder="1" applyAlignment="1" applyProtection="1">
      <alignment horizontal="center" vertical="center"/>
      <protection/>
    </xf>
    <xf numFmtId="37" fontId="10" fillId="0" borderId="31" xfId="117" applyFont="1" applyFill="1" applyBorder="1" applyAlignment="1">
      <alignment horizontal="center" vertical="center"/>
      <protection/>
    </xf>
    <xf numFmtId="37" fontId="10" fillId="0" borderId="32" xfId="117" applyFont="1" applyFill="1" applyBorder="1" applyAlignment="1">
      <alignment horizontal="center" vertical="center"/>
      <protection/>
    </xf>
    <xf numFmtId="177" fontId="10" fillId="0" borderId="20" xfId="118" applyNumberFormat="1" applyFont="1" applyFill="1" applyBorder="1" applyAlignment="1" applyProtection="1">
      <alignment horizontal="center" vertical="center"/>
      <protection/>
    </xf>
    <xf numFmtId="177" fontId="10" fillId="0" borderId="18" xfId="118" applyNumberFormat="1" applyFont="1" applyFill="1" applyBorder="1" applyAlignment="1" applyProtection="1">
      <alignment horizontal="center" vertical="center"/>
      <protection/>
    </xf>
    <xf numFmtId="177" fontId="10" fillId="0" borderId="19" xfId="118" applyNumberFormat="1" applyFont="1" applyFill="1" applyBorder="1" applyAlignment="1" applyProtection="1">
      <alignment horizontal="center" vertical="center"/>
      <protection/>
    </xf>
    <xf numFmtId="177" fontId="10" fillId="0" borderId="15" xfId="118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 applyProtection="1">
      <alignment horizontal="center" vertical="center"/>
      <protection/>
    </xf>
    <xf numFmtId="177" fontId="10" fillId="0" borderId="14" xfId="118" applyNumberFormat="1" applyFont="1" applyFill="1" applyBorder="1" applyAlignment="1" applyProtection="1">
      <alignment horizontal="center" vertical="center"/>
      <protection/>
    </xf>
    <xf numFmtId="177" fontId="10" fillId="0" borderId="18" xfId="117" applyNumberFormat="1" applyFont="1" applyFill="1" applyBorder="1" applyAlignment="1">
      <alignment horizontal="center" vertical="center" wrapText="1"/>
      <protection/>
    </xf>
    <xf numFmtId="177" fontId="10" fillId="0" borderId="15" xfId="117" applyNumberFormat="1" applyFont="1" applyFill="1" applyBorder="1" applyAlignment="1" applyProtection="1">
      <alignment horizontal="center" vertical="center" shrinkToFit="1"/>
      <protection/>
    </xf>
    <xf numFmtId="177" fontId="10" fillId="0" borderId="13" xfId="117" applyNumberFormat="1" applyFont="1" applyFill="1" applyBorder="1" applyAlignment="1" applyProtection="1">
      <alignment horizontal="center" vertical="center" shrinkToFit="1"/>
      <protection/>
    </xf>
    <xf numFmtId="177" fontId="10" fillId="0" borderId="14" xfId="117" applyNumberFormat="1" applyFont="1" applyFill="1" applyBorder="1" applyAlignment="1" applyProtection="1">
      <alignment horizontal="center" vertical="center" shrinkToFit="1"/>
      <protection/>
    </xf>
    <xf numFmtId="177" fontId="10" fillId="0" borderId="33" xfId="117" applyNumberFormat="1" applyFont="1" applyFill="1" applyBorder="1" applyAlignment="1">
      <alignment horizontal="center" vertical="center"/>
      <protection/>
    </xf>
    <xf numFmtId="37" fontId="10" fillId="0" borderId="34" xfId="117" applyFont="1" applyFill="1" applyBorder="1" applyAlignment="1">
      <alignment horizontal="center" vertical="center"/>
      <protection/>
    </xf>
    <xf numFmtId="37" fontId="10" fillId="0" borderId="35" xfId="117" applyFont="1" applyFill="1" applyBorder="1" applyAlignment="1">
      <alignment horizontal="center" vertical="center"/>
      <protection/>
    </xf>
    <xf numFmtId="177" fontId="10" fillId="0" borderId="24" xfId="117" applyNumberFormat="1" applyFont="1" applyFill="1" applyBorder="1" applyAlignment="1" applyProtection="1">
      <alignment horizontal="center" vertical="center"/>
      <protection/>
    </xf>
    <xf numFmtId="0" fontId="32" fillId="0" borderId="25" xfId="0" applyFont="1" applyFill="1" applyBorder="1" applyAlignment="1">
      <alignment horizontal="center" vertical="center"/>
    </xf>
    <xf numFmtId="177" fontId="10" fillId="0" borderId="16" xfId="117" applyNumberFormat="1" applyFont="1" applyFill="1" applyBorder="1" applyAlignment="1" applyProtection="1">
      <alignment horizontal="center" vertical="center" shrinkToFit="1"/>
      <protection/>
    </xf>
    <xf numFmtId="0" fontId="32" fillId="0" borderId="17" xfId="0" applyFont="1" applyFill="1" applyBorder="1" applyAlignment="1">
      <alignment horizontal="center" vertical="center" shrinkToFit="1"/>
    </xf>
    <xf numFmtId="177" fontId="10" fillId="0" borderId="0" xfId="118" applyNumberFormat="1" applyFont="1" applyFill="1" applyBorder="1" applyAlignment="1" applyProtection="1">
      <alignment horizontal="center" vertical="center"/>
      <protection/>
    </xf>
    <xf numFmtId="177" fontId="10" fillId="0" borderId="20" xfId="118" applyNumberFormat="1" applyFont="1" applyFill="1" applyBorder="1" applyAlignment="1" applyProtection="1">
      <alignment horizontal="center" vertical="center" shrinkToFit="1"/>
      <protection/>
    </xf>
    <xf numFmtId="177" fontId="10" fillId="0" borderId="19" xfId="118" applyNumberFormat="1" applyFont="1" applyFill="1" applyBorder="1" applyAlignment="1" applyProtection="1">
      <alignment horizontal="center" vertical="center" shrinkToFit="1"/>
      <protection/>
    </xf>
    <xf numFmtId="177" fontId="13" fillId="0" borderId="0" xfId="118" applyNumberFormat="1" applyFont="1" applyFill="1" applyAlignment="1" applyProtection="1">
      <alignment horizontal="center" vertical="center"/>
      <protection/>
    </xf>
    <xf numFmtId="177" fontId="10" fillId="0" borderId="22" xfId="118" applyNumberFormat="1" applyFont="1" applyFill="1" applyBorder="1" applyAlignment="1" applyProtection="1">
      <alignment horizontal="center" vertical="center"/>
      <protection/>
    </xf>
    <xf numFmtId="177" fontId="10" fillId="0" borderId="16" xfId="118" applyNumberFormat="1" applyFont="1" applyFill="1" applyBorder="1" applyAlignment="1">
      <alignment horizontal="center" vertical="center"/>
      <protection/>
    </xf>
    <xf numFmtId="177" fontId="10" fillId="0" borderId="2" xfId="118" applyNumberFormat="1" applyFont="1" applyFill="1" applyBorder="1" applyAlignment="1">
      <alignment horizontal="center" vertical="center"/>
      <protection/>
    </xf>
    <xf numFmtId="177" fontId="10" fillId="0" borderId="17" xfId="118" applyNumberFormat="1" applyFont="1" applyFill="1" applyBorder="1" applyAlignment="1">
      <alignment horizontal="center" vertical="center"/>
      <protection/>
    </xf>
    <xf numFmtId="177" fontId="10" fillId="0" borderId="16" xfId="118" applyNumberFormat="1" applyFont="1" applyFill="1" applyBorder="1" applyAlignment="1">
      <alignment horizontal="center" vertical="center" wrapText="1"/>
      <protection/>
    </xf>
    <xf numFmtId="0" fontId="32" fillId="0" borderId="2" xfId="0" applyFont="1" applyFill="1" applyBorder="1" applyAlignment="1">
      <alignment horizontal="center" vertical="center" wrapText="1"/>
    </xf>
    <xf numFmtId="177" fontId="10" fillId="0" borderId="20" xfId="118" applyNumberFormat="1" applyFont="1" applyFill="1" applyBorder="1" applyAlignment="1">
      <alignment horizontal="center" vertical="center" wrapText="1"/>
      <protection/>
    </xf>
    <xf numFmtId="177" fontId="10" fillId="0" borderId="18" xfId="118" applyNumberFormat="1" applyFont="1" applyFill="1" applyBorder="1" applyAlignment="1">
      <alignment horizontal="center" vertical="center"/>
      <protection/>
    </xf>
    <xf numFmtId="177" fontId="10" fillId="0" borderId="15" xfId="118" applyNumberFormat="1" applyFont="1" applyFill="1" applyBorder="1" applyAlignment="1">
      <alignment horizontal="center" vertical="center"/>
      <protection/>
    </xf>
    <xf numFmtId="177" fontId="10" fillId="0" borderId="13" xfId="118" applyNumberFormat="1" applyFont="1" applyFill="1" applyBorder="1" applyAlignment="1">
      <alignment horizontal="center" vertical="center"/>
      <protection/>
    </xf>
    <xf numFmtId="177" fontId="10" fillId="0" borderId="20" xfId="118" applyNumberFormat="1" applyFont="1" applyFill="1" applyBorder="1" applyAlignment="1">
      <alignment horizontal="center" vertical="center"/>
      <protection/>
    </xf>
    <xf numFmtId="177" fontId="10" fillId="0" borderId="36" xfId="118" applyNumberFormat="1" applyFont="1" applyFill="1" applyBorder="1" applyAlignment="1" applyProtection="1">
      <alignment horizontal="center" vertical="center"/>
      <protection/>
    </xf>
    <xf numFmtId="177" fontId="10" fillId="0" borderId="37" xfId="118" applyNumberFormat="1" applyFont="1" applyFill="1" applyBorder="1" applyAlignment="1" applyProtection="1">
      <alignment horizontal="center" vertical="center"/>
      <protection/>
    </xf>
    <xf numFmtId="177" fontId="10" fillId="0" borderId="38" xfId="118" applyNumberFormat="1" applyFont="1" applyFill="1" applyBorder="1" applyAlignment="1" applyProtection="1">
      <alignment horizontal="center" vertical="center"/>
      <protection/>
    </xf>
    <xf numFmtId="177" fontId="10" fillId="0" borderId="36" xfId="118" applyNumberFormat="1" applyFont="1" applyFill="1" applyBorder="1" applyAlignment="1" applyProtection="1">
      <alignment horizontal="center" vertical="center" wrapText="1"/>
      <protection/>
    </xf>
    <xf numFmtId="177" fontId="10" fillId="0" borderId="37" xfId="118" applyNumberFormat="1" applyFont="1" applyFill="1" applyBorder="1" applyAlignment="1" applyProtection="1">
      <alignment horizontal="center" vertical="center" wrapText="1"/>
      <protection/>
    </xf>
    <xf numFmtId="177" fontId="10" fillId="0" borderId="38" xfId="118" applyNumberFormat="1" applyFont="1" applyFill="1" applyBorder="1" applyAlignment="1" applyProtection="1">
      <alignment horizontal="center" vertical="center" wrapText="1"/>
      <protection/>
    </xf>
    <xf numFmtId="177" fontId="10" fillId="0" borderId="20" xfId="118" applyNumberFormat="1" applyFont="1" applyFill="1" applyBorder="1" applyAlignment="1" applyProtection="1" quotePrefix="1">
      <alignment horizontal="center" vertical="center"/>
      <protection/>
    </xf>
    <xf numFmtId="177" fontId="10" fillId="0" borderId="19" xfId="118" applyNumberFormat="1" applyFont="1" applyFill="1" applyBorder="1" applyAlignment="1" applyProtection="1" quotePrefix="1">
      <alignment horizontal="center" vertical="center"/>
      <protection/>
    </xf>
    <xf numFmtId="177" fontId="10" fillId="0" borderId="20" xfId="117" applyNumberFormat="1" applyFont="1" applyFill="1" applyBorder="1" applyAlignment="1">
      <alignment horizontal="center" vertical="center" wrapText="1"/>
      <protection/>
    </xf>
    <xf numFmtId="177" fontId="10" fillId="0" borderId="16" xfId="117" applyNumberFormat="1" applyFont="1" applyFill="1" applyBorder="1" applyAlignment="1" applyProtection="1">
      <alignment horizontal="center" vertical="center"/>
      <protection/>
    </xf>
    <xf numFmtId="177" fontId="10" fillId="0" borderId="2" xfId="117" applyNumberFormat="1" applyFont="1" applyFill="1" applyBorder="1" applyAlignment="1" applyProtection="1">
      <alignment horizontal="center" vertical="center"/>
      <protection/>
    </xf>
    <xf numFmtId="177" fontId="10" fillId="0" borderId="17" xfId="117" applyNumberFormat="1" applyFont="1" applyFill="1" applyBorder="1" applyAlignment="1" applyProtection="1">
      <alignment horizontal="center" vertical="center"/>
      <protection/>
    </xf>
    <xf numFmtId="177" fontId="10" fillId="0" borderId="15" xfId="118" applyNumberFormat="1" applyFont="1" applyFill="1" applyBorder="1" applyAlignment="1" applyProtection="1" quotePrefix="1">
      <alignment horizontal="center" vertical="center" wrapText="1"/>
      <protection/>
    </xf>
    <xf numFmtId="177" fontId="10" fillId="0" borderId="14" xfId="118" applyNumberFormat="1" applyFont="1" applyFill="1" applyBorder="1" applyAlignment="1" applyProtection="1" quotePrefix="1">
      <alignment horizontal="center" vertical="center" wrapText="1"/>
      <protection/>
    </xf>
    <xf numFmtId="177" fontId="10" fillId="0" borderId="16" xfId="118" applyNumberFormat="1" applyFont="1" applyFill="1" applyBorder="1" applyAlignment="1" applyProtection="1">
      <alignment horizontal="center" vertical="center" shrinkToFit="1"/>
      <protection/>
    </xf>
    <xf numFmtId="177" fontId="10" fillId="0" borderId="2" xfId="118" applyNumberFormat="1" applyFont="1" applyFill="1" applyBorder="1" applyAlignment="1" applyProtection="1">
      <alignment horizontal="center" vertical="center" shrinkToFit="1"/>
      <protection/>
    </xf>
    <xf numFmtId="177" fontId="10" fillId="0" borderId="17" xfId="118" applyNumberFormat="1" applyFont="1" applyFill="1" applyBorder="1" applyAlignment="1" applyProtection="1">
      <alignment horizontal="center" vertical="center" shrinkToFit="1"/>
      <protection/>
    </xf>
    <xf numFmtId="176" fontId="9" fillId="0" borderId="22" xfId="115" applyNumberFormat="1" applyFont="1" applyFill="1" applyBorder="1" applyAlignment="1" applyProtection="1">
      <alignment horizontal="left"/>
      <protection/>
    </xf>
    <xf numFmtId="176" fontId="9" fillId="0" borderId="22" xfId="115" applyNumberFormat="1" applyFont="1" applyFill="1" applyBorder="1" applyAlignment="1" applyProtection="1">
      <alignment/>
      <protection/>
    </xf>
    <xf numFmtId="176" fontId="10" fillId="0" borderId="20" xfId="116" applyNumberFormat="1" applyFont="1" applyFill="1" applyBorder="1" applyAlignment="1" applyProtection="1">
      <alignment horizontal="center" vertical="center" wrapText="1"/>
      <protection/>
    </xf>
    <xf numFmtId="176" fontId="10" fillId="0" borderId="19" xfId="116" applyNumberFormat="1" applyFont="1" applyFill="1" applyBorder="1" applyAlignment="1" applyProtection="1">
      <alignment horizontal="center" vertical="center" wrapText="1"/>
      <protection/>
    </xf>
    <xf numFmtId="176" fontId="10" fillId="0" borderId="15" xfId="116" applyNumberFormat="1" applyFont="1" applyFill="1" applyBorder="1" applyAlignment="1" applyProtection="1">
      <alignment horizontal="center" vertical="center" wrapText="1"/>
      <protection/>
    </xf>
    <xf numFmtId="176" fontId="10" fillId="0" borderId="14" xfId="116" applyNumberFormat="1" applyFont="1" applyFill="1" applyBorder="1" applyAlignment="1" applyProtection="1">
      <alignment horizontal="center" vertical="center" wrapText="1"/>
      <protection/>
    </xf>
    <xf numFmtId="176" fontId="10" fillId="0" borderId="3" xfId="116" applyNumberFormat="1" applyFont="1" applyFill="1" applyBorder="1" applyAlignment="1" applyProtection="1">
      <alignment horizontal="center" vertical="center" wrapText="1"/>
      <protection/>
    </xf>
    <xf numFmtId="176" fontId="10" fillId="0" borderId="3" xfId="116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37" fontId="9" fillId="0" borderId="22" xfId="115" applyFont="1" applyFill="1" applyBorder="1" applyAlignment="1">
      <alignment/>
      <protection/>
    </xf>
    <xf numFmtId="176" fontId="10" fillId="0" borderId="18" xfId="116" applyNumberFormat="1" applyFont="1" applyFill="1" applyBorder="1" applyAlignment="1" applyProtection="1">
      <alignment horizontal="center" vertical="center"/>
      <protection/>
    </xf>
    <xf numFmtId="176" fontId="10" fillId="0" borderId="21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center" vertical="center"/>
      <protection/>
    </xf>
    <xf numFmtId="176" fontId="10" fillId="0" borderId="18" xfId="116" applyNumberFormat="1" applyFont="1" applyFill="1" applyBorder="1" applyAlignment="1" applyProtection="1">
      <alignment horizontal="center" vertical="center" wrapText="1"/>
      <protection/>
    </xf>
    <xf numFmtId="176" fontId="10" fillId="0" borderId="19" xfId="116" applyNumberFormat="1" applyFont="1" applyFill="1" applyBorder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center" vertical="center"/>
      <protection/>
    </xf>
    <xf numFmtId="176" fontId="10" fillId="0" borderId="13" xfId="116" applyNumberFormat="1" applyFont="1" applyFill="1" applyBorder="1" applyAlignment="1" applyProtection="1">
      <alignment horizontal="center" vertical="center" wrapText="1"/>
      <protection/>
    </xf>
    <xf numFmtId="176" fontId="10" fillId="0" borderId="20" xfId="116" applyNumberFormat="1" applyFont="1" applyFill="1" applyBorder="1" applyAlignment="1" applyProtection="1">
      <alignment horizontal="center" vertical="center"/>
      <protection/>
    </xf>
    <xf numFmtId="176" fontId="10" fillId="0" borderId="15" xfId="116" applyNumberFormat="1" applyFont="1" applyFill="1" applyBorder="1" applyAlignment="1" applyProtection="1">
      <alignment horizontal="center" vertical="center"/>
      <protection/>
    </xf>
    <xf numFmtId="176" fontId="10" fillId="0" borderId="13" xfId="116" applyNumberFormat="1" applyFont="1" applyFill="1" applyBorder="1" applyAlignment="1" applyProtection="1">
      <alignment horizontal="center" vertical="center"/>
      <protection/>
    </xf>
    <xf numFmtId="176" fontId="10" fillId="0" borderId="14" xfId="116" applyNumberFormat="1" applyFont="1" applyFill="1" applyBorder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center" vertical="center" wrapText="1"/>
      <protection/>
    </xf>
    <xf numFmtId="176" fontId="10" fillId="0" borderId="39" xfId="116" applyNumberFormat="1" applyFont="1" applyFill="1" applyBorder="1" applyAlignment="1" applyProtection="1">
      <alignment horizontal="center" vertical="center"/>
      <protection/>
    </xf>
    <xf numFmtId="176" fontId="10" fillId="0" borderId="40" xfId="116" applyNumberFormat="1" applyFont="1" applyFill="1" applyBorder="1" applyAlignment="1" applyProtection="1">
      <alignment horizontal="center" vertical="center"/>
      <protection/>
    </xf>
    <xf numFmtId="176" fontId="10" fillId="0" borderId="41" xfId="116" applyNumberFormat="1" applyFont="1" applyFill="1" applyBorder="1" applyAlignment="1" applyProtection="1">
      <alignment horizontal="center" vertical="center"/>
      <protection/>
    </xf>
    <xf numFmtId="176" fontId="10" fillId="0" borderId="42" xfId="116" applyNumberFormat="1" applyFont="1" applyFill="1" applyBorder="1" applyAlignment="1" applyProtection="1">
      <alignment horizontal="center" vertical="center"/>
      <protection/>
    </xf>
    <xf numFmtId="176" fontId="10" fillId="0" borderId="43" xfId="116" applyNumberFormat="1" applyFont="1" applyFill="1" applyBorder="1" applyAlignment="1" applyProtection="1">
      <alignment horizontal="center" vertical="center"/>
      <protection/>
    </xf>
    <xf numFmtId="176" fontId="10" fillId="0" borderId="44" xfId="116" applyNumberFormat="1" applyFont="1" applyFill="1" applyBorder="1" applyAlignment="1" applyProtection="1">
      <alignment horizontal="center" vertical="center"/>
      <protection/>
    </xf>
    <xf numFmtId="176" fontId="10" fillId="0" borderId="27" xfId="116" applyNumberFormat="1" applyFont="1" applyFill="1" applyBorder="1" applyAlignment="1" applyProtection="1">
      <alignment horizontal="center" vertical="center"/>
      <protection/>
    </xf>
    <xf numFmtId="176" fontId="10" fillId="0" borderId="28" xfId="116" applyNumberFormat="1" applyFont="1" applyFill="1" applyBorder="1" applyAlignment="1" applyProtection="1">
      <alignment horizontal="center" vertical="center"/>
      <protection/>
    </xf>
    <xf numFmtId="176" fontId="10" fillId="0" borderId="29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Alignment="1" applyProtection="1">
      <alignment horizontal="center" vertical="center"/>
      <protection/>
    </xf>
    <xf numFmtId="177" fontId="10" fillId="0" borderId="19" xfId="119" applyNumberFormat="1" applyFont="1" applyFill="1" applyBorder="1" applyAlignment="1" applyProtection="1">
      <alignment horizontal="center" vertical="center"/>
      <protection/>
    </xf>
    <xf numFmtId="177" fontId="10" fillId="0" borderId="14" xfId="119" applyNumberFormat="1" applyFont="1" applyFill="1" applyBorder="1" applyAlignment="1" applyProtection="1">
      <alignment horizontal="center" vertical="center"/>
      <protection/>
    </xf>
    <xf numFmtId="177" fontId="10" fillId="0" borderId="19" xfId="0" applyNumberFormat="1" applyFont="1" applyFill="1" applyBorder="1" applyAlignment="1" applyProtection="1">
      <alignment horizontal="center" vertical="center"/>
      <protection/>
    </xf>
    <xf numFmtId="177" fontId="10" fillId="0" borderId="14" xfId="0" applyNumberFormat="1" applyFont="1" applyFill="1" applyBorder="1" applyAlignment="1" applyProtection="1">
      <alignment horizontal="center" vertical="center"/>
      <protection/>
    </xf>
    <xf numFmtId="177" fontId="10" fillId="0" borderId="0" xfId="119" applyNumberFormat="1" applyFont="1" applyFill="1" applyAlignment="1">
      <alignment horizontal="center" vertical="center"/>
      <protection/>
    </xf>
    <xf numFmtId="177" fontId="10" fillId="0" borderId="0" xfId="0" applyNumberFormat="1" applyFont="1" applyFill="1" applyAlignment="1" applyProtection="1">
      <alignment horizontal="center" vertical="center"/>
      <protection/>
    </xf>
    <xf numFmtId="177" fontId="13" fillId="0" borderId="0" xfId="120" applyNumberFormat="1" applyFont="1" applyFill="1" applyBorder="1" applyAlignment="1" applyProtection="1">
      <alignment horizontal="center" vertical="center"/>
      <protection/>
    </xf>
    <xf numFmtId="177" fontId="30" fillId="0" borderId="0" xfId="120" applyNumberFormat="1" applyFont="1" applyFill="1" applyBorder="1" applyAlignment="1">
      <alignment horizontal="right" vertical="center" indent="2"/>
      <protection/>
    </xf>
    <xf numFmtId="177" fontId="13" fillId="0" borderId="0" xfId="0" applyNumberFormat="1" applyFont="1" applyFill="1" applyAlignment="1">
      <alignment horizontal="center" vertical="center"/>
    </xf>
    <xf numFmtId="177" fontId="13" fillId="0" borderId="0" xfId="120" applyNumberFormat="1" applyFont="1" applyFill="1" applyBorder="1" applyAlignment="1">
      <alignment horizontal="right" vertical="center" indent="2"/>
      <protection/>
    </xf>
    <xf numFmtId="177" fontId="30" fillId="0" borderId="0" xfId="120" applyNumberFormat="1" applyFont="1" applyFill="1" applyBorder="1" applyAlignment="1" applyProtection="1">
      <alignment horizontal="right" vertical="center" indent="2"/>
      <protection/>
    </xf>
    <xf numFmtId="177" fontId="13" fillId="0" borderId="0" xfId="120" applyNumberFormat="1" applyFont="1" applyFill="1" applyBorder="1" applyAlignment="1" applyProtection="1">
      <alignment horizontal="right" vertical="center" indent="2"/>
      <protection/>
    </xf>
    <xf numFmtId="186" fontId="11" fillId="0" borderId="20" xfId="116" applyNumberFormat="1" applyFont="1" applyFill="1" applyBorder="1" applyAlignment="1">
      <alignment horizontal="center" vertical="center" wrapText="1"/>
      <protection/>
    </xf>
    <xf numFmtId="186" fontId="11" fillId="0" borderId="21" xfId="116" applyNumberFormat="1" applyFont="1" applyFill="1" applyBorder="1" applyAlignment="1">
      <alignment horizontal="center" vertical="center" wrapText="1"/>
      <protection/>
    </xf>
    <xf numFmtId="186" fontId="11" fillId="0" borderId="15" xfId="116" applyNumberFormat="1" applyFont="1" applyFill="1" applyBorder="1" applyAlignment="1">
      <alignment horizontal="center" vertical="center" wrapText="1"/>
      <protection/>
    </xf>
    <xf numFmtId="176" fontId="11" fillId="0" borderId="16" xfId="116" applyNumberFormat="1" applyFont="1" applyFill="1" applyBorder="1" applyAlignment="1" applyProtection="1">
      <alignment horizontal="center" vertical="center"/>
      <protection/>
    </xf>
    <xf numFmtId="176" fontId="11" fillId="0" borderId="2" xfId="116" applyNumberFormat="1" applyFont="1" applyFill="1" applyBorder="1" applyAlignment="1" applyProtection="1">
      <alignment horizontal="center" vertical="center"/>
      <protection/>
    </xf>
    <xf numFmtId="176" fontId="11" fillId="0" borderId="17" xfId="116" applyNumberFormat="1" applyFont="1" applyFill="1" applyBorder="1" applyAlignment="1" applyProtection="1">
      <alignment horizontal="center" vertical="center"/>
      <protection/>
    </xf>
    <xf numFmtId="176" fontId="11" fillId="0" borderId="19" xfId="116" applyNumberFormat="1" applyFont="1" applyFill="1" applyBorder="1" applyAlignment="1" applyProtection="1">
      <alignment horizontal="center" vertical="center" wrapText="1"/>
      <protection/>
    </xf>
    <xf numFmtId="176" fontId="11" fillId="0" borderId="22" xfId="116" applyNumberFormat="1" applyFont="1" applyFill="1" applyBorder="1" applyAlignment="1" applyProtection="1">
      <alignment horizontal="center" vertical="center" wrapText="1"/>
      <protection/>
    </xf>
    <xf numFmtId="176" fontId="11" fillId="0" borderId="14" xfId="116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2表 H14" xfId="117"/>
    <cellStyle name="標準_第43表 H14" xfId="118"/>
    <cellStyle name="標準_第45表 H14" xfId="119"/>
    <cellStyle name="標準_第51表 H14" xfId="120"/>
    <cellStyle name="標準_付表－２H13" xfId="121"/>
    <cellStyle name="Followed Hyperlink" xfId="122"/>
    <cellStyle name="良い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18</xdr:row>
      <xdr:rowOff>85725</xdr:rowOff>
    </xdr:from>
    <xdr:ext cx="18811875" cy="933450"/>
    <xdr:sp>
      <xdr:nvSpPr>
        <xdr:cNvPr id="1" name="正方形/長方形 1"/>
        <xdr:cNvSpPr>
          <a:spLocks/>
        </xdr:cNvSpPr>
      </xdr:nvSpPr>
      <xdr:spPr>
        <a:xfrm>
          <a:off x="1495425" y="4200525"/>
          <a:ext cx="18811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821400" cy="933450"/>
    <xdr:sp>
      <xdr:nvSpPr>
        <xdr:cNvPr id="2" name="正方形/長方形 2"/>
        <xdr:cNvSpPr>
          <a:spLocks/>
        </xdr:cNvSpPr>
      </xdr:nvSpPr>
      <xdr:spPr>
        <a:xfrm>
          <a:off x="9182100" y="5486400"/>
          <a:ext cx="18821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twoCellAnchor>
    <xdr:from>
      <xdr:col>14</xdr:col>
      <xdr:colOff>295275</xdr:colOff>
      <xdr:row>7</xdr:row>
      <xdr:rowOff>142875</xdr:rowOff>
    </xdr:from>
    <xdr:to>
      <xdr:col>17</xdr:col>
      <xdr:colOff>695325</xdr:colOff>
      <xdr:row>8</xdr:row>
      <xdr:rowOff>28575</xdr:rowOff>
    </xdr:to>
    <xdr:sp>
      <xdr:nvSpPr>
        <xdr:cNvPr id="3" name="右中かっこ 2"/>
        <xdr:cNvSpPr>
          <a:spLocks/>
        </xdr:cNvSpPr>
      </xdr:nvSpPr>
      <xdr:spPr>
        <a:xfrm rot="5400000">
          <a:off x="12077700" y="1743075"/>
          <a:ext cx="3000375" cy="114300"/>
        </a:xfrm>
        <a:custGeom>
          <a:pathLst>
            <a:path stroke="0" h="2005970" w="108586">
              <a:moveTo>
                <a:pt x="0" y="0"/>
              </a:moveTo>
              <a:cubicBezTo>
                <a:pt x="29985" y="0"/>
                <a:pt x="54293" y="4051"/>
                <a:pt x="54293" y="9048"/>
              </a:cubicBezTo>
              <a:lnTo>
                <a:pt x="54293" y="993937"/>
              </a:lnTo>
              <a:cubicBezTo>
                <a:pt x="54293" y="998934"/>
                <a:pt x="78601" y="1002985"/>
                <a:pt x="108586" y="1002985"/>
              </a:cubicBezTo>
              <a:cubicBezTo>
                <a:pt x="78601" y="1002985"/>
                <a:pt x="54293" y="1007036"/>
                <a:pt x="54293" y="1012033"/>
              </a:cubicBezTo>
              <a:lnTo>
                <a:pt x="54293" y="1996922"/>
              </a:lnTo>
              <a:cubicBezTo>
                <a:pt x="54293" y="2001919"/>
                <a:pt x="29985" y="2005970"/>
                <a:pt x="0" y="2005970"/>
              </a:cubicBezTo>
              <a:lnTo>
                <a:pt x="0" y="0"/>
              </a:lnTo>
              <a:close/>
            </a:path>
            <a:path fill="none" h="2005970" w="108586">
              <a:moveTo>
                <a:pt x="0" y="0"/>
              </a:moveTo>
              <a:cubicBezTo>
                <a:pt x="29985" y="0"/>
                <a:pt x="54293" y="4051"/>
                <a:pt x="54293" y="9048"/>
              </a:cubicBezTo>
              <a:lnTo>
                <a:pt x="54293" y="1289212"/>
              </a:lnTo>
              <a:cubicBezTo>
                <a:pt x="54293" y="1294209"/>
                <a:pt x="108586" y="1303182"/>
                <a:pt x="108586" y="1307785"/>
              </a:cubicBezTo>
              <a:cubicBezTo>
                <a:pt x="108586" y="1312388"/>
                <a:pt x="54295" y="1311836"/>
                <a:pt x="54295" y="1316833"/>
              </a:cubicBezTo>
              <a:cubicBezTo>
                <a:pt x="54294" y="1534004"/>
                <a:pt x="54294" y="1779751"/>
                <a:pt x="54293" y="1996922"/>
              </a:cubicBezTo>
              <a:cubicBezTo>
                <a:pt x="54293" y="2001919"/>
                <a:pt x="29985" y="2005970"/>
                <a:pt x="0" y="200597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18</xdr:row>
      <xdr:rowOff>85725</xdr:rowOff>
    </xdr:from>
    <xdr:ext cx="18811875" cy="933450"/>
    <xdr:sp>
      <xdr:nvSpPr>
        <xdr:cNvPr id="1" name="正方形/長方形 1"/>
        <xdr:cNvSpPr>
          <a:spLocks/>
        </xdr:cNvSpPr>
      </xdr:nvSpPr>
      <xdr:spPr>
        <a:xfrm>
          <a:off x="1495425" y="4200525"/>
          <a:ext cx="18811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821400" cy="933450"/>
    <xdr:sp>
      <xdr:nvSpPr>
        <xdr:cNvPr id="2" name="正方形/長方形 2"/>
        <xdr:cNvSpPr>
          <a:spLocks/>
        </xdr:cNvSpPr>
      </xdr:nvSpPr>
      <xdr:spPr>
        <a:xfrm>
          <a:off x="9182100" y="5486400"/>
          <a:ext cx="18821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twoCellAnchor>
    <xdr:from>
      <xdr:col>14</xdr:col>
      <xdr:colOff>285750</xdr:colOff>
      <xdr:row>7</xdr:row>
      <xdr:rowOff>142875</xdr:rowOff>
    </xdr:from>
    <xdr:to>
      <xdr:col>17</xdr:col>
      <xdr:colOff>685800</xdr:colOff>
      <xdr:row>8</xdr:row>
      <xdr:rowOff>28575</xdr:rowOff>
    </xdr:to>
    <xdr:sp>
      <xdr:nvSpPr>
        <xdr:cNvPr id="3" name="右中かっこ 2"/>
        <xdr:cNvSpPr>
          <a:spLocks/>
        </xdr:cNvSpPr>
      </xdr:nvSpPr>
      <xdr:spPr>
        <a:xfrm rot="5400000">
          <a:off x="12068175" y="1743075"/>
          <a:ext cx="3000375" cy="114300"/>
        </a:xfrm>
        <a:custGeom>
          <a:pathLst>
            <a:path stroke="0" h="2005970" w="108586">
              <a:moveTo>
                <a:pt x="0" y="0"/>
              </a:moveTo>
              <a:cubicBezTo>
                <a:pt x="29985" y="0"/>
                <a:pt x="54293" y="4051"/>
                <a:pt x="54293" y="9048"/>
              </a:cubicBezTo>
              <a:lnTo>
                <a:pt x="54293" y="993937"/>
              </a:lnTo>
              <a:cubicBezTo>
                <a:pt x="54293" y="998934"/>
                <a:pt x="78601" y="1002985"/>
                <a:pt x="108586" y="1002985"/>
              </a:cubicBezTo>
              <a:cubicBezTo>
                <a:pt x="78601" y="1002985"/>
                <a:pt x="54293" y="1007036"/>
                <a:pt x="54293" y="1012033"/>
              </a:cubicBezTo>
              <a:lnTo>
                <a:pt x="54293" y="1996922"/>
              </a:lnTo>
              <a:cubicBezTo>
                <a:pt x="54293" y="2001919"/>
                <a:pt x="29985" y="2005970"/>
                <a:pt x="0" y="2005970"/>
              </a:cubicBezTo>
              <a:lnTo>
                <a:pt x="0" y="0"/>
              </a:lnTo>
              <a:close/>
            </a:path>
            <a:path fill="none" h="2005970" w="108586">
              <a:moveTo>
                <a:pt x="0" y="0"/>
              </a:moveTo>
              <a:cubicBezTo>
                <a:pt x="29985" y="0"/>
                <a:pt x="54293" y="4051"/>
                <a:pt x="54293" y="9048"/>
              </a:cubicBezTo>
              <a:lnTo>
                <a:pt x="54293" y="1289212"/>
              </a:lnTo>
              <a:cubicBezTo>
                <a:pt x="54293" y="1294209"/>
                <a:pt x="108586" y="1303182"/>
                <a:pt x="108586" y="1307785"/>
              </a:cubicBezTo>
              <a:cubicBezTo>
                <a:pt x="108586" y="1312388"/>
                <a:pt x="54295" y="1311836"/>
                <a:pt x="54295" y="1316833"/>
              </a:cubicBezTo>
              <a:cubicBezTo>
                <a:pt x="54294" y="1534004"/>
                <a:pt x="54294" y="1779751"/>
                <a:pt x="54293" y="1996922"/>
              </a:cubicBezTo>
              <a:cubicBezTo>
                <a:pt x="54293" y="2001919"/>
                <a:pt x="29985" y="2005970"/>
                <a:pt x="0" y="200597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18</xdr:row>
      <xdr:rowOff>85725</xdr:rowOff>
    </xdr:from>
    <xdr:ext cx="18811875" cy="933450"/>
    <xdr:sp>
      <xdr:nvSpPr>
        <xdr:cNvPr id="1" name="正方形/長方形 1"/>
        <xdr:cNvSpPr>
          <a:spLocks/>
        </xdr:cNvSpPr>
      </xdr:nvSpPr>
      <xdr:spPr>
        <a:xfrm>
          <a:off x="1495425" y="4200525"/>
          <a:ext cx="18811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18821400" cy="933450"/>
    <xdr:sp>
      <xdr:nvSpPr>
        <xdr:cNvPr id="2" name="正方形/長方形 2"/>
        <xdr:cNvSpPr>
          <a:spLocks/>
        </xdr:cNvSpPr>
      </xdr:nvSpPr>
      <xdr:spPr>
        <a:xfrm>
          <a:off x="9182100" y="5486400"/>
          <a:ext cx="18821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twoCellAnchor>
    <xdr:from>
      <xdr:col>14</xdr:col>
      <xdr:colOff>295275</xdr:colOff>
      <xdr:row>7</xdr:row>
      <xdr:rowOff>142875</xdr:rowOff>
    </xdr:from>
    <xdr:to>
      <xdr:col>17</xdr:col>
      <xdr:colOff>695325</xdr:colOff>
      <xdr:row>8</xdr:row>
      <xdr:rowOff>28575</xdr:rowOff>
    </xdr:to>
    <xdr:sp>
      <xdr:nvSpPr>
        <xdr:cNvPr id="3" name="右中かっこ 2"/>
        <xdr:cNvSpPr>
          <a:spLocks/>
        </xdr:cNvSpPr>
      </xdr:nvSpPr>
      <xdr:spPr>
        <a:xfrm rot="5400000">
          <a:off x="12077700" y="1743075"/>
          <a:ext cx="3000375" cy="114300"/>
        </a:xfrm>
        <a:custGeom>
          <a:pathLst>
            <a:path stroke="0" h="2005970" w="108586">
              <a:moveTo>
                <a:pt x="0" y="0"/>
              </a:moveTo>
              <a:cubicBezTo>
                <a:pt x="29985" y="0"/>
                <a:pt x="54293" y="4051"/>
                <a:pt x="54293" y="9048"/>
              </a:cubicBezTo>
              <a:lnTo>
                <a:pt x="54293" y="993937"/>
              </a:lnTo>
              <a:cubicBezTo>
                <a:pt x="54293" y="998934"/>
                <a:pt x="78601" y="1002985"/>
                <a:pt x="108586" y="1002985"/>
              </a:cubicBezTo>
              <a:cubicBezTo>
                <a:pt x="78601" y="1002985"/>
                <a:pt x="54293" y="1007036"/>
                <a:pt x="54293" y="1012033"/>
              </a:cubicBezTo>
              <a:lnTo>
                <a:pt x="54293" y="1996922"/>
              </a:lnTo>
              <a:cubicBezTo>
                <a:pt x="54293" y="2001919"/>
                <a:pt x="29985" y="2005970"/>
                <a:pt x="0" y="2005970"/>
              </a:cubicBezTo>
              <a:lnTo>
                <a:pt x="0" y="0"/>
              </a:lnTo>
              <a:close/>
            </a:path>
            <a:path fill="none" h="2005970" w="108586">
              <a:moveTo>
                <a:pt x="0" y="0"/>
              </a:moveTo>
              <a:cubicBezTo>
                <a:pt x="29985" y="0"/>
                <a:pt x="54293" y="4051"/>
                <a:pt x="54293" y="9048"/>
              </a:cubicBezTo>
              <a:lnTo>
                <a:pt x="54293" y="1289212"/>
              </a:lnTo>
              <a:cubicBezTo>
                <a:pt x="54293" y="1294209"/>
                <a:pt x="108586" y="1303182"/>
                <a:pt x="108586" y="1307785"/>
              </a:cubicBezTo>
              <a:cubicBezTo>
                <a:pt x="108586" y="1312388"/>
                <a:pt x="54295" y="1311836"/>
                <a:pt x="54295" y="1316833"/>
              </a:cubicBezTo>
              <a:cubicBezTo>
                <a:pt x="54294" y="1534004"/>
                <a:pt x="54294" y="1779751"/>
                <a:pt x="54293" y="1996922"/>
              </a:cubicBezTo>
              <a:cubicBezTo>
                <a:pt x="54293" y="2001919"/>
                <a:pt x="29985" y="2005970"/>
                <a:pt x="0" y="200597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381000</xdr:colOff>
      <xdr:row>6</xdr:row>
      <xdr:rowOff>104775</xdr:rowOff>
    </xdr:from>
    <xdr:to>
      <xdr:col>25</xdr:col>
      <xdr:colOff>400050</xdr:colOff>
      <xdr:row>7</xdr:row>
      <xdr:rowOff>19050</xdr:rowOff>
    </xdr:to>
    <xdr:sp>
      <xdr:nvSpPr>
        <xdr:cNvPr id="1" name="左中かっこ 1"/>
        <xdr:cNvSpPr>
          <a:spLocks/>
        </xdr:cNvSpPr>
      </xdr:nvSpPr>
      <xdr:spPr>
        <a:xfrm rot="16200000">
          <a:off x="13858875" y="1362075"/>
          <a:ext cx="5086350" cy="123825"/>
        </a:xfrm>
        <a:custGeom>
          <a:pathLst>
            <a:path stroke="0" h="3410902" w="133962">
              <a:moveTo>
                <a:pt x="133962" y="3410902"/>
              </a:moveTo>
              <a:cubicBezTo>
                <a:pt x="102662" y="3410902"/>
                <a:pt x="77289" y="3406673"/>
                <a:pt x="77289" y="3401457"/>
              </a:cubicBezTo>
              <a:lnTo>
                <a:pt x="77289" y="1714896"/>
              </a:lnTo>
              <a:cubicBezTo>
                <a:pt x="77289" y="1709680"/>
                <a:pt x="51916" y="1705451"/>
                <a:pt x="20616" y="1705451"/>
              </a:cubicBezTo>
              <a:cubicBezTo>
                <a:pt x="51916" y="1705451"/>
                <a:pt x="77289" y="1701222"/>
                <a:pt x="77289" y="1696006"/>
              </a:cubicBezTo>
              <a:lnTo>
                <a:pt x="77289" y="9445"/>
              </a:lnTo>
              <a:cubicBezTo>
                <a:pt x="77289" y="4229"/>
                <a:pt x="102662" y="0"/>
                <a:pt x="133962" y="0"/>
              </a:cubicBezTo>
              <a:lnTo>
                <a:pt x="133962" y="3410902"/>
              </a:lnTo>
              <a:close/>
            </a:path>
            <a:path fill="none" h="3410902" w="133962">
              <a:moveTo>
                <a:pt x="133962" y="3410902"/>
              </a:moveTo>
              <a:cubicBezTo>
                <a:pt x="102662" y="3410902"/>
                <a:pt x="77289" y="3406673"/>
                <a:pt x="77289" y="3401457"/>
              </a:cubicBezTo>
              <a:cubicBezTo>
                <a:pt x="77289" y="2683696"/>
                <a:pt x="77288" y="1956410"/>
                <a:pt x="77288" y="1238649"/>
              </a:cubicBezTo>
              <a:cubicBezTo>
                <a:pt x="77288" y="1233433"/>
                <a:pt x="131" y="1218065"/>
                <a:pt x="1" y="1210154"/>
              </a:cubicBezTo>
              <a:cubicBezTo>
                <a:pt x="-129" y="1202243"/>
                <a:pt x="76507" y="1196397"/>
                <a:pt x="76507" y="1191181"/>
              </a:cubicBezTo>
              <a:cubicBezTo>
                <a:pt x="76507" y="628994"/>
                <a:pt x="77289" y="571632"/>
                <a:pt x="77289" y="9445"/>
              </a:cubicBezTo>
              <a:cubicBezTo>
                <a:pt x="77289" y="4229"/>
                <a:pt x="102662" y="0"/>
                <a:pt x="13396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7</xdr:row>
      <xdr:rowOff>114300</xdr:rowOff>
    </xdr:from>
    <xdr:to>
      <xdr:col>16</xdr:col>
      <xdr:colOff>590550</xdr:colOff>
      <xdr:row>8</xdr:row>
      <xdr:rowOff>9525</xdr:rowOff>
    </xdr:to>
    <xdr:sp>
      <xdr:nvSpPr>
        <xdr:cNvPr id="1" name="左中かっこ 1"/>
        <xdr:cNvSpPr>
          <a:spLocks/>
        </xdr:cNvSpPr>
      </xdr:nvSpPr>
      <xdr:spPr>
        <a:xfrm rot="16200000">
          <a:off x="11849100" y="1514475"/>
          <a:ext cx="2809875" cy="95250"/>
        </a:xfrm>
        <a:prstGeom prst="leftBrace">
          <a:avLst>
            <a:gd name="adj" fmla="val -49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F81"/>
  <sheetViews>
    <sheetView showGridLines="0" tabSelected="1" view="pageBreakPreview" zoomScaleSheetLayoutView="10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3.5" customHeight="1"/>
  <cols>
    <col min="1" max="1" width="1.328125" style="1" customWidth="1"/>
    <col min="2" max="2" width="9.25" style="1" customWidth="1"/>
    <col min="3" max="4" width="8.33203125" style="1" customWidth="1"/>
    <col min="5" max="28" width="7.58203125" style="1" customWidth="1"/>
    <col min="29" max="30" width="8.33203125" style="65" customWidth="1"/>
    <col min="31" max="31" width="9.25" style="1" customWidth="1"/>
    <col min="32" max="32" width="1.328125" style="1" customWidth="1"/>
    <col min="33" max="16384" width="8.75" style="1" customWidth="1"/>
  </cols>
  <sheetData>
    <row r="1" spans="1:30" s="46" customFormat="1" ht="18" customHeight="1">
      <c r="A1" s="387" t="s">
        <v>265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95"/>
      <c r="R1" s="95"/>
      <c r="S1" s="95"/>
      <c r="T1" s="96" t="s">
        <v>9</v>
      </c>
      <c r="U1" s="95"/>
      <c r="V1" s="95"/>
      <c r="W1" s="95"/>
      <c r="X1" s="95"/>
      <c r="Y1" s="95"/>
      <c r="Z1" s="97"/>
      <c r="AA1" s="95"/>
      <c r="AB1" s="95"/>
      <c r="AC1" s="98"/>
      <c r="AD1" s="98"/>
    </row>
    <row r="2" spans="1:30" s="46" customFormat="1" ht="18" customHeight="1">
      <c r="A2" s="94" t="s">
        <v>260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5"/>
      <c r="Q2" s="95"/>
      <c r="R2" s="95"/>
      <c r="S2" s="95"/>
      <c r="T2" s="96"/>
      <c r="U2" s="95"/>
      <c r="V2" s="95"/>
      <c r="W2" s="95"/>
      <c r="X2" s="95"/>
      <c r="Y2" s="95"/>
      <c r="Z2" s="95"/>
      <c r="AA2" s="95"/>
      <c r="AB2" s="95"/>
      <c r="AC2" s="98"/>
      <c r="AD2" s="98"/>
    </row>
    <row r="3" spans="1:32" s="46" customFormat="1" ht="18" customHeight="1">
      <c r="A3" s="96" t="s">
        <v>85</v>
      </c>
      <c r="C3" s="99"/>
      <c r="D3" s="45"/>
      <c r="E3" s="45"/>
      <c r="F3" s="45"/>
      <c r="G3" s="45"/>
      <c r="H3" s="45"/>
      <c r="I3" s="45"/>
      <c r="J3" s="45"/>
      <c r="K3" s="45"/>
      <c r="L3" s="45"/>
      <c r="M3" s="45"/>
      <c r="N3" s="100"/>
      <c r="O3" s="100"/>
      <c r="P3" s="101"/>
      <c r="Q3" s="100" t="s">
        <v>158</v>
      </c>
      <c r="R3" s="45"/>
      <c r="S3" s="45"/>
      <c r="T3" s="45"/>
      <c r="U3" s="43"/>
      <c r="V3" s="43"/>
      <c r="W3" s="43"/>
      <c r="X3" s="43"/>
      <c r="Y3" s="43"/>
      <c r="Z3" s="43"/>
      <c r="AA3" s="43"/>
      <c r="AB3" s="43"/>
      <c r="AC3" s="102"/>
      <c r="AD3" s="102"/>
      <c r="AE3" s="43"/>
      <c r="AF3" s="103" t="s">
        <v>264</v>
      </c>
    </row>
    <row r="4" spans="1:32" s="219" customFormat="1" ht="18" customHeight="1">
      <c r="A4" s="368" t="s">
        <v>205</v>
      </c>
      <c r="B4" s="388"/>
      <c r="C4" s="391" t="s">
        <v>0</v>
      </c>
      <c r="D4" s="394" t="s">
        <v>150</v>
      </c>
      <c r="E4" s="394"/>
      <c r="F4" s="394"/>
      <c r="G4" s="394"/>
      <c r="H4" s="394"/>
      <c r="I4" s="394"/>
      <c r="J4" s="395"/>
      <c r="K4" s="340" t="s">
        <v>151</v>
      </c>
      <c r="L4" s="335" t="s">
        <v>152</v>
      </c>
      <c r="M4" s="336"/>
      <c r="N4" s="340" t="s">
        <v>262</v>
      </c>
      <c r="O4" s="223"/>
      <c r="P4" s="227" t="s">
        <v>279</v>
      </c>
      <c r="Q4" s="224"/>
      <c r="R4" s="226"/>
      <c r="S4" s="340" t="s">
        <v>183</v>
      </c>
      <c r="T4" s="335" t="s">
        <v>284</v>
      </c>
      <c r="U4" s="357" t="s">
        <v>285</v>
      </c>
      <c r="V4" s="358"/>
      <c r="W4" s="358"/>
      <c r="X4" s="359"/>
      <c r="Y4" s="368" t="s">
        <v>163</v>
      </c>
      <c r="Z4" s="368"/>
      <c r="AA4" s="368"/>
      <c r="AB4" s="368"/>
      <c r="AC4" s="382" t="s">
        <v>144</v>
      </c>
      <c r="AD4" s="370" t="s">
        <v>297</v>
      </c>
      <c r="AE4" s="361" t="s">
        <v>205</v>
      </c>
      <c r="AF4" s="373"/>
    </row>
    <row r="5" spans="1:32" s="219" customFormat="1" ht="18" customHeight="1">
      <c r="A5" s="375"/>
      <c r="B5" s="389"/>
      <c r="C5" s="392"/>
      <c r="D5" s="340" t="s">
        <v>75</v>
      </c>
      <c r="E5" s="340" t="s">
        <v>81</v>
      </c>
      <c r="F5" s="340" t="s">
        <v>82</v>
      </c>
      <c r="G5" s="340" t="s">
        <v>83</v>
      </c>
      <c r="H5" s="340" t="s">
        <v>261</v>
      </c>
      <c r="I5" s="340" t="s">
        <v>84</v>
      </c>
      <c r="J5" s="340" t="s">
        <v>308</v>
      </c>
      <c r="K5" s="341"/>
      <c r="L5" s="337"/>
      <c r="M5" s="338"/>
      <c r="N5" s="341"/>
      <c r="O5" s="355" t="s">
        <v>280</v>
      </c>
      <c r="P5" s="225" t="s">
        <v>290</v>
      </c>
      <c r="Q5" s="224" t="s">
        <v>291</v>
      </c>
      <c r="R5" s="361" t="s">
        <v>281</v>
      </c>
      <c r="S5" s="341"/>
      <c r="T5" s="349"/>
      <c r="U5" s="378" t="s">
        <v>286</v>
      </c>
      <c r="V5" s="379" t="s">
        <v>287</v>
      </c>
      <c r="W5" s="355" t="s">
        <v>289</v>
      </c>
      <c r="X5" s="355" t="s">
        <v>292</v>
      </c>
      <c r="Y5" s="369"/>
      <c r="Z5" s="369"/>
      <c r="AA5" s="369"/>
      <c r="AB5" s="369"/>
      <c r="AC5" s="383"/>
      <c r="AD5" s="371"/>
      <c r="AE5" s="374"/>
      <c r="AF5" s="375"/>
    </row>
    <row r="6" spans="1:32" s="219" customFormat="1" ht="18" customHeight="1">
      <c r="A6" s="375"/>
      <c r="B6" s="389"/>
      <c r="C6" s="392"/>
      <c r="D6" s="341"/>
      <c r="E6" s="341"/>
      <c r="F6" s="341"/>
      <c r="G6" s="341"/>
      <c r="H6" s="341"/>
      <c r="I6" s="341"/>
      <c r="J6" s="341"/>
      <c r="K6" s="341"/>
      <c r="L6" s="341" t="s">
        <v>305</v>
      </c>
      <c r="M6" s="341" t="s">
        <v>78</v>
      </c>
      <c r="N6" s="341"/>
      <c r="O6" s="360"/>
      <c r="P6" s="355" t="s">
        <v>282</v>
      </c>
      <c r="Q6" s="355" t="s">
        <v>283</v>
      </c>
      <c r="R6" s="362"/>
      <c r="S6" s="341"/>
      <c r="T6" s="349"/>
      <c r="U6" s="360"/>
      <c r="V6" s="380"/>
      <c r="W6" s="360"/>
      <c r="X6" s="360"/>
      <c r="Y6" s="364" t="s">
        <v>143</v>
      </c>
      <c r="Z6" s="365"/>
      <c r="AA6" s="366" t="s">
        <v>153</v>
      </c>
      <c r="AB6" s="367"/>
      <c r="AC6" s="383"/>
      <c r="AD6" s="371"/>
      <c r="AE6" s="374"/>
      <c r="AF6" s="375"/>
    </row>
    <row r="7" spans="1:32" s="219" customFormat="1" ht="18" customHeight="1">
      <c r="A7" s="377"/>
      <c r="B7" s="390"/>
      <c r="C7" s="393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56"/>
      <c r="P7" s="356"/>
      <c r="Q7" s="356"/>
      <c r="R7" s="363"/>
      <c r="S7" s="342"/>
      <c r="T7" s="350"/>
      <c r="U7" s="356"/>
      <c r="V7" s="381"/>
      <c r="W7" s="235" t="s">
        <v>288</v>
      </c>
      <c r="X7" s="356"/>
      <c r="Y7" s="220" t="s">
        <v>86</v>
      </c>
      <c r="Z7" s="221" t="s">
        <v>87</v>
      </c>
      <c r="AA7" s="221" t="s">
        <v>86</v>
      </c>
      <c r="AB7" s="222" t="s">
        <v>87</v>
      </c>
      <c r="AC7" s="384"/>
      <c r="AD7" s="372"/>
      <c r="AE7" s="376"/>
      <c r="AF7" s="377"/>
    </row>
    <row r="8" spans="1:32" s="46" customFormat="1" ht="18" customHeight="1">
      <c r="A8" s="3"/>
      <c r="B8" s="120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318"/>
      <c r="AD8" s="318"/>
      <c r="AE8" s="112"/>
      <c r="AF8" s="113"/>
    </row>
    <row r="9" spans="1:32" s="46" customFormat="1" ht="18" customHeight="1">
      <c r="A9" s="42"/>
      <c r="B9" s="91" t="s">
        <v>263</v>
      </c>
      <c r="C9" s="47">
        <f>D9+K9+L9+M9+N9+O9+P9+Q9+R9+S9+T9</f>
        <v>19472</v>
      </c>
      <c r="D9" s="47">
        <f>SUM(E9:J9)</f>
        <v>9657</v>
      </c>
      <c r="E9" s="47">
        <v>8738</v>
      </c>
      <c r="F9" s="47">
        <v>846</v>
      </c>
      <c r="G9" s="47">
        <v>11</v>
      </c>
      <c r="H9" s="47">
        <v>6</v>
      </c>
      <c r="I9" s="47">
        <v>56</v>
      </c>
      <c r="J9" s="47">
        <v>0</v>
      </c>
      <c r="K9" s="47">
        <v>3320</v>
      </c>
      <c r="L9" s="47">
        <v>480</v>
      </c>
      <c r="M9" s="47">
        <v>448</v>
      </c>
      <c r="N9" s="47">
        <v>212</v>
      </c>
      <c r="O9" s="47"/>
      <c r="P9" s="319">
        <v>4639</v>
      </c>
      <c r="Q9" s="47"/>
      <c r="R9" s="47"/>
      <c r="S9" s="47">
        <v>709</v>
      </c>
      <c r="T9" s="47">
        <v>7</v>
      </c>
      <c r="U9" s="47">
        <v>23</v>
      </c>
      <c r="V9" s="41" t="s">
        <v>294</v>
      </c>
      <c r="W9" s="41" t="s">
        <v>294</v>
      </c>
      <c r="X9" s="47">
        <v>861</v>
      </c>
      <c r="Y9" s="47">
        <v>9727</v>
      </c>
      <c r="Z9" s="47">
        <v>874</v>
      </c>
      <c r="AA9" s="47">
        <v>1073</v>
      </c>
      <c r="AB9" s="47">
        <v>3</v>
      </c>
      <c r="AC9" s="234">
        <f>D9/C9*100</f>
        <v>49.5942892358258</v>
      </c>
      <c r="AD9" s="234">
        <v>22.9</v>
      </c>
      <c r="AE9" s="237" t="s">
        <v>263</v>
      </c>
      <c r="AF9" s="115"/>
    </row>
    <row r="10" spans="1:32" s="104" customFormat="1" ht="18" customHeight="1">
      <c r="A10" s="289"/>
      <c r="B10" s="320" t="s">
        <v>293</v>
      </c>
      <c r="C10" s="321">
        <f aca="true" t="shared" si="0" ref="C10:P10">C15+C35+C38+C43+C45+C48+C52+C56+C59+C62+C64</f>
        <v>19203</v>
      </c>
      <c r="D10" s="321">
        <f t="shared" si="0"/>
        <v>9592</v>
      </c>
      <c r="E10" s="321">
        <f t="shared" si="0"/>
        <v>8684</v>
      </c>
      <c r="F10" s="321">
        <f t="shared" si="0"/>
        <v>845</v>
      </c>
      <c r="G10" s="321">
        <f t="shared" si="0"/>
        <v>8</v>
      </c>
      <c r="H10" s="321">
        <f t="shared" si="0"/>
        <v>1</v>
      </c>
      <c r="I10" s="321">
        <f t="shared" si="0"/>
        <v>54</v>
      </c>
      <c r="J10" s="321">
        <f t="shared" si="0"/>
        <v>0</v>
      </c>
      <c r="K10" s="321">
        <f t="shared" si="0"/>
        <v>3449</v>
      </c>
      <c r="L10" s="321">
        <f t="shared" si="0"/>
        <v>362</v>
      </c>
      <c r="M10" s="321">
        <f t="shared" si="0"/>
        <v>325</v>
      </c>
      <c r="N10" s="321">
        <f t="shared" si="0"/>
        <v>170</v>
      </c>
      <c r="O10" s="321">
        <f t="shared" si="0"/>
        <v>197</v>
      </c>
      <c r="P10" s="321">
        <f t="shared" si="0"/>
        <v>4195</v>
      </c>
      <c r="Q10" s="321">
        <f aca="true" t="shared" si="1" ref="Q10:AB10">Q15+Q35+Q38+Q43+Q45+Q48+Q52+Q56+Q59+Q62+Q64</f>
        <v>55</v>
      </c>
      <c r="R10" s="321">
        <f t="shared" si="1"/>
        <v>184</v>
      </c>
      <c r="S10" s="321">
        <f t="shared" si="1"/>
        <v>668</v>
      </c>
      <c r="T10" s="321">
        <f t="shared" si="1"/>
        <v>6</v>
      </c>
      <c r="U10" s="321">
        <f t="shared" si="1"/>
        <v>8</v>
      </c>
      <c r="V10" s="321">
        <f t="shared" si="1"/>
        <v>51</v>
      </c>
      <c r="W10" s="321">
        <f t="shared" si="1"/>
        <v>4451</v>
      </c>
      <c r="X10" s="321">
        <f t="shared" si="1"/>
        <v>907</v>
      </c>
      <c r="Y10" s="321">
        <f t="shared" si="1"/>
        <v>9614</v>
      </c>
      <c r="Z10" s="321">
        <f t="shared" si="1"/>
        <v>891</v>
      </c>
      <c r="AA10" s="321">
        <f t="shared" si="1"/>
        <v>1079</v>
      </c>
      <c r="AB10" s="321">
        <f t="shared" si="1"/>
        <v>45</v>
      </c>
      <c r="AC10" s="234">
        <f>D10/C10*100</f>
        <v>49.95052856324533</v>
      </c>
      <c r="AD10" s="234">
        <f>W10/C10*100</f>
        <v>23.178669999479247</v>
      </c>
      <c r="AE10" s="239" t="s">
        <v>293</v>
      </c>
      <c r="AF10" s="294"/>
    </row>
    <row r="11" spans="1:32" s="105" customFormat="1" ht="18" customHeight="1">
      <c r="A11" s="72"/>
      <c r="B11" s="80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322"/>
      <c r="AD11" s="323"/>
      <c r="AE11" s="73"/>
      <c r="AF11" s="74"/>
    </row>
    <row r="12" spans="1:32" s="46" customFormat="1" ht="18" customHeight="1">
      <c r="A12" s="3"/>
      <c r="B12" s="121" t="s">
        <v>76</v>
      </c>
      <c r="C12" s="43">
        <v>13862</v>
      </c>
      <c r="D12" s="43">
        <f>SUM(E12:J12)</f>
        <v>6533</v>
      </c>
      <c r="E12" s="43">
        <v>5872</v>
      </c>
      <c r="F12" s="43">
        <v>599</v>
      </c>
      <c r="G12" s="43">
        <v>7</v>
      </c>
      <c r="H12" s="43">
        <v>1</v>
      </c>
      <c r="I12" s="43">
        <v>54</v>
      </c>
      <c r="J12" s="43">
        <v>0</v>
      </c>
      <c r="K12" s="43">
        <v>2364</v>
      </c>
      <c r="L12" s="348">
        <v>362</v>
      </c>
      <c r="M12" s="348">
        <v>325</v>
      </c>
      <c r="N12" s="43">
        <v>141</v>
      </c>
      <c r="O12" s="43">
        <v>63</v>
      </c>
      <c r="P12" s="43">
        <v>3664</v>
      </c>
      <c r="Q12" s="43">
        <v>9</v>
      </c>
      <c r="R12" s="43">
        <v>91</v>
      </c>
      <c r="S12" s="43">
        <v>455</v>
      </c>
      <c r="T12" s="43">
        <v>4</v>
      </c>
      <c r="U12" s="43">
        <v>7</v>
      </c>
      <c r="V12" s="43">
        <v>5</v>
      </c>
      <c r="W12" s="43">
        <f>O12+P12+U12+V12</f>
        <v>3739</v>
      </c>
      <c r="X12" s="348">
        <v>907</v>
      </c>
      <c r="Y12" s="43">
        <v>6688</v>
      </c>
      <c r="Z12" s="43">
        <v>645</v>
      </c>
      <c r="AA12" s="348">
        <v>1079</v>
      </c>
      <c r="AB12" s="348">
        <v>45</v>
      </c>
      <c r="AC12" s="324">
        <f>D12/C12*100</f>
        <v>47.128841437022075</v>
      </c>
      <c r="AD12" s="324">
        <f>W12/C12*100</f>
        <v>26.97301976626749</v>
      </c>
      <c r="AE12" s="114" t="s">
        <v>79</v>
      </c>
      <c r="AF12" s="115"/>
    </row>
    <row r="13" spans="1:32" s="46" customFormat="1" ht="18" customHeight="1">
      <c r="A13" s="3"/>
      <c r="B13" s="121" t="s">
        <v>77</v>
      </c>
      <c r="C13" s="43">
        <v>5341</v>
      </c>
      <c r="D13" s="43">
        <f>SUM(E13:J13)</f>
        <v>3059</v>
      </c>
      <c r="E13" s="43">
        <v>2812</v>
      </c>
      <c r="F13" s="43">
        <v>246</v>
      </c>
      <c r="G13" s="43">
        <v>1</v>
      </c>
      <c r="H13" s="43">
        <v>0</v>
      </c>
      <c r="I13" s="43">
        <v>0</v>
      </c>
      <c r="J13" s="43">
        <v>0</v>
      </c>
      <c r="K13" s="43">
        <v>1085</v>
      </c>
      <c r="L13" s="348"/>
      <c r="M13" s="348"/>
      <c r="N13" s="43">
        <v>29</v>
      </c>
      <c r="O13" s="43">
        <v>134</v>
      </c>
      <c r="P13" s="43">
        <v>531</v>
      </c>
      <c r="Q13" s="43">
        <v>46</v>
      </c>
      <c r="R13" s="43">
        <v>93</v>
      </c>
      <c r="S13" s="43">
        <v>213</v>
      </c>
      <c r="T13" s="43">
        <v>2</v>
      </c>
      <c r="U13" s="43">
        <v>1</v>
      </c>
      <c r="V13" s="43">
        <v>46</v>
      </c>
      <c r="W13" s="43">
        <f>O13+P13+U13+V13</f>
        <v>712</v>
      </c>
      <c r="X13" s="348"/>
      <c r="Y13" s="43">
        <v>2926</v>
      </c>
      <c r="Z13" s="43">
        <v>246</v>
      </c>
      <c r="AA13" s="348">
        <v>0</v>
      </c>
      <c r="AB13" s="348">
        <v>0</v>
      </c>
      <c r="AC13" s="324">
        <f>D13/C13*100</f>
        <v>57.27391874180865</v>
      </c>
      <c r="AD13" s="324">
        <f>W13/C13*100</f>
        <v>13.330836921924732</v>
      </c>
      <c r="AE13" s="114" t="s">
        <v>80</v>
      </c>
      <c r="AF13" s="115"/>
    </row>
    <row r="14" spans="1:32" s="86" customFormat="1" ht="18" customHeight="1">
      <c r="A14" s="82"/>
      <c r="B14" s="85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325"/>
      <c r="AD14" s="326"/>
      <c r="AE14" s="83"/>
      <c r="AF14" s="84"/>
    </row>
    <row r="15" spans="1:32" s="106" customFormat="1" ht="18" customHeight="1">
      <c r="A15" s="345" t="s">
        <v>215</v>
      </c>
      <c r="B15" s="351"/>
      <c r="C15" s="327">
        <f>SUM(C17:C34)</f>
        <v>16988</v>
      </c>
      <c r="D15" s="328">
        <f aca="true" t="shared" si="2" ref="D15:AB15">SUM(D17:D34)</f>
        <v>9138</v>
      </c>
      <c r="E15" s="328">
        <f t="shared" si="2"/>
        <v>8331</v>
      </c>
      <c r="F15" s="328">
        <f t="shared" si="2"/>
        <v>744</v>
      </c>
      <c r="G15" s="328">
        <f t="shared" si="2"/>
        <v>8</v>
      </c>
      <c r="H15" s="328">
        <f t="shared" si="2"/>
        <v>1</v>
      </c>
      <c r="I15" s="328">
        <f t="shared" si="2"/>
        <v>54</v>
      </c>
      <c r="J15" s="328">
        <f t="shared" si="2"/>
        <v>0</v>
      </c>
      <c r="K15" s="328">
        <f t="shared" si="2"/>
        <v>2959</v>
      </c>
      <c r="L15" s="328">
        <f t="shared" si="2"/>
        <v>321</v>
      </c>
      <c r="M15" s="328">
        <f t="shared" si="2"/>
        <v>296</v>
      </c>
      <c r="N15" s="328">
        <f t="shared" si="2"/>
        <v>134</v>
      </c>
      <c r="O15" s="328">
        <f t="shared" si="2"/>
        <v>182</v>
      </c>
      <c r="P15" s="328">
        <f>SUM(P17:P34)</f>
        <v>3098</v>
      </c>
      <c r="Q15" s="328">
        <f t="shared" si="2"/>
        <v>53</v>
      </c>
      <c r="R15" s="328">
        <f t="shared" si="2"/>
        <v>171</v>
      </c>
      <c r="S15" s="328">
        <f t="shared" si="2"/>
        <v>630</v>
      </c>
      <c r="T15" s="328">
        <f t="shared" si="2"/>
        <v>6</v>
      </c>
      <c r="U15" s="328">
        <f t="shared" si="2"/>
        <v>5</v>
      </c>
      <c r="V15" s="328">
        <f>SUM(V17:V34)</f>
        <v>49</v>
      </c>
      <c r="W15" s="328">
        <f t="shared" si="2"/>
        <v>3334</v>
      </c>
      <c r="X15" s="328">
        <f t="shared" si="2"/>
        <v>752</v>
      </c>
      <c r="Y15" s="328">
        <f t="shared" si="2"/>
        <v>9259</v>
      </c>
      <c r="Z15" s="328">
        <f t="shared" si="2"/>
        <v>789</v>
      </c>
      <c r="AA15" s="328">
        <f t="shared" si="2"/>
        <v>1077</v>
      </c>
      <c r="AB15" s="328">
        <f t="shared" si="2"/>
        <v>45</v>
      </c>
      <c r="AC15" s="329">
        <f aca="true" t="shared" si="3" ref="AC15:AC46">D15/C15*100</f>
        <v>53.79091123145749</v>
      </c>
      <c r="AD15" s="329">
        <f aca="true" t="shared" si="4" ref="AD15:AD65">W15/C15*100</f>
        <v>19.625618083352954</v>
      </c>
      <c r="AE15" s="343" t="s">
        <v>170</v>
      </c>
      <c r="AF15" s="347"/>
    </row>
    <row r="16" spans="1:32" s="106" customFormat="1" ht="18" customHeight="1">
      <c r="A16" s="298"/>
      <c r="B16" s="330" t="s">
        <v>148</v>
      </c>
      <c r="C16" s="327">
        <f>SUM(C17:C21)</f>
        <v>10173</v>
      </c>
      <c r="D16" s="328">
        <f aca="true" t="shared" si="5" ref="D16:AB16">SUM(D17:D21)</f>
        <v>6212</v>
      </c>
      <c r="E16" s="328">
        <f t="shared" si="5"/>
        <v>5818</v>
      </c>
      <c r="F16" s="328">
        <f t="shared" si="5"/>
        <v>382</v>
      </c>
      <c r="G16" s="328">
        <f t="shared" si="5"/>
        <v>6</v>
      </c>
      <c r="H16" s="328">
        <f t="shared" si="5"/>
        <v>1</v>
      </c>
      <c r="I16" s="328">
        <f t="shared" si="5"/>
        <v>5</v>
      </c>
      <c r="J16" s="328">
        <f t="shared" si="5"/>
        <v>0</v>
      </c>
      <c r="K16" s="328">
        <f t="shared" si="5"/>
        <v>1616</v>
      </c>
      <c r="L16" s="328">
        <f t="shared" si="5"/>
        <v>292</v>
      </c>
      <c r="M16" s="328">
        <f t="shared" si="5"/>
        <v>219</v>
      </c>
      <c r="N16" s="328">
        <f t="shared" si="5"/>
        <v>40</v>
      </c>
      <c r="O16" s="328">
        <f t="shared" si="5"/>
        <v>116</v>
      </c>
      <c r="P16" s="328">
        <f>SUM(P17:P21)</f>
        <v>1072</v>
      </c>
      <c r="Q16" s="328">
        <f t="shared" si="5"/>
        <v>47</v>
      </c>
      <c r="R16" s="328">
        <f t="shared" si="5"/>
        <v>103</v>
      </c>
      <c r="S16" s="328">
        <f t="shared" si="5"/>
        <v>451</v>
      </c>
      <c r="T16" s="328">
        <f t="shared" si="5"/>
        <v>5</v>
      </c>
      <c r="U16" s="328">
        <f t="shared" si="5"/>
        <v>0</v>
      </c>
      <c r="V16" s="328">
        <f>SUM(V17:V21)</f>
        <v>47</v>
      </c>
      <c r="W16" s="328">
        <f t="shared" si="5"/>
        <v>1235</v>
      </c>
      <c r="X16" s="328">
        <f t="shared" si="5"/>
        <v>336</v>
      </c>
      <c r="Y16" s="328">
        <f t="shared" si="5"/>
        <v>6490</v>
      </c>
      <c r="Z16" s="328">
        <f t="shared" si="5"/>
        <v>389</v>
      </c>
      <c r="AA16" s="328">
        <f t="shared" si="5"/>
        <v>884</v>
      </c>
      <c r="AB16" s="328">
        <f t="shared" si="5"/>
        <v>3</v>
      </c>
      <c r="AC16" s="329">
        <f t="shared" si="3"/>
        <v>61.063599724761616</v>
      </c>
      <c r="AD16" s="329">
        <f t="shared" si="4"/>
        <v>12.139978374127592</v>
      </c>
      <c r="AE16" s="300" t="s">
        <v>148</v>
      </c>
      <c r="AF16" s="298"/>
    </row>
    <row r="17" spans="1:32" s="108" customFormat="1" ht="18" customHeight="1">
      <c r="A17" s="122"/>
      <c r="B17" s="123" t="s">
        <v>23</v>
      </c>
      <c r="C17" s="331">
        <f aca="true" t="shared" si="6" ref="C17:C34">D17+K17+L17+M17+N17+O17+P17+Q17+R17+S17+T17</f>
        <v>3084</v>
      </c>
      <c r="D17" s="109">
        <f aca="true" t="shared" si="7" ref="D17:D33">SUM(E17:J17)</f>
        <v>1611</v>
      </c>
      <c r="E17" s="107">
        <v>1482</v>
      </c>
      <c r="F17" s="107">
        <v>124</v>
      </c>
      <c r="G17" s="107">
        <v>2</v>
      </c>
      <c r="H17" s="107">
        <v>0</v>
      </c>
      <c r="I17" s="107">
        <v>3</v>
      </c>
      <c r="J17" s="107">
        <v>0</v>
      </c>
      <c r="K17" s="107">
        <v>534</v>
      </c>
      <c r="L17" s="107">
        <v>106</v>
      </c>
      <c r="M17" s="107">
        <v>81</v>
      </c>
      <c r="N17" s="107">
        <v>11</v>
      </c>
      <c r="O17" s="107">
        <v>23</v>
      </c>
      <c r="P17" s="107">
        <v>477</v>
      </c>
      <c r="Q17" s="107">
        <v>44</v>
      </c>
      <c r="R17" s="107">
        <v>25</v>
      </c>
      <c r="S17" s="107">
        <v>172</v>
      </c>
      <c r="T17" s="107">
        <v>0</v>
      </c>
      <c r="U17" s="109">
        <v>0</v>
      </c>
      <c r="V17" s="107">
        <v>44</v>
      </c>
      <c r="W17" s="107">
        <f aca="true" t="shared" si="8" ref="W17:W34">O17+P17+U17+V17</f>
        <v>544</v>
      </c>
      <c r="X17" s="107">
        <v>147</v>
      </c>
      <c r="Y17" s="107">
        <v>1680</v>
      </c>
      <c r="Z17" s="107">
        <v>124</v>
      </c>
      <c r="AA17" s="107">
        <v>269</v>
      </c>
      <c r="AB17" s="107">
        <v>2</v>
      </c>
      <c r="AC17" s="332">
        <f t="shared" si="3"/>
        <v>52.237354085603116</v>
      </c>
      <c r="AD17" s="332">
        <f t="shared" si="4"/>
        <v>17.639429312581065</v>
      </c>
      <c r="AE17" s="116" t="s">
        <v>23</v>
      </c>
      <c r="AF17" s="117"/>
    </row>
    <row r="18" spans="1:32" s="108" customFormat="1" ht="18" customHeight="1">
      <c r="A18" s="122"/>
      <c r="B18" s="123" t="s">
        <v>24</v>
      </c>
      <c r="C18" s="331">
        <f t="shared" si="6"/>
        <v>2094</v>
      </c>
      <c r="D18" s="109">
        <f t="shared" si="7"/>
        <v>1300</v>
      </c>
      <c r="E18" s="107">
        <v>1260</v>
      </c>
      <c r="F18" s="107">
        <v>35</v>
      </c>
      <c r="G18" s="107">
        <v>2</v>
      </c>
      <c r="H18" s="107">
        <v>1</v>
      </c>
      <c r="I18" s="107">
        <v>2</v>
      </c>
      <c r="J18" s="107">
        <v>0</v>
      </c>
      <c r="K18" s="107">
        <v>218</v>
      </c>
      <c r="L18" s="107">
        <v>79</v>
      </c>
      <c r="M18" s="107">
        <v>47</v>
      </c>
      <c r="N18" s="107">
        <v>10</v>
      </c>
      <c r="O18" s="107">
        <v>7</v>
      </c>
      <c r="P18" s="107">
        <v>277</v>
      </c>
      <c r="Q18" s="107">
        <v>0</v>
      </c>
      <c r="R18" s="107">
        <v>34</v>
      </c>
      <c r="S18" s="107">
        <v>121</v>
      </c>
      <c r="T18" s="107">
        <v>1</v>
      </c>
      <c r="U18" s="109">
        <v>0</v>
      </c>
      <c r="V18" s="107">
        <v>0</v>
      </c>
      <c r="W18" s="107">
        <f t="shared" si="8"/>
        <v>284</v>
      </c>
      <c r="X18" s="107">
        <v>96</v>
      </c>
      <c r="Y18" s="107">
        <v>1459</v>
      </c>
      <c r="Z18" s="107">
        <v>35</v>
      </c>
      <c r="AA18" s="107">
        <v>217</v>
      </c>
      <c r="AB18" s="107">
        <v>1</v>
      </c>
      <c r="AC18" s="332">
        <f t="shared" si="3"/>
        <v>62.0821394460363</v>
      </c>
      <c r="AD18" s="332">
        <f t="shared" si="4"/>
        <v>13.56255969436485</v>
      </c>
      <c r="AE18" s="116" t="s">
        <v>24</v>
      </c>
      <c r="AF18" s="117"/>
    </row>
    <row r="19" spans="1:32" s="108" customFormat="1" ht="18" customHeight="1">
      <c r="A19" s="122"/>
      <c r="B19" s="123" t="s">
        <v>25</v>
      </c>
      <c r="C19" s="331">
        <f t="shared" si="6"/>
        <v>1673</v>
      </c>
      <c r="D19" s="109">
        <f t="shared" si="7"/>
        <v>1083</v>
      </c>
      <c r="E19" s="107">
        <v>1009</v>
      </c>
      <c r="F19" s="107">
        <v>73</v>
      </c>
      <c r="G19" s="107">
        <v>1</v>
      </c>
      <c r="H19" s="107">
        <v>0</v>
      </c>
      <c r="I19" s="107">
        <v>0</v>
      </c>
      <c r="J19" s="107">
        <v>0</v>
      </c>
      <c r="K19" s="107">
        <v>282</v>
      </c>
      <c r="L19" s="107">
        <v>87</v>
      </c>
      <c r="M19" s="107">
        <v>70</v>
      </c>
      <c r="N19" s="107">
        <v>8</v>
      </c>
      <c r="O19" s="107">
        <v>78</v>
      </c>
      <c r="P19" s="107">
        <v>4</v>
      </c>
      <c r="Q19" s="107">
        <v>2</v>
      </c>
      <c r="R19" s="107">
        <v>16</v>
      </c>
      <c r="S19" s="107">
        <v>40</v>
      </c>
      <c r="T19" s="107">
        <v>3</v>
      </c>
      <c r="U19" s="109">
        <v>0</v>
      </c>
      <c r="V19" s="107">
        <v>2</v>
      </c>
      <c r="W19" s="107">
        <f t="shared" si="8"/>
        <v>84</v>
      </c>
      <c r="X19" s="107">
        <v>19</v>
      </c>
      <c r="Y19" s="107">
        <v>1183</v>
      </c>
      <c r="Z19" s="107">
        <v>73</v>
      </c>
      <c r="AA19" s="107">
        <v>250</v>
      </c>
      <c r="AB19" s="107">
        <v>0</v>
      </c>
      <c r="AC19" s="332">
        <f t="shared" si="3"/>
        <v>64.73401075911536</v>
      </c>
      <c r="AD19" s="332">
        <f t="shared" si="4"/>
        <v>5.02092050209205</v>
      </c>
      <c r="AE19" s="116" t="s">
        <v>25</v>
      </c>
      <c r="AF19" s="117"/>
    </row>
    <row r="20" spans="1:32" s="108" customFormat="1" ht="18" customHeight="1">
      <c r="A20" s="122"/>
      <c r="B20" s="123" t="s">
        <v>26</v>
      </c>
      <c r="C20" s="331">
        <f t="shared" si="6"/>
        <v>1409</v>
      </c>
      <c r="D20" s="109">
        <f t="shared" si="7"/>
        <v>1006</v>
      </c>
      <c r="E20" s="107">
        <v>946</v>
      </c>
      <c r="F20" s="107">
        <v>59</v>
      </c>
      <c r="G20" s="107">
        <v>1</v>
      </c>
      <c r="H20" s="107">
        <v>0</v>
      </c>
      <c r="I20" s="107">
        <v>0</v>
      </c>
      <c r="J20" s="107">
        <v>0</v>
      </c>
      <c r="K20" s="107">
        <v>233</v>
      </c>
      <c r="L20" s="107">
        <v>9</v>
      </c>
      <c r="M20" s="107">
        <v>12</v>
      </c>
      <c r="N20" s="107">
        <v>3</v>
      </c>
      <c r="O20" s="107">
        <v>0</v>
      </c>
      <c r="P20" s="107">
        <v>82</v>
      </c>
      <c r="Q20" s="107">
        <v>1</v>
      </c>
      <c r="R20" s="107">
        <v>7</v>
      </c>
      <c r="S20" s="107">
        <v>56</v>
      </c>
      <c r="T20" s="107">
        <v>0</v>
      </c>
      <c r="U20" s="109">
        <v>0</v>
      </c>
      <c r="V20" s="107">
        <v>1</v>
      </c>
      <c r="W20" s="107">
        <f t="shared" si="8"/>
        <v>83</v>
      </c>
      <c r="X20" s="107">
        <v>21</v>
      </c>
      <c r="Y20" s="107">
        <v>988</v>
      </c>
      <c r="Z20" s="107">
        <v>60</v>
      </c>
      <c r="AA20" s="107">
        <v>65</v>
      </c>
      <c r="AB20" s="107">
        <v>0</v>
      </c>
      <c r="AC20" s="332">
        <f t="shared" si="3"/>
        <v>71.39815471965933</v>
      </c>
      <c r="AD20" s="332">
        <f t="shared" si="4"/>
        <v>5.8907026259758695</v>
      </c>
      <c r="AE20" s="116" t="s">
        <v>26</v>
      </c>
      <c r="AF20" s="117"/>
    </row>
    <row r="21" spans="1:32" s="108" customFormat="1" ht="18" customHeight="1">
      <c r="A21" s="122"/>
      <c r="B21" s="123" t="s">
        <v>27</v>
      </c>
      <c r="C21" s="331">
        <f t="shared" si="6"/>
        <v>1913</v>
      </c>
      <c r="D21" s="109">
        <f t="shared" si="7"/>
        <v>1212</v>
      </c>
      <c r="E21" s="107">
        <v>1121</v>
      </c>
      <c r="F21" s="107">
        <v>91</v>
      </c>
      <c r="G21" s="107">
        <v>0</v>
      </c>
      <c r="H21" s="107">
        <v>0</v>
      </c>
      <c r="I21" s="107">
        <v>0</v>
      </c>
      <c r="J21" s="107">
        <v>0</v>
      </c>
      <c r="K21" s="107">
        <v>349</v>
      </c>
      <c r="L21" s="107">
        <v>11</v>
      </c>
      <c r="M21" s="107">
        <v>9</v>
      </c>
      <c r="N21" s="107">
        <v>8</v>
      </c>
      <c r="O21" s="107">
        <v>8</v>
      </c>
      <c r="P21" s="107">
        <v>232</v>
      </c>
      <c r="Q21" s="107">
        <v>0</v>
      </c>
      <c r="R21" s="107">
        <v>21</v>
      </c>
      <c r="S21" s="107">
        <v>62</v>
      </c>
      <c r="T21" s="107">
        <v>1</v>
      </c>
      <c r="U21" s="109">
        <v>0</v>
      </c>
      <c r="V21" s="107">
        <v>0</v>
      </c>
      <c r="W21" s="107">
        <f t="shared" si="8"/>
        <v>240</v>
      </c>
      <c r="X21" s="107">
        <v>53</v>
      </c>
      <c r="Y21" s="107">
        <v>1180</v>
      </c>
      <c r="Z21" s="107">
        <v>97</v>
      </c>
      <c r="AA21" s="107">
        <v>83</v>
      </c>
      <c r="AB21" s="107">
        <v>0</v>
      </c>
      <c r="AC21" s="332">
        <f t="shared" si="3"/>
        <v>63.355985363303716</v>
      </c>
      <c r="AD21" s="332">
        <f t="shared" si="4"/>
        <v>12.545739675901723</v>
      </c>
      <c r="AE21" s="116" t="s">
        <v>27</v>
      </c>
      <c r="AF21" s="117"/>
    </row>
    <row r="22" spans="1:32" s="108" customFormat="1" ht="18" customHeight="1">
      <c r="A22" s="122"/>
      <c r="B22" s="124" t="s">
        <v>28</v>
      </c>
      <c r="C22" s="331">
        <f t="shared" si="6"/>
        <v>1307</v>
      </c>
      <c r="D22" s="109">
        <f t="shared" si="7"/>
        <v>469</v>
      </c>
      <c r="E22" s="107">
        <v>405</v>
      </c>
      <c r="F22" s="107">
        <v>59</v>
      </c>
      <c r="G22" s="107">
        <v>0</v>
      </c>
      <c r="H22" s="107">
        <v>0</v>
      </c>
      <c r="I22" s="107">
        <v>5</v>
      </c>
      <c r="J22" s="107">
        <v>0</v>
      </c>
      <c r="K22" s="107">
        <v>253</v>
      </c>
      <c r="L22" s="107">
        <v>9</v>
      </c>
      <c r="M22" s="107">
        <v>35</v>
      </c>
      <c r="N22" s="107">
        <v>19</v>
      </c>
      <c r="O22" s="107">
        <v>6</v>
      </c>
      <c r="P22" s="107">
        <v>473</v>
      </c>
      <c r="Q22" s="107">
        <v>4</v>
      </c>
      <c r="R22" s="107">
        <v>13</v>
      </c>
      <c r="S22" s="107">
        <v>26</v>
      </c>
      <c r="T22" s="107">
        <v>0</v>
      </c>
      <c r="U22" s="109">
        <v>3</v>
      </c>
      <c r="V22" s="107">
        <v>2</v>
      </c>
      <c r="W22" s="107">
        <f t="shared" si="8"/>
        <v>484</v>
      </c>
      <c r="X22" s="107">
        <v>93</v>
      </c>
      <c r="Y22" s="107">
        <v>445</v>
      </c>
      <c r="Z22" s="107">
        <v>64</v>
      </c>
      <c r="AA22" s="107">
        <v>78</v>
      </c>
      <c r="AB22" s="107">
        <v>41</v>
      </c>
      <c r="AC22" s="332">
        <f t="shared" si="3"/>
        <v>35.88370313695486</v>
      </c>
      <c r="AD22" s="332">
        <f t="shared" si="4"/>
        <v>37.03136954858455</v>
      </c>
      <c r="AE22" s="118" t="s">
        <v>28</v>
      </c>
      <c r="AF22" s="117"/>
    </row>
    <row r="23" spans="1:32" s="108" customFormat="1" ht="18" customHeight="1">
      <c r="A23" s="122"/>
      <c r="B23" s="124" t="s">
        <v>149</v>
      </c>
      <c r="C23" s="331">
        <f t="shared" si="6"/>
        <v>390</v>
      </c>
      <c r="D23" s="109">
        <f t="shared" si="7"/>
        <v>164</v>
      </c>
      <c r="E23" s="107">
        <v>123</v>
      </c>
      <c r="F23" s="107">
        <v>41</v>
      </c>
      <c r="G23" s="107">
        <v>0</v>
      </c>
      <c r="H23" s="107">
        <v>0</v>
      </c>
      <c r="I23" s="107">
        <v>0</v>
      </c>
      <c r="J23" s="107">
        <v>0</v>
      </c>
      <c r="K23" s="107">
        <v>93</v>
      </c>
      <c r="L23" s="107">
        <v>0</v>
      </c>
      <c r="M23" s="107">
        <v>0</v>
      </c>
      <c r="N23" s="107">
        <v>1</v>
      </c>
      <c r="O23" s="107">
        <v>0</v>
      </c>
      <c r="P23" s="107">
        <v>117</v>
      </c>
      <c r="Q23" s="107">
        <v>0</v>
      </c>
      <c r="R23" s="107">
        <v>0</v>
      </c>
      <c r="S23" s="107">
        <v>15</v>
      </c>
      <c r="T23" s="107">
        <v>0</v>
      </c>
      <c r="U23" s="109">
        <v>0</v>
      </c>
      <c r="V23" s="107">
        <v>0</v>
      </c>
      <c r="W23" s="107">
        <f t="shared" si="8"/>
        <v>117</v>
      </c>
      <c r="X23" s="107">
        <v>22</v>
      </c>
      <c r="Y23" s="107">
        <v>123</v>
      </c>
      <c r="Z23" s="107">
        <v>41</v>
      </c>
      <c r="AA23" s="107">
        <v>0</v>
      </c>
      <c r="AB23" s="107">
        <v>0</v>
      </c>
      <c r="AC23" s="332">
        <f t="shared" si="3"/>
        <v>42.05128205128205</v>
      </c>
      <c r="AD23" s="332">
        <f t="shared" si="4"/>
        <v>30</v>
      </c>
      <c r="AE23" s="118" t="s">
        <v>149</v>
      </c>
      <c r="AF23" s="117"/>
    </row>
    <row r="24" spans="1:32" s="108" customFormat="1" ht="18" customHeight="1">
      <c r="A24" s="122"/>
      <c r="B24" s="124" t="s">
        <v>29</v>
      </c>
      <c r="C24" s="331">
        <f t="shared" si="6"/>
        <v>612</v>
      </c>
      <c r="D24" s="109">
        <f t="shared" si="7"/>
        <v>239</v>
      </c>
      <c r="E24" s="107">
        <v>201</v>
      </c>
      <c r="F24" s="107">
        <v>33</v>
      </c>
      <c r="G24" s="107">
        <v>0</v>
      </c>
      <c r="H24" s="107">
        <v>0</v>
      </c>
      <c r="I24" s="107">
        <v>5</v>
      </c>
      <c r="J24" s="107">
        <v>0</v>
      </c>
      <c r="K24" s="107">
        <v>140</v>
      </c>
      <c r="L24" s="107">
        <v>0</v>
      </c>
      <c r="M24" s="107">
        <v>11</v>
      </c>
      <c r="N24" s="107">
        <v>21</v>
      </c>
      <c r="O24" s="107">
        <v>34</v>
      </c>
      <c r="P24" s="107">
        <v>145</v>
      </c>
      <c r="Q24" s="107">
        <v>1</v>
      </c>
      <c r="R24" s="107">
        <v>1</v>
      </c>
      <c r="S24" s="107">
        <v>20</v>
      </c>
      <c r="T24" s="107">
        <v>0</v>
      </c>
      <c r="U24" s="109">
        <v>1</v>
      </c>
      <c r="V24" s="107">
        <v>0</v>
      </c>
      <c r="W24" s="107">
        <f t="shared" si="8"/>
        <v>180</v>
      </c>
      <c r="X24" s="107">
        <v>49</v>
      </c>
      <c r="Y24" s="107">
        <v>231</v>
      </c>
      <c r="Z24" s="107">
        <v>44</v>
      </c>
      <c r="AA24" s="107">
        <v>0</v>
      </c>
      <c r="AB24" s="107">
        <v>0</v>
      </c>
      <c r="AC24" s="332">
        <f t="shared" si="3"/>
        <v>39.052287581699346</v>
      </c>
      <c r="AD24" s="332">
        <f t="shared" si="4"/>
        <v>29.411764705882355</v>
      </c>
      <c r="AE24" s="118" t="s">
        <v>29</v>
      </c>
      <c r="AF24" s="117"/>
    </row>
    <row r="25" spans="1:32" s="108" customFormat="1" ht="18" customHeight="1">
      <c r="A25" s="122"/>
      <c r="B25" s="124" t="s">
        <v>30</v>
      </c>
      <c r="C25" s="331">
        <f t="shared" si="6"/>
        <v>503</v>
      </c>
      <c r="D25" s="109">
        <f t="shared" si="7"/>
        <v>255</v>
      </c>
      <c r="E25" s="107">
        <v>210</v>
      </c>
      <c r="F25" s="107">
        <v>6</v>
      </c>
      <c r="G25" s="107">
        <v>0</v>
      </c>
      <c r="H25" s="107">
        <v>0</v>
      </c>
      <c r="I25" s="107">
        <v>39</v>
      </c>
      <c r="J25" s="107">
        <v>0</v>
      </c>
      <c r="K25" s="107">
        <v>51</v>
      </c>
      <c r="L25" s="107">
        <v>3</v>
      </c>
      <c r="M25" s="107">
        <v>0</v>
      </c>
      <c r="N25" s="107">
        <v>5</v>
      </c>
      <c r="O25" s="107">
        <v>0</v>
      </c>
      <c r="P25" s="107">
        <v>174</v>
      </c>
      <c r="Q25" s="107">
        <v>0</v>
      </c>
      <c r="R25" s="107">
        <v>0</v>
      </c>
      <c r="S25" s="107">
        <v>15</v>
      </c>
      <c r="T25" s="107">
        <v>0</v>
      </c>
      <c r="U25" s="109">
        <v>0</v>
      </c>
      <c r="V25" s="107">
        <v>0</v>
      </c>
      <c r="W25" s="107">
        <f t="shared" si="8"/>
        <v>174</v>
      </c>
      <c r="X25" s="107">
        <v>60</v>
      </c>
      <c r="Y25" s="107">
        <v>210</v>
      </c>
      <c r="Z25" s="107">
        <v>6</v>
      </c>
      <c r="AA25" s="107">
        <v>0</v>
      </c>
      <c r="AB25" s="107">
        <v>0</v>
      </c>
      <c r="AC25" s="332">
        <f t="shared" si="3"/>
        <v>50.695825049701796</v>
      </c>
      <c r="AD25" s="332">
        <f t="shared" si="4"/>
        <v>34.59244532803181</v>
      </c>
      <c r="AE25" s="118" t="s">
        <v>30</v>
      </c>
      <c r="AF25" s="117"/>
    </row>
    <row r="26" spans="1:32" s="108" customFormat="1" ht="18" customHeight="1">
      <c r="A26" s="122"/>
      <c r="B26" s="124" t="s">
        <v>31</v>
      </c>
      <c r="C26" s="331">
        <f t="shared" si="6"/>
        <v>491</v>
      </c>
      <c r="D26" s="109">
        <f t="shared" si="7"/>
        <v>198</v>
      </c>
      <c r="E26" s="107">
        <v>168</v>
      </c>
      <c r="F26" s="107">
        <v>30</v>
      </c>
      <c r="G26" s="107">
        <v>0</v>
      </c>
      <c r="H26" s="107">
        <v>0</v>
      </c>
      <c r="I26" s="107">
        <v>0</v>
      </c>
      <c r="J26" s="107">
        <v>0</v>
      </c>
      <c r="K26" s="107">
        <v>99</v>
      </c>
      <c r="L26" s="107">
        <v>0</v>
      </c>
      <c r="M26" s="107">
        <v>13</v>
      </c>
      <c r="N26" s="107">
        <v>1</v>
      </c>
      <c r="O26" s="107">
        <v>0</v>
      </c>
      <c r="P26" s="107">
        <v>159</v>
      </c>
      <c r="Q26" s="107">
        <v>0</v>
      </c>
      <c r="R26" s="107">
        <v>7</v>
      </c>
      <c r="S26" s="107">
        <v>14</v>
      </c>
      <c r="T26" s="107">
        <v>0</v>
      </c>
      <c r="U26" s="109">
        <v>0</v>
      </c>
      <c r="V26" s="107">
        <v>0</v>
      </c>
      <c r="W26" s="107">
        <f t="shared" si="8"/>
        <v>159</v>
      </c>
      <c r="X26" s="107">
        <v>14</v>
      </c>
      <c r="Y26" s="107">
        <v>185</v>
      </c>
      <c r="Z26" s="107">
        <v>31</v>
      </c>
      <c r="AA26" s="107">
        <v>3</v>
      </c>
      <c r="AB26" s="107">
        <v>0</v>
      </c>
      <c r="AC26" s="332">
        <f t="shared" si="3"/>
        <v>40.32586558044807</v>
      </c>
      <c r="AD26" s="332">
        <f t="shared" si="4"/>
        <v>32.382892057026474</v>
      </c>
      <c r="AE26" s="118" t="s">
        <v>31</v>
      </c>
      <c r="AF26" s="117"/>
    </row>
    <row r="27" spans="1:32" s="108" customFormat="1" ht="18" customHeight="1">
      <c r="A27" s="122"/>
      <c r="B27" s="124" t="s">
        <v>32</v>
      </c>
      <c r="C27" s="331">
        <f t="shared" si="6"/>
        <v>141</v>
      </c>
      <c r="D27" s="109">
        <f t="shared" si="7"/>
        <v>84</v>
      </c>
      <c r="E27" s="107">
        <v>76</v>
      </c>
      <c r="F27" s="107">
        <v>7</v>
      </c>
      <c r="G27" s="107">
        <v>1</v>
      </c>
      <c r="H27" s="107">
        <v>0</v>
      </c>
      <c r="I27" s="107">
        <v>0</v>
      </c>
      <c r="J27" s="107">
        <v>0</v>
      </c>
      <c r="K27" s="107">
        <v>37</v>
      </c>
      <c r="L27" s="107">
        <v>1</v>
      </c>
      <c r="M27" s="107">
        <v>0</v>
      </c>
      <c r="N27" s="107">
        <v>0</v>
      </c>
      <c r="O27" s="107">
        <v>1</v>
      </c>
      <c r="P27" s="107">
        <v>15</v>
      </c>
      <c r="Q27" s="107">
        <v>0</v>
      </c>
      <c r="R27" s="107">
        <v>0</v>
      </c>
      <c r="S27" s="107">
        <v>3</v>
      </c>
      <c r="T27" s="107">
        <v>0</v>
      </c>
      <c r="U27" s="109">
        <v>0</v>
      </c>
      <c r="V27" s="107">
        <v>0</v>
      </c>
      <c r="W27" s="107">
        <f t="shared" si="8"/>
        <v>16</v>
      </c>
      <c r="X27" s="107">
        <v>1</v>
      </c>
      <c r="Y27" s="107">
        <v>80</v>
      </c>
      <c r="Z27" s="107">
        <v>7</v>
      </c>
      <c r="AA27" s="107">
        <v>2</v>
      </c>
      <c r="AB27" s="107">
        <v>0</v>
      </c>
      <c r="AC27" s="332">
        <f t="shared" si="3"/>
        <v>59.57446808510638</v>
      </c>
      <c r="AD27" s="332">
        <f t="shared" si="4"/>
        <v>11.347517730496454</v>
      </c>
      <c r="AE27" s="118" t="s">
        <v>32</v>
      </c>
      <c r="AF27" s="117"/>
    </row>
    <row r="28" spans="1:32" s="108" customFormat="1" ht="18" customHeight="1">
      <c r="A28" s="122"/>
      <c r="B28" s="124" t="s">
        <v>33</v>
      </c>
      <c r="C28" s="331">
        <f t="shared" si="6"/>
        <v>335</v>
      </c>
      <c r="D28" s="109">
        <f t="shared" si="7"/>
        <v>224</v>
      </c>
      <c r="E28" s="107">
        <v>212</v>
      </c>
      <c r="F28" s="107">
        <v>12</v>
      </c>
      <c r="G28" s="107">
        <v>0</v>
      </c>
      <c r="H28" s="107">
        <v>0</v>
      </c>
      <c r="I28" s="107">
        <v>0</v>
      </c>
      <c r="J28" s="107">
        <v>0</v>
      </c>
      <c r="K28" s="107">
        <v>40</v>
      </c>
      <c r="L28" s="107">
        <v>0</v>
      </c>
      <c r="M28" s="107">
        <v>4</v>
      </c>
      <c r="N28" s="107">
        <v>2</v>
      </c>
      <c r="O28" s="107">
        <v>9</v>
      </c>
      <c r="P28" s="107">
        <v>40</v>
      </c>
      <c r="Q28" s="107">
        <v>0</v>
      </c>
      <c r="R28" s="107">
        <v>6</v>
      </c>
      <c r="S28" s="107">
        <v>10</v>
      </c>
      <c r="T28" s="107">
        <v>0</v>
      </c>
      <c r="U28" s="109">
        <v>0</v>
      </c>
      <c r="V28" s="107">
        <v>0</v>
      </c>
      <c r="W28" s="107">
        <f t="shared" si="8"/>
        <v>49</v>
      </c>
      <c r="X28" s="107">
        <v>3</v>
      </c>
      <c r="Y28" s="107">
        <v>226</v>
      </c>
      <c r="Z28" s="107">
        <v>12</v>
      </c>
      <c r="AA28" s="107">
        <v>16</v>
      </c>
      <c r="AB28" s="107">
        <v>0</v>
      </c>
      <c r="AC28" s="332">
        <f t="shared" si="3"/>
        <v>66.86567164179105</v>
      </c>
      <c r="AD28" s="332">
        <f t="shared" si="4"/>
        <v>14.626865671641792</v>
      </c>
      <c r="AE28" s="118" t="s">
        <v>33</v>
      </c>
      <c r="AF28" s="117"/>
    </row>
    <row r="29" spans="1:32" s="108" customFormat="1" ht="18" customHeight="1">
      <c r="A29" s="122"/>
      <c r="B29" s="124" t="s">
        <v>34</v>
      </c>
      <c r="C29" s="331">
        <f t="shared" si="6"/>
        <v>279</v>
      </c>
      <c r="D29" s="109">
        <f t="shared" si="7"/>
        <v>99</v>
      </c>
      <c r="E29" s="107">
        <v>71</v>
      </c>
      <c r="F29" s="107">
        <v>27</v>
      </c>
      <c r="G29" s="107">
        <v>1</v>
      </c>
      <c r="H29" s="107">
        <v>0</v>
      </c>
      <c r="I29" s="107">
        <v>0</v>
      </c>
      <c r="J29" s="107">
        <v>0</v>
      </c>
      <c r="K29" s="107">
        <v>85</v>
      </c>
      <c r="L29" s="107">
        <v>0</v>
      </c>
      <c r="M29" s="107">
        <v>1</v>
      </c>
      <c r="N29" s="107">
        <v>7</v>
      </c>
      <c r="O29" s="107">
        <v>1</v>
      </c>
      <c r="P29" s="107">
        <v>75</v>
      </c>
      <c r="Q29" s="107">
        <v>0</v>
      </c>
      <c r="R29" s="107">
        <v>5</v>
      </c>
      <c r="S29" s="107">
        <v>6</v>
      </c>
      <c r="T29" s="107">
        <v>0</v>
      </c>
      <c r="U29" s="109">
        <v>0</v>
      </c>
      <c r="V29" s="107">
        <v>0</v>
      </c>
      <c r="W29" s="107">
        <f t="shared" si="8"/>
        <v>76</v>
      </c>
      <c r="X29" s="107">
        <v>16</v>
      </c>
      <c r="Y29" s="107">
        <v>138</v>
      </c>
      <c r="Z29" s="107">
        <v>37</v>
      </c>
      <c r="AA29" s="107">
        <v>0</v>
      </c>
      <c r="AB29" s="107">
        <v>0</v>
      </c>
      <c r="AC29" s="332">
        <f t="shared" si="3"/>
        <v>35.483870967741936</v>
      </c>
      <c r="AD29" s="332">
        <f t="shared" si="4"/>
        <v>27.24014336917563</v>
      </c>
      <c r="AE29" s="118" t="s">
        <v>34</v>
      </c>
      <c r="AF29" s="117"/>
    </row>
    <row r="30" spans="1:32" s="108" customFormat="1" ht="18" customHeight="1">
      <c r="A30" s="122"/>
      <c r="B30" s="124" t="s">
        <v>68</v>
      </c>
      <c r="C30" s="331">
        <f t="shared" si="6"/>
        <v>516</v>
      </c>
      <c r="D30" s="109">
        <f t="shared" si="7"/>
        <v>177</v>
      </c>
      <c r="E30" s="107">
        <v>150</v>
      </c>
      <c r="F30" s="107">
        <v>27</v>
      </c>
      <c r="G30" s="107">
        <v>0</v>
      </c>
      <c r="H30" s="107">
        <v>0</v>
      </c>
      <c r="I30" s="107">
        <v>0</v>
      </c>
      <c r="J30" s="107">
        <v>0</v>
      </c>
      <c r="K30" s="107">
        <v>126</v>
      </c>
      <c r="L30" s="107">
        <v>2</v>
      </c>
      <c r="M30" s="107">
        <v>1</v>
      </c>
      <c r="N30" s="107">
        <v>11</v>
      </c>
      <c r="O30" s="107">
        <v>3</v>
      </c>
      <c r="P30" s="107">
        <v>178</v>
      </c>
      <c r="Q30" s="107">
        <v>0</v>
      </c>
      <c r="R30" s="107">
        <v>4</v>
      </c>
      <c r="S30" s="107">
        <v>14</v>
      </c>
      <c r="T30" s="107">
        <v>0</v>
      </c>
      <c r="U30" s="109">
        <v>0</v>
      </c>
      <c r="V30" s="107">
        <v>0</v>
      </c>
      <c r="W30" s="107">
        <f t="shared" si="8"/>
        <v>181</v>
      </c>
      <c r="X30" s="107">
        <v>41</v>
      </c>
      <c r="Y30" s="107">
        <v>157</v>
      </c>
      <c r="Z30" s="107">
        <v>27</v>
      </c>
      <c r="AA30" s="107">
        <v>39</v>
      </c>
      <c r="AB30" s="107">
        <v>0</v>
      </c>
      <c r="AC30" s="332">
        <f t="shared" si="3"/>
        <v>34.30232558139535</v>
      </c>
      <c r="AD30" s="332">
        <f t="shared" si="4"/>
        <v>35.077519379844965</v>
      </c>
      <c r="AE30" s="118" t="s">
        <v>69</v>
      </c>
      <c r="AF30" s="117"/>
    </row>
    <row r="31" spans="1:32" s="108" customFormat="1" ht="18" customHeight="1">
      <c r="A31" s="122"/>
      <c r="B31" s="124" t="s">
        <v>70</v>
      </c>
      <c r="C31" s="331">
        <f t="shared" si="6"/>
        <v>468</v>
      </c>
      <c r="D31" s="109">
        <f t="shared" si="7"/>
        <v>153</v>
      </c>
      <c r="E31" s="107">
        <v>125</v>
      </c>
      <c r="F31" s="107">
        <v>28</v>
      </c>
      <c r="G31" s="107">
        <v>0</v>
      </c>
      <c r="H31" s="107">
        <v>0</v>
      </c>
      <c r="I31" s="107">
        <v>0</v>
      </c>
      <c r="J31" s="107">
        <v>0</v>
      </c>
      <c r="K31" s="107">
        <v>132</v>
      </c>
      <c r="L31" s="107">
        <v>0</v>
      </c>
      <c r="M31" s="107">
        <v>4</v>
      </c>
      <c r="N31" s="107">
        <v>12</v>
      </c>
      <c r="O31" s="107">
        <v>3</v>
      </c>
      <c r="P31" s="107">
        <v>159</v>
      </c>
      <c r="Q31" s="107">
        <v>0</v>
      </c>
      <c r="R31" s="107">
        <v>3</v>
      </c>
      <c r="S31" s="107">
        <v>2</v>
      </c>
      <c r="T31" s="107">
        <v>0</v>
      </c>
      <c r="U31" s="109">
        <v>1</v>
      </c>
      <c r="V31" s="107">
        <v>0</v>
      </c>
      <c r="W31" s="107">
        <f t="shared" si="8"/>
        <v>163</v>
      </c>
      <c r="X31" s="107">
        <v>10</v>
      </c>
      <c r="Y31" s="107">
        <v>166</v>
      </c>
      <c r="Z31" s="107">
        <v>39</v>
      </c>
      <c r="AA31" s="107">
        <v>2</v>
      </c>
      <c r="AB31" s="107">
        <v>0</v>
      </c>
      <c r="AC31" s="332">
        <f t="shared" si="3"/>
        <v>32.69230769230769</v>
      </c>
      <c r="AD31" s="332">
        <f t="shared" si="4"/>
        <v>34.82905982905983</v>
      </c>
      <c r="AE31" s="118" t="s">
        <v>71</v>
      </c>
      <c r="AF31" s="117"/>
    </row>
    <row r="32" spans="1:32" s="108" customFormat="1" ht="18" customHeight="1">
      <c r="A32" s="122"/>
      <c r="B32" s="124" t="s">
        <v>72</v>
      </c>
      <c r="C32" s="331">
        <f t="shared" si="6"/>
        <v>252</v>
      </c>
      <c r="D32" s="109">
        <f t="shared" si="7"/>
        <v>109</v>
      </c>
      <c r="E32" s="107">
        <v>83</v>
      </c>
      <c r="F32" s="107">
        <v>26</v>
      </c>
      <c r="G32" s="107">
        <v>0</v>
      </c>
      <c r="H32" s="107">
        <v>0</v>
      </c>
      <c r="I32" s="107">
        <v>0</v>
      </c>
      <c r="J32" s="107">
        <v>0</v>
      </c>
      <c r="K32" s="107">
        <v>59</v>
      </c>
      <c r="L32" s="107">
        <v>0</v>
      </c>
      <c r="M32" s="107">
        <v>2</v>
      </c>
      <c r="N32" s="107">
        <v>4</v>
      </c>
      <c r="O32" s="107">
        <v>3</v>
      </c>
      <c r="P32" s="107">
        <v>45</v>
      </c>
      <c r="Q32" s="107">
        <v>1</v>
      </c>
      <c r="R32" s="107">
        <v>19</v>
      </c>
      <c r="S32" s="107">
        <v>10</v>
      </c>
      <c r="T32" s="107">
        <v>0</v>
      </c>
      <c r="U32" s="109">
        <v>0</v>
      </c>
      <c r="V32" s="107">
        <v>0</v>
      </c>
      <c r="W32" s="107">
        <f t="shared" si="8"/>
        <v>48</v>
      </c>
      <c r="X32" s="107">
        <v>3</v>
      </c>
      <c r="Y32" s="107">
        <v>94</v>
      </c>
      <c r="Z32" s="107">
        <v>26</v>
      </c>
      <c r="AA32" s="107">
        <v>3</v>
      </c>
      <c r="AB32" s="107">
        <v>0</v>
      </c>
      <c r="AC32" s="332">
        <f t="shared" si="3"/>
        <v>43.25396825396825</v>
      </c>
      <c r="AD32" s="332">
        <f t="shared" si="4"/>
        <v>19.047619047619047</v>
      </c>
      <c r="AE32" s="118" t="s">
        <v>73</v>
      </c>
      <c r="AF32" s="117"/>
    </row>
    <row r="33" spans="1:32" s="108" customFormat="1" ht="18" customHeight="1">
      <c r="A33" s="122"/>
      <c r="B33" s="124" t="s">
        <v>164</v>
      </c>
      <c r="C33" s="331">
        <f t="shared" si="6"/>
        <v>1248</v>
      </c>
      <c r="D33" s="109">
        <f t="shared" si="7"/>
        <v>540</v>
      </c>
      <c r="E33" s="107">
        <v>493</v>
      </c>
      <c r="F33" s="107">
        <v>47</v>
      </c>
      <c r="G33" s="107">
        <v>0</v>
      </c>
      <c r="H33" s="107">
        <v>0</v>
      </c>
      <c r="I33" s="107">
        <v>0</v>
      </c>
      <c r="J33" s="107">
        <v>0</v>
      </c>
      <c r="K33" s="107">
        <v>179</v>
      </c>
      <c r="L33" s="107">
        <v>14</v>
      </c>
      <c r="M33" s="107">
        <v>6</v>
      </c>
      <c r="N33" s="107">
        <v>11</v>
      </c>
      <c r="O33" s="107">
        <v>6</v>
      </c>
      <c r="P33" s="107">
        <v>444</v>
      </c>
      <c r="Q33" s="107">
        <v>0</v>
      </c>
      <c r="R33" s="107">
        <v>10</v>
      </c>
      <c r="S33" s="107">
        <v>37</v>
      </c>
      <c r="T33" s="107">
        <v>1</v>
      </c>
      <c r="U33" s="109">
        <v>0</v>
      </c>
      <c r="V33" s="107">
        <v>0</v>
      </c>
      <c r="W33" s="107">
        <f t="shared" si="8"/>
        <v>450</v>
      </c>
      <c r="X33" s="107">
        <v>104</v>
      </c>
      <c r="Y33" s="107">
        <v>509</v>
      </c>
      <c r="Z33" s="107">
        <v>47</v>
      </c>
      <c r="AA33" s="107">
        <v>35</v>
      </c>
      <c r="AB33" s="107">
        <v>1</v>
      </c>
      <c r="AC33" s="332">
        <f t="shared" si="3"/>
        <v>43.269230769230774</v>
      </c>
      <c r="AD33" s="332">
        <f t="shared" si="4"/>
        <v>36.05769230769231</v>
      </c>
      <c r="AE33" s="118" t="s">
        <v>164</v>
      </c>
      <c r="AF33" s="117"/>
    </row>
    <row r="34" spans="1:32" s="108" customFormat="1" ht="18" customHeight="1">
      <c r="A34" s="122"/>
      <c r="B34" s="124" t="s">
        <v>208</v>
      </c>
      <c r="C34" s="331">
        <f t="shared" si="6"/>
        <v>273</v>
      </c>
      <c r="D34" s="109">
        <f>SUM(E34:J34)</f>
        <v>215</v>
      </c>
      <c r="E34" s="107">
        <v>196</v>
      </c>
      <c r="F34" s="107">
        <v>19</v>
      </c>
      <c r="G34" s="107">
        <v>0</v>
      </c>
      <c r="H34" s="107">
        <v>0</v>
      </c>
      <c r="I34" s="107">
        <v>0</v>
      </c>
      <c r="J34" s="107">
        <v>0</v>
      </c>
      <c r="K34" s="107">
        <v>49</v>
      </c>
      <c r="L34" s="107">
        <v>0</v>
      </c>
      <c r="M34" s="107">
        <v>0</v>
      </c>
      <c r="N34" s="107">
        <v>0</v>
      </c>
      <c r="O34" s="107">
        <v>0</v>
      </c>
      <c r="P34" s="107">
        <v>2</v>
      </c>
      <c r="Q34" s="107">
        <v>0</v>
      </c>
      <c r="R34" s="107">
        <v>0</v>
      </c>
      <c r="S34" s="107">
        <v>7</v>
      </c>
      <c r="T34" s="107">
        <v>0</v>
      </c>
      <c r="U34" s="109">
        <v>0</v>
      </c>
      <c r="V34" s="107">
        <v>0</v>
      </c>
      <c r="W34" s="107">
        <f t="shared" si="8"/>
        <v>2</v>
      </c>
      <c r="X34" s="107">
        <v>0</v>
      </c>
      <c r="Y34" s="107">
        <v>205</v>
      </c>
      <c r="Z34" s="107">
        <v>19</v>
      </c>
      <c r="AA34" s="107">
        <v>15</v>
      </c>
      <c r="AB34" s="107">
        <v>0</v>
      </c>
      <c r="AC34" s="332">
        <f t="shared" si="3"/>
        <v>78.75457875457876</v>
      </c>
      <c r="AD34" s="332">
        <f t="shared" si="4"/>
        <v>0.7326007326007326</v>
      </c>
      <c r="AE34" s="118" t="s">
        <v>208</v>
      </c>
      <c r="AF34" s="117"/>
    </row>
    <row r="35" spans="1:32" s="106" customFormat="1" ht="18" customHeight="1">
      <c r="A35" s="339" t="s">
        <v>171</v>
      </c>
      <c r="B35" s="339"/>
      <c r="C35" s="333">
        <f>SUM(C36:C37)</f>
        <v>72</v>
      </c>
      <c r="D35" s="334">
        <f aca="true" t="shared" si="9" ref="D35:AB35">SUM(D36:D37)</f>
        <v>15</v>
      </c>
      <c r="E35" s="328">
        <f t="shared" si="9"/>
        <v>13</v>
      </c>
      <c r="F35" s="328">
        <f t="shared" si="9"/>
        <v>2</v>
      </c>
      <c r="G35" s="328">
        <f t="shared" si="9"/>
        <v>0</v>
      </c>
      <c r="H35" s="328">
        <f t="shared" si="9"/>
        <v>0</v>
      </c>
      <c r="I35" s="328">
        <f t="shared" si="9"/>
        <v>0</v>
      </c>
      <c r="J35" s="328">
        <f t="shared" si="9"/>
        <v>0</v>
      </c>
      <c r="K35" s="328">
        <f t="shared" si="9"/>
        <v>4</v>
      </c>
      <c r="L35" s="328">
        <f t="shared" si="9"/>
        <v>0</v>
      </c>
      <c r="M35" s="328">
        <f t="shared" si="9"/>
        <v>13</v>
      </c>
      <c r="N35" s="328">
        <f t="shared" si="9"/>
        <v>3</v>
      </c>
      <c r="O35" s="328">
        <f t="shared" si="9"/>
        <v>0</v>
      </c>
      <c r="P35" s="328">
        <f t="shared" si="9"/>
        <v>34</v>
      </c>
      <c r="Q35" s="328">
        <f t="shared" si="9"/>
        <v>0</v>
      </c>
      <c r="R35" s="328">
        <f t="shared" si="9"/>
        <v>3</v>
      </c>
      <c r="S35" s="328">
        <f t="shared" si="9"/>
        <v>0</v>
      </c>
      <c r="T35" s="328">
        <f t="shared" si="9"/>
        <v>0</v>
      </c>
      <c r="U35" s="334">
        <f t="shared" si="9"/>
        <v>0</v>
      </c>
      <c r="V35" s="107">
        <f>SUM(V36:V37)</f>
        <v>0</v>
      </c>
      <c r="W35" s="107">
        <f t="shared" si="9"/>
        <v>34</v>
      </c>
      <c r="X35" s="328">
        <f t="shared" si="9"/>
        <v>4</v>
      </c>
      <c r="Y35" s="328">
        <f t="shared" si="9"/>
        <v>13</v>
      </c>
      <c r="Z35" s="328">
        <f t="shared" si="9"/>
        <v>2</v>
      </c>
      <c r="AA35" s="328">
        <f t="shared" si="9"/>
        <v>1</v>
      </c>
      <c r="AB35" s="328">
        <f t="shared" si="9"/>
        <v>0</v>
      </c>
      <c r="AC35" s="329">
        <f t="shared" si="3"/>
        <v>20.833333333333336</v>
      </c>
      <c r="AD35" s="329">
        <f t="shared" si="4"/>
        <v>47.22222222222222</v>
      </c>
      <c r="AE35" s="343" t="s">
        <v>171</v>
      </c>
      <c r="AF35" s="344"/>
    </row>
    <row r="36" spans="1:32" s="108" customFormat="1" ht="18" customHeight="1">
      <c r="A36" s="122"/>
      <c r="B36" s="124" t="s">
        <v>35</v>
      </c>
      <c r="C36" s="331">
        <f>D36+K36+L36+M36+N36+O36+P36+Q36+R36+S36+T36</f>
        <v>39</v>
      </c>
      <c r="D36" s="109">
        <f>SUM(E36:J36)</f>
        <v>7</v>
      </c>
      <c r="E36" s="107">
        <v>5</v>
      </c>
      <c r="F36" s="107">
        <v>2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13</v>
      </c>
      <c r="N36" s="107">
        <v>0</v>
      </c>
      <c r="O36" s="107">
        <v>0</v>
      </c>
      <c r="P36" s="107">
        <v>18</v>
      </c>
      <c r="Q36" s="107">
        <v>0</v>
      </c>
      <c r="R36" s="107">
        <v>1</v>
      </c>
      <c r="S36" s="107">
        <v>0</v>
      </c>
      <c r="T36" s="107">
        <v>0</v>
      </c>
      <c r="U36" s="109">
        <v>0</v>
      </c>
      <c r="V36" s="107">
        <v>0</v>
      </c>
      <c r="W36" s="107">
        <f>O36+P36+U36+V36</f>
        <v>18</v>
      </c>
      <c r="X36" s="107">
        <v>3</v>
      </c>
      <c r="Y36" s="107">
        <v>5</v>
      </c>
      <c r="Z36" s="107">
        <v>2</v>
      </c>
      <c r="AA36" s="107">
        <v>1</v>
      </c>
      <c r="AB36" s="107">
        <v>0</v>
      </c>
      <c r="AC36" s="332">
        <f t="shared" si="3"/>
        <v>17.94871794871795</v>
      </c>
      <c r="AD36" s="332">
        <f t="shared" si="4"/>
        <v>46.15384615384615</v>
      </c>
      <c r="AE36" s="118" t="s">
        <v>35</v>
      </c>
      <c r="AF36" s="117"/>
    </row>
    <row r="37" spans="1:32" s="108" customFormat="1" ht="18" customHeight="1">
      <c r="A37" s="122"/>
      <c r="B37" s="124" t="s">
        <v>36</v>
      </c>
      <c r="C37" s="331">
        <f>D37+K37+L37+M37+N37+O37+P37+Q37+R37+S37+T37</f>
        <v>33</v>
      </c>
      <c r="D37" s="109">
        <f>SUM(E37:J37)</f>
        <v>8</v>
      </c>
      <c r="E37" s="107">
        <v>8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4</v>
      </c>
      <c r="L37" s="107">
        <v>0</v>
      </c>
      <c r="M37" s="107">
        <v>0</v>
      </c>
      <c r="N37" s="107">
        <v>3</v>
      </c>
      <c r="O37" s="107">
        <v>0</v>
      </c>
      <c r="P37" s="107">
        <v>16</v>
      </c>
      <c r="Q37" s="107">
        <v>0</v>
      </c>
      <c r="R37" s="107">
        <v>2</v>
      </c>
      <c r="S37" s="107">
        <v>0</v>
      </c>
      <c r="T37" s="107">
        <v>0</v>
      </c>
      <c r="U37" s="109">
        <v>0</v>
      </c>
      <c r="V37" s="107">
        <v>0</v>
      </c>
      <c r="W37" s="107">
        <f>O37+P37+U37+V37</f>
        <v>16</v>
      </c>
      <c r="X37" s="107">
        <v>1</v>
      </c>
      <c r="Y37" s="107">
        <v>8</v>
      </c>
      <c r="Z37" s="107">
        <v>0</v>
      </c>
      <c r="AA37" s="107">
        <v>0</v>
      </c>
      <c r="AB37" s="107">
        <v>0</v>
      </c>
      <c r="AC37" s="332">
        <f t="shared" si="3"/>
        <v>24.242424242424242</v>
      </c>
      <c r="AD37" s="332">
        <f t="shared" si="4"/>
        <v>48.484848484848484</v>
      </c>
      <c r="AE37" s="118" t="s">
        <v>36</v>
      </c>
      <c r="AF37" s="117"/>
    </row>
    <row r="38" spans="1:32" s="106" customFormat="1" ht="18" customHeight="1">
      <c r="A38" s="345" t="s">
        <v>172</v>
      </c>
      <c r="B38" s="345"/>
      <c r="C38" s="333">
        <f>SUM(C39:C42)</f>
        <v>598</v>
      </c>
      <c r="D38" s="334">
        <f aca="true" t="shared" si="10" ref="D38:AB38">SUM(D39:D42)</f>
        <v>102</v>
      </c>
      <c r="E38" s="328">
        <f t="shared" si="10"/>
        <v>80</v>
      </c>
      <c r="F38" s="328">
        <f t="shared" si="10"/>
        <v>22</v>
      </c>
      <c r="G38" s="328">
        <f t="shared" si="10"/>
        <v>0</v>
      </c>
      <c r="H38" s="328">
        <f t="shared" si="10"/>
        <v>0</v>
      </c>
      <c r="I38" s="328">
        <f t="shared" si="10"/>
        <v>0</v>
      </c>
      <c r="J38" s="328">
        <f t="shared" si="10"/>
        <v>0</v>
      </c>
      <c r="K38" s="328">
        <f t="shared" si="10"/>
        <v>149</v>
      </c>
      <c r="L38" s="328">
        <f t="shared" si="10"/>
        <v>2</v>
      </c>
      <c r="M38" s="328">
        <f t="shared" si="10"/>
        <v>0</v>
      </c>
      <c r="N38" s="328">
        <f t="shared" si="10"/>
        <v>0</v>
      </c>
      <c r="O38" s="328">
        <f t="shared" si="10"/>
        <v>2</v>
      </c>
      <c r="P38" s="328">
        <f t="shared" si="10"/>
        <v>331</v>
      </c>
      <c r="Q38" s="328">
        <f t="shared" si="10"/>
        <v>0</v>
      </c>
      <c r="R38" s="328">
        <f t="shared" si="10"/>
        <v>7</v>
      </c>
      <c r="S38" s="328">
        <f t="shared" si="10"/>
        <v>5</v>
      </c>
      <c r="T38" s="328">
        <f t="shared" si="10"/>
        <v>0</v>
      </c>
      <c r="U38" s="334">
        <f t="shared" si="10"/>
        <v>0</v>
      </c>
      <c r="V38" s="328">
        <f>SUM(V39:V42)</f>
        <v>0</v>
      </c>
      <c r="W38" s="328">
        <f t="shared" si="10"/>
        <v>333</v>
      </c>
      <c r="X38" s="328">
        <f t="shared" si="10"/>
        <v>61</v>
      </c>
      <c r="Y38" s="328">
        <f t="shared" si="10"/>
        <v>81</v>
      </c>
      <c r="Z38" s="328">
        <f t="shared" si="10"/>
        <v>22</v>
      </c>
      <c r="AA38" s="328">
        <f t="shared" si="10"/>
        <v>0</v>
      </c>
      <c r="AB38" s="328">
        <f t="shared" si="10"/>
        <v>0</v>
      </c>
      <c r="AC38" s="329">
        <f t="shared" si="3"/>
        <v>17.05685618729097</v>
      </c>
      <c r="AD38" s="329">
        <f t="shared" si="4"/>
        <v>55.68561872909699</v>
      </c>
      <c r="AE38" s="343" t="s">
        <v>172</v>
      </c>
      <c r="AF38" s="344"/>
    </row>
    <row r="39" spans="1:32" s="108" customFormat="1" ht="18" customHeight="1">
      <c r="A39" s="122"/>
      <c r="B39" s="124" t="s">
        <v>74</v>
      </c>
      <c r="C39" s="331">
        <f>D39+K39+L39+M39+N39+O39+P39+Q39+R39+S39+T39</f>
        <v>320</v>
      </c>
      <c r="D39" s="109">
        <f>SUM(E39:J39)</f>
        <v>29</v>
      </c>
      <c r="E39" s="107">
        <v>23</v>
      </c>
      <c r="F39" s="107">
        <v>6</v>
      </c>
      <c r="G39" s="107">
        <v>0</v>
      </c>
      <c r="H39" s="107">
        <v>0</v>
      </c>
      <c r="I39" s="107">
        <v>0</v>
      </c>
      <c r="J39" s="107">
        <v>0</v>
      </c>
      <c r="K39" s="107">
        <v>61</v>
      </c>
      <c r="L39" s="107">
        <v>2</v>
      </c>
      <c r="M39" s="107">
        <v>0</v>
      </c>
      <c r="N39" s="107">
        <v>0</v>
      </c>
      <c r="O39" s="107">
        <v>2</v>
      </c>
      <c r="P39" s="107">
        <v>217</v>
      </c>
      <c r="Q39" s="107">
        <v>0</v>
      </c>
      <c r="R39" s="107">
        <v>7</v>
      </c>
      <c r="S39" s="107">
        <v>2</v>
      </c>
      <c r="T39" s="107">
        <v>0</v>
      </c>
      <c r="U39" s="109">
        <v>0</v>
      </c>
      <c r="V39" s="107">
        <v>0</v>
      </c>
      <c r="W39" s="107">
        <f>O39+P39+U39+V39</f>
        <v>219</v>
      </c>
      <c r="X39" s="107">
        <v>38</v>
      </c>
      <c r="Y39" s="107">
        <v>24</v>
      </c>
      <c r="Z39" s="107">
        <v>6</v>
      </c>
      <c r="AA39" s="107">
        <v>0</v>
      </c>
      <c r="AB39" s="107">
        <v>0</v>
      </c>
      <c r="AC39" s="332">
        <f t="shared" si="3"/>
        <v>9.0625</v>
      </c>
      <c r="AD39" s="332">
        <f t="shared" si="4"/>
        <v>68.4375</v>
      </c>
      <c r="AE39" s="118" t="s">
        <v>52</v>
      </c>
      <c r="AF39" s="117"/>
    </row>
    <row r="40" spans="1:32" s="108" customFormat="1" ht="18" customHeight="1">
      <c r="A40" s="122"/>
      <c r="B40" s="124" t="s">
        <v>37</v>
      </c>
      <c r="C40" s="331">
        <f>D40+K40+L40+M40+N40+O40+P40+Q40+R40+S40+T40</f>
        <v>102</v>
      </c>
      <c r="D40" s="109">
        <f>SUM(E40:J40)</f>
        <v>12</v>
      </c>
      <c r="E40" s="107">
        <v>9</v>
      </c>
      <c r="F40" s="107">
        <v>3</v>
      </c>
      <c r="G40" s="107">
        <v>0</v>
      </c>
      <c r="H40" s="107">
        <v>0</v>
      </c>
      <c r="I40" s="107">
        <v>0</v>
      </c>
      <c r="J40" s="107">
        <v>0</v>
      </c>
      <c r="K40" s="107">
        <v>28</v>
      </c>
      <c r="L40" s="107">
        <v>0</v>
      </c>
      <c r="M40" s="107">
        <v>0</v>
      </c>
      <c r="N40" s="107">
        <v>0</v>
      </c>
      <c r="O40" s="107">
        <v>0</v>
      </c>
      <c r="P40" s="107">
        <v>60</v>
      </c>
      <c r="Q40" s="107">
        <v>0</v>
      </c>
      <c r="R40" s="107">
        <v>0</v>
      </c>
      <c r="S40" s="107">
        <v>2</v>
      </c>
      <c r="T40" s="107">
        <v>0</v>
      </c>
      <c r="U40" s="109">
        <v>0</v>
      </c>
      <c r="V40" s="107">
        <v>0</v>
      </c>
      <c r="W40" s="107">
        <f>O40+P40+U40+V40</f>
        <v>60</v>
      </c>
      <c r="X40" s="107">
        <v>4</v>
      </c>
      <c r="Y40" s="107">
        <v>9</v>
      </c>
      <c r="Z40" s="107">
        <v>3</v>
      </c>
      <c r="AA40" s="107">
        <v>0</v>
      </c>
      <c r="AB40" s="107">
        <v>0</v>
      </c>
      <c r="AC40" s="332">
        <f t="shared" si="3"/>
        <v>11.76470588235294</v>
      </c>
      <c r="AD40" s="332">
        <f t="shared" si="4"/>
        <v>58.82352941176471</v>
      </c>
      <c r="AE40" s="118" t="s">
        <v>53</v>
      </c>
      <c r="AF40" s="117"/>
    </row>
    <row r="41" spans="1:32" s="108" customFormat="1" ht="18" customHeight="1">
      <c r="A41" s="122"/>
      <c r="B41" s="124" t="s">
        <v>38</v>
      </c>
      <c r="C41" s="331">
        <f>D41+K41+L41+M41+N41+O41+P41+Q41+R41+S41+T41</f>
        <v>156</v>
      </c>
      <c r="D41" s="109">
        <f>SUM(E41:J41)</f>
        <v>60</v>
      </c>
      <c r="E41" s="107">
        <v>48</v>
      </c>
      <c r="F41" s="107">
        <v>12</v>
      </c>
      <c r="G41" s="107">
        <v>0</v>
      </c>
      <c r="H41" s="107">
        <v>0</v>
      </c>
      <c r="I41" s="107">
        <v>0</v>
      </c>
      <c r="J41" s="107">
        <v>0</v>
      </c>
      <c r="K41" s="107">
        <v>54</v>
      </c>
      <c r="L41" s="107">
        <v>0</v>
      </c>
      <c r="M41" s="107">
        <v>0</v>
      </c>
      <c r="N41" s="107">
        <v>0</v>
      </c>
      <c r="O41" s="107">
        <v>0</v>
      </c>
      <c r="P41" s="107">
        <v>42</v>
      </c>
      <c r="Q41" s="107">
        <v>0</v>
      </c>
      <c r="R41" s="107">
        <v>0</v>
      </c>
      <c r="S41" s="107">
        <v>0</v>
      </c>
      <c r="T41" s="107">
        <v>0</v>
      </c>
      <c r="U41" s="109">
        <v>0</v>
      </c>
      <c r="V41" s="107">
        <v>0</v>
      </c>
      <c r="W41" s="107">
        <f>O41+P41+U41+V41</f>
        <v>42</v>
      </c>
      <c r="X41" s="107">
        <v>17</v>
      </c>
      <c r="Y41" s="107">
        <v>48</v>
      </c>
      <c r="Z41" s="107">
        <v>12</v>
      </c>
      <c r="AA41" s="107">
        <v>0</v>
      </c>
      <c r="AB41" s="107">
        <v>0</v>
      </c>
      <c r="AC41" s="332">
        <f t="shared" si="3"/>
        <v>38.46153846153847</v>
      </c>
      <c r="AD41" s="332">
        <f t="shared" si="4"/>
        <v>26.923076923076923</v>
      </c>
      <c r="AE41" s="118" t="s">
        <v>54</v>
      </c>
      <c r="AF41" s="117"/>
    </row>
    <row r="42" spans="1:32" s="108" customFormat="1" ht="18" customHeight="1">
      <c r="A42" s="122"/>
      <c r="B42" s="124" t="s">
        <v>39</v>
      </c>
      <c r="C42" s="331">
        <f>D42+K42+L42+M42+N42+O42+P42+Q42+R42+S42+T42</f>
        <v>20</v>
      </c>
      <c r="D42" s="109">
        <f>SUM(E42:J42)</f>
        <v>1</v>
      </c>
      <c r="E42" s="107">
        <v>0</v>
      </c>
      <c r="F42" s="107">
        <v>1</v>
      </c>
      <c r="G42" s="107">
        <v>0</v>
      </c>
      <c r="H42" s="107">
        <v>0</v>
      </c>
      <c r="I42" s="107">
        <v>0</v>
      </c>
      <c r="J42" s="107">
        <v>0</v>
      </c>
      <c r="K42" s="107">
        <v>6</v>
      </c>
      <c r="L42" s="107">
        <v>0</v>
      </c>
      <c r="M42" s="107">
        <v>0</v>
      </c>
      <c r="N42" s="107">
        <v>0</v>
      </c>
      <c r="O42" s="107">
        <v>0</v>
      </c>
      <c r="P42" s="107">
        <v>12</v>
      </c>
      <c r="Q42" s="107">
        <v>0</v>
      </c>
      <c r="R42" s="107">
        <v>0</v>
      </c>
      <c r="S42" s="107">
        <v>1</v>
      </c>
      <c r="T42" s="107">
        <v>0</v>
      </c>
      <c r="U42" s="109">
        <v>0</v>
      </c>
      <c r="V42" s="107">
        <v>0</v>
      </c>
      <c r="W42" s="107">
        <f>O42+P42+U42+V42</f>
        <v>12</v>
      </c>
      <c r="X42" s="107">
        <v>2</v>
      </c>
      <c r="Y42" s="107">
        <v>0</v>
      </c>
      <c r="Z42" s="107">
        <v>1</v>
      </c>
      <c r="AA42" s="107">
        <v>0</v>
      </c>
      <c r="AB42" s="107">
        <v>0</v>
      </c>
      <c r="AC42" s="332">
        <f t="shared" si="3"/>
        <v>5</v>
      </c>
      <c r="AD42" s="332">
        <f t="shared" si="4"/>
        <v>60</v>
      </c>
      <c r="AE42" s="118" t="s">
        <v>55</v>
      </c>
      <c r="AF42" s="117"/>
    </row>
    <row r="43" spans="1:32" s="106" customFormat="1" ht="18" customHeight="1">
      <c r="A43" s="345" t="s">
        <v>173</v>
      </c>
      <c r="B43" s="345"/>
      <c r="C43" s="333">
        <f>C44</f>
        <v>75</v>
      </c>
      <c r="D43" s="334">
        <f aca="true" t="shared" si="11" ref="D43:AB43">D44</f>
        <v>4</v>
      </c>
      <c r="E43" s="328">
        <f t="shared" si="11"/>
        <v>1</v>
      </c>
      <c r="F43" s="328">
        <f t="shared" si="11"/>
        <v>3</v>
      </c>
      <c r="G43" s="328">
        <f t="shared" si="11"/>
        <v>0</v>
      </c>
      <c r="H43" s="328">
        <f t="shared" si="11"/>
        <v>0</v>
      </c>
      <c r="I43" s="328">
        <f t="shared" si="11"/>
        <v>0</v>
      </c>
      <c r="J43" s="328">
        <f t="shared" si="11"/>
        <v>0</v>
      </c>
      <c r="K43" s="328">
        <f t="shared" si="11"/>
        <v>7</v>
      </c>
      <c r="L43" s="328">
        <f t="shared" si="11"/>
        <v>0</v>
      </c>
      <c r="M43" s="328">
        <f t="shared" si="11"/>
        <v>0</v>
      </c>
      <c r="N43" s="328">
        <f t="shared" si="11"/>
        <v>3</v>
      </c>
      <c r="O43" s="328">
        <f t="shared" si="11"/>
        <v>0</v>
      </c>
      <c r="P43" s="328">
        <f t="shared" si="11"/>
        <v>60</v>
      </c>
      <c r="Q43" s="328">
        <f t="shared" si="11"/>
        <v>0</v>
      </c>
      <c r="R43" s="328">
        <f t="shared" si="11"/>
        <v>0</v>
      </c>
      <c r="S43" s="328">
        <f t="shared" si="11"/>
        <v>1</v>
      </c>
      <c r="T43" s="328">
        <f t="shared" si="11"/>
        <v>0</v>
      </c>
      <c r="U43" s="334">
        <f t="shared" si="11"/>
        <v>1</v>
      </c>
      <c r="V43" s="328">
        <f t="shared" si="11"/>
        <v>0</v>
      </c>
      <c r="W43" s="328">
        <f t="shared" si="11"/>
        <v>61</v>
      </c>
      <c r="X43" s="328">
        <f t="shared" si="11"/>
        <v>10</v>
      </c>
      <c r="Y43" s="328">
        <f t="shared" si="11"/>
        <v>1</v>
      </c>
      <c r="Z43" s="328">
        <f t="shared" si="11"/>
        <v>4</v>
      </c>
      <c r="AA43" s="328">
        <f t="shared" si="11"/>
        <v>0</v>
      </c>
      <c r="AB43" s="328">
        <f t="shared" si="11"/>
        <v>0</v>
      </c>
      <c r="AC43" s="329">
        <f t="shared" si="3"/>
        <v>5.333333333333334</v>
      </c>
      <c r="AD43" s="329">
        <f t="shared" si="4"/>
        <v>81.33333333333333</v>
      </c>
      <c r="AE43" s="353" t="s">
        <v>56</v>
      </c>
      <c r="AF43" s="354"/>
    </row>
    <row r="44" spans="1:32" s="108" customFormat="1" ht="18" customHeight="1">
      <c r="A44" s="122"/>
      <c r="B44" s="124" t="s">
        <v>40</v>
      </c>
      <c r="C44" s="331">
        <f>D44+K44+L44+M44+N44+O44+P44+Q44+R44+S44+T44</f>
        <v>75</v>
      </c>
      <c r="D44" s="109">
        <f>SUM(E44:J44)</f>
        <v>4</v>
      </c>
      <c r="E44" s="107">
        <v>1</v>
      </c>
      <c r="F44" s="107">
        <v>3</v>
      </c>
      <c r="G44" s="107">
        <v>0</v>
      </c>
      <c r="H44" s="107">
        <v>0</v>
      </c>
      <c r="I44" s="107">
        <v>0</v>
      </c>
      <c r="J44" s="107">
        <v>0</v>
      </c>
      <c r="K44" s="107">
        <v>7</v>
      </c>
      <c r="L44" s="107">
        <v>0</v>
      </c>
      <c r="M44" s="107">
        <v>0</v>
      </c>
      <c r="N44" s="107">
        <v>3</v>
      </c>
      <c r="O44" s="107">
        <v>0</v>
      </c>
      <c r="P44" s="107">
        <v>60</v>
      </c>
      <c r="Q44" s="107">
        <v>0</v>
      </c>
      <c r="R44" s="107">
        <v>0</v>
      </c>
      <c r="S44" s="107">
        <v>1</v>
      </c>
      <c r="T44" s="107">
        <v>0</v>
      </c>
      <c r="U44" s="109">
        <v>1</v>
      </c>
      <c r="V44" s="107">
        <v>0</v>
      </c>
      <c r="W44" s="107">
        <f>O44+P44+U44+V44</f>
        <v>61</v>
      </c>
      <c r="X44" s="107">
        <v>10</v>
      </c>
      <c r="Y44" s="107">
        <v>1</v>
      </c>
      <c r="Z44" s="107">
        <v>4</v>
      </c>
      <c r="AA44" s="107">
        <v>0</v>
      </c>
      <c r="AB44" s="107">
        <v>0</v>
      </c>
      <c r="AC44" s="332">
        <f t="shared" si="3"/>
        <v>5.333333333333334</v>
      </c>
      <c r="AD44" s="332">
        <f t="shared" si="4"/>
        <v>81.33333333333333</v>
      </c>
      <c r="AE44" s="118" t="s">
        <v>40</v>
      </c>
      <c r="AF44" s="117"/>
    </row>
    <row r="45" spans="1:32" s="106" customFormat="1" ht="18" customHeight="1">
      <c r="A45" s="345" t="s">
        <v>174</v>
      </c>
      <c r="B45" s="345"/>
      <c r="C45" s="333">
        <f>SUM(C46:C47)</f>
        <v>183</v>
      </c>
      <c r="D45" s="334">
        <f aca="true" t="shared" si="12" ref="D45:AB45">SUM(D46:D47)</f>
        <v>18</v>
      </c>
      <c r="E45" s="328">
        <f t="shared" si="12"/>
        <v>13</v>
      </c>
      <c r="F45" s="328">
        <f t="shared" si="12"/>
        <v>5</v>
      </c>
      <c r="G45" s="328">
        <f t="shared" si="12"/>
        <v>0</v>
      </c>
      <c r="H45" s="328">
        <f t="shared" si="12"/>
        <v>0</v>
      </c>
      <c r="I45" s="328">
        <f t="shared" si="12"/>
        <v>0</v>
      </c>
      <c r="J45" s="328">
        <f t="shared" si="12"/>
        <v>0</v>
      </c>
      <c r="K45" s="328">
        <f t="shared" si="12"/>
        <v>62</v>
      </c>
      <c r="L45" s="328">
        <f t="shared" si="12"/>
        <v>0</v>
      </c>
      <c r="M45" s="328">
        <f t="shared" si="12"/>
        <v>1</v>
      </c>
      <c r="N45" s="328">
        <f t="shared" si="12"/>
        <v>4</v>
      </c>
      <c r="O45" s="328">
        <f t="shared" si="12"/>
        <v>12</v>
      </c>
      <c r="P45" s="328">
        <f t="shared" si="12"/>
        <v>86</v>
      </c>
      <c r="Q45" s="328">
        <f t="shared" si="12"/>
        <v>0</v>
      </c>
      <c r="R45" s="328">
        <f t="shared" si="12"/>
        <v>0</v>
      </c>
      <c r="S45" s="328">
        <f t="shared" si="12"/>
        <v>0</v>
      </c>
      <c r="T45" s="328">
        <f t="shared" si="12"/>
        <v>0</v>
      </c>
      <c r="U45" s="334">
        <f t="shared" si="12"/>
        <v>0</v>
      </c>
      <c r="V45" s="328">
        <f>SUM(V46:V47)</f>
        <v>0</v>
      </c>
      <c r="W45" s="328">
        <f t="shared" si="12"/>
        <v>98</v>
      </c>
      <c r="X45" s="328">
        <f t="shared" si="12"/>
        <v>20</v>
      </c>
      <c r="Y45" s="328">
        <f t="shared" si="12"/>
        <v>13</v>
      </c>
      <c r="Z45" s="328">
        <f t="shared" si="12"/>
        <v>5</v>
      </c>
      <c r="AA45" s="328">
        <f t="shared" si="12"/>
        <v>0</v>
      </c>
      <c r="AB45" s="328">
        <f t="shared" si="12"/>
        <v>0</v>
      </c>
      <c r="AC45" s="329">
        <f t="shared" si="3"/>
        <v>9.836065573770492</v>
      </c>
      <c r="AD45" s="329">
        <f t="shared" si="4"/>
        <v>53.551912568306015</v>
      </c>
      <c r="AE45" s="343" t="s">
        <v>174</v>
      </c>
      <c r="AF45" s="344"/>
    </row>
    <row r="46" spans="1:32" s="108" customFormat="1" ht="18" customHeight="1">
      <c r="A46" s="122"/>
      <c r="B46" s="124" t="s">
        <v>41</v>
      </c>
      <c r="C46" s="331">
        <f>D46+K46+L46+M46+N46+O46+P46+Q46+R46+S46+T46</f>
        <v>183</v>
      </c>
      <c r="D46" s="109">
        <f>SUM(E46:J46)</f>
        <v>18</v>
      </c>
      <c r="E46" s="107">
        <v>13</v>
      </c>
      <c r="F46" s="107">
        <v>5</v>
      </c>
      <c r="G46" s="107">
        <v>0</v>
      </c>
      <c r="H46" s="107">
        <v>0</v>
      </c>
      <c r="I46" s="107">
        <v>0</v>
      </c>
      <c r="J46" s="107">
        <v>0</v>
      </c>
      <c r="K46" s="107">
        <v>62</v>
      </c>
      <c r="L46" s="107">
        <v>0</v>
      </c>
      <c r="M46" s="107">
        <v>1</v>
      </c>
      <c r="N46" s="107">
        <v>4</v>
      </c>
      <c r="O46" s="107">
        <v>12</v>
      </c>
      <c r="P46" s="107">
        <v>86</v>
      </c>
      <c r="Q46" s="107">
        <v>0</v>
      </c>
      <c r="R46" s="107">
        <v>0</v>
      </c>
      <c r="S46" s="107">
        <v>0</v>
      </c>
      <c r="T46" s="107">
        <v>0</v>
      </c>
      <c r="U46" s="109">
        <v>0</v>
      </c>
      <c r="V46" s="107">
        <v>0</v>
      </c>
      <c r="W46" s="107">
        <f>O46+P46+U46+V46</f>
        <v>98</v>
      </c>
      <c r="X46" s="107">
        <v>20</v>
      </c>
      <c r="Y46" s="107">
        <v>13</v>
      </c>
      <c r="Z46" s="107">
        <v>5</v>
      </c>
      <c r="AA46" s="107">
        <v>0</v>
      </c>
      <c r="AB46" s="107">
        <v>0</v>
      </c>
      <c r="AC46" s="332">
        <f t="shared" si="3"/>
        <v>9.836065573770492</v>
      </c>
      <c r="AD46" s="332">
        <f t="shared" si="4"/>
        <v>53.551912568306015</v>
      </c>
      <c r="AE46" s="118" t="s">
        <v>41</v>
      </c>
      <c r="AF46" s="117"/>
    </row>
    <row r="47" spans="1:32" s="108" customFormat="1" ht="18" customHeight="1">
      <c r="A47" s="122"/>
      <c r="B47" s="124" t="s">
        <v>42</v>
      </c>
      <c r="C47" s="331">
        <f>D47+K47+L47+M47+N47+O47+P47+Q47+R47+S47+T47</f>
        <v>0</v>
      </c>
      <c r="D47" s="109">
        <f>SUM(E47:J47)</f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f>O47+P47+U47+V47</f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332">
        <v>0</v>
      </c>
      <c r="AD47" s="332">
        <v>0</v>
      </c>
      <c r="AE47" s="118" t="s">
        <v>42</v>
      </c>
      <c r="AF47" s="117"/>
    </row>
    <row r="48" spans="1:32" s="106" customFormat="1" ht="18" customHeight="1">
      <c r="A48" s="345" t="s">
        <v>175</v>
      </c>
      <c r="B48" s="345"/>
      <c r="C48" s="333">
        <f>SUM(C49:C51)</f>
        <v>453</v>
      </c>
      <c r="D48" s="334">
        <f aca="true" t="shared" si="13" ref="D48:AB48">SUM(D49:D51)</f>
        <v>170</v>
      </c>
      <c r="E48" s="328">
        <f t="shared" si="13"/>
        <v>148</v>
      </c>
      <c r="F48" s="328">
        <f t="shared" si="13"/>
        <v>22</v>
      </c>
      <c r="G48" s="107">
        <f t="shared" si="13"/>
        <v>0</v>
      </c>
      <c r="H48" s="328">
        <f t="shared" si="13"/>
        <v>0</v>
      </c>
      <c r="I48" s="328">
        <f t="shared" si="13"/>
        <v>0</v>
      </c>
      <c r="J48" s="328">
        <f t="shared" si="13"/>
        <v>0</v>
      </c>
      <c r="K48" s="328">
        <f t="shared" si="13"/>
        <v>132</v>
      </c>
      <c r="L48" s="328">
        <f t="shared" si="13"/>
        <v>0</v>
      </c>
      <c r="M48" s="328">
        <f t="shared" si="13"/>
        <v>1</v>
      </c>
      <c r="N48" s="328">
        <f t="shared" si="13"/>
        <v>10</v>
      </c>
      <c r="O48" s="328">
        <f t="shared" si="13"/>
        <v>0</v>
      </c>
      <c r="P48" s="328">
        <f t="shared" si="13"/>
        <v>125</v>
      </c>
      <c r="Q48" s="328">
        <f t="shared" si="13"/>
        <v>0</v>
      </c>
      <c r="R48" s="328">
        <f t="shared" si="13"/>
        <v>0</v>
      </c>
      <c r="S48" s="328">
        <f t="shared" si="13"/>
        <v>15</v>
      </c>
      <c r="T48" s="328">
        <f t="shared" si="13"/>
        <v>0</v>
      </c>
      <c r="U48" s="334">
        <f t="shared" si="13"/>
        <v>0</v>
      </c>
      <c r="V48" s="328">
        <f>SUM(V49:V51)</f>
        <v>0</v>
      </c>
      <c r="W48" s="328">
        <f t="shared" si="13"/>
        <v>125</v>
      </c>
      <c r="X48" s="328">
        <f t="shared" si="13"/>
        <v>24</v>
      </c>
      <c r="Y48" s="328">
        <f t="shared" si="13"/>
        <v>148</v>
      </c>
      <c r="Z48" s="328">
        <f t="shared" si="13"/>
        <v>22</v>
      </c>
      <c r="AA48" s="328">
        <f t="shared" si="13"/>
        <v>0</v>
      </c>
      <c r="AB48" s="328">
        <f t="shared" si="13"/>
        <v>0</v>
      </c>
      <c r="AC48" s="329">
        <f>D48/C48*100</f>
        <v>37.52759381898454</v>
      </c>
      <c r="AD48" s="329">
        <f t="shared" si="4"/>
        <v>27.593818984547465</v>
      </c>
      <c r="AE48" s="343" t="s">
        <v>175</v>
      </c>
      <c r="AF48" s="344"/>
    </row>
    <row r="49" spans="1:32" s="108" customFormat="1" ht="18" customHeight="1">
      <c r="A49" s="122"/>
      <c r="B49" s="124" t="s">
        <v>43</v>
      </c>
      <c r="C49" s="331">
        <f>D49+K49+L49+M49+N49+O49+P49+Q49+R49+S49+T49</f>
        <v>190</v>
      </c>
      <c r="D49" s="109">
        <f>SUM(E49:J49)</f>
        <v>32</v>
      </c>
      <c r="E49" s="107">
        <v>24</v>
      </c>
      <c r="F49" s="107">
        <v>8</v>
      </c>
      <c r="G49" s="107">
        <v>0</v>
      </c>
      <c r="H49" s="107">
        <v>0</v>
      </c>
      <c r="I49" s="107">
        <v>0</v>
      </c>
      <c r="J49" s="107">
        <v>0</v>
      </c>
      <c r="K49" s="107">
        <v>58</v>
      </c>
      <c r="L49" s="107">
        <v>0</v>
      </c>
      <c r="M49" s="107">
        <v>1</v>
      </c>
      <c r="N49" s="107">
        <v>9</v>
      </c>
      <c r="O49" s="107">
        <v>0</v>
      </c>
      <c r="P49" s="107">
        <v>83</v>
      </c>
      <c r="Q49" s="107">
        <v>0</v>
      </c>
      <c r="R49" s="107">
        <v>0</v>
      </c>
      <c r="S49" s="107">
        <v>7</v>
      </c>
      <c r="T49" s="107">
        <v>0</v>
      </c>
      <c r="U49" s="109">
        <v>0</v>
      </c>
      <c r="V49" s="107">
        <v>0</v>
      </c>
      <c r="W49" s="107">
        <f>O49+P49+U49+V49</f>
        <v>83</v>
      </c>
      <c r="X49" s="107">
        <v>14</v>
      </c>
      <c r="Y49" s="107">
        <v>24</v>
      </c>
      <c r="Z49" s="107">
        <v>8</v>
      </c>
      <c r="AA49" s="107">
        <v>0</v>
      </c>
      <c r="AB49" s="107">
        <v>0</v>
      </c>
      <c r="AC49" s="332">
        <f>D49/C49*100</f>
        <v>16.842105263157894</v>
      </c>
      <c r="AD49" s="332">
        <f t="shared" si="4"/>
        <v>43.684210526315795</v>
      </c>
      <c r="AE49" s="118" t="s">
        <v>43</v>
      </c>
      <c r="AF49" s="117"/>
    </row>
    <row r="50" spans="1:32" s="108" customFormat="1" ht="18" customHeight="1">
      <c r="A50" s="122"/>
      <c r="B50" s="124" t="s">
        <v>44</v>
      </c>
      <c r="C50" s="331">
        <f>D50+K50+L50+M50+N50+O50+P50+Q50+R50+S50+T50</f>
        <v>0</v>
      </c>
      <c r="D50" s="109">
        <f>SUM(E50:J50)</f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7">
        <v>0</v>
      </c>
      <c r="W50" s="107">
        <f>O50+P50+U50+V50</f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332">
        <v>0</v>
      </c>
      <c r="AD50" s="332">
        <v>0</v>
      </c>
      <c r="AE50" s="118" t="s">
        <v>44</v>
      </c>
      <c r="AF50" s="117"/>
    </row>
    <row r="51" spans="1:32" s="108" customFormat="1" ht="18" customHeight="1">
      <c r="A51" s="122"/>
      <c r="B51" s="124" t="s">
        <v>45</v>
      </c>
      <c r="C51" s="331">
        <f>D51+K51+L51+M51+N51+O51+P51+Q51+R51+S51+T51</f>
        <v>263</v>
      </c>
      <c r="D51" s="109">
        <f>SUM(E51:J51)</f>
        <v>138</v>
      </c>
      <c r="E51" s="107">
        <v>124</v>
      </c>
      <c r="F51" s="107">
        <v>14</v>
      </c>
      <c r="G51" s="107">
        <v>0</v>
      </c>
      <c r="H51" s="107">
        <v>0</v>
      </c>
      <c r="I51" s="107">
        <v>0</v>
      </c>
      <c r="J51" s="107">
        <v>0</v>
      </c>
      <c r="K51" s="107">
        <v>74</v>
      </c>
      <c r="L51" s="107">
        <v>0</v>
      </c>
      <c r="M51" s="107">
        <v>0</v>
      </c>
      <c r="N51" s="107">
        <v>1</v>
      </c>
      <c r="O51" s="107">
        <v>0</v>
      </c>
      <c r="P51" s="107">
        <v>42</v>
      </c>
      <c r="Q51" s="107">
        <v>0</v>
      </c>
      <c r="R51" s="107">
        <v>0</v>
      </c>
      <c r="S51" s="107">
        <v>8</v>
      </c>
      <c r="T51" s="107">
        <v>0</v>
      </c>
      <c r="U51" s="109">
        <v>0</v>
      </c>
      <c r="V51" s="107">
        <v>0</v>
      </c>
      <c r="W51" s="107">
        <f>O51+P51+U51+V51</f>
        <v>42</v>
      </c>
      <c r="X51" s="107">
        <v>10</v>
      </c>
      <c r="Y51" s="107">
        <v>124</v>
      </c>
      <c r="Z51" s="107">
        <v>14</v>
      </c>
      <c r="AA51" s="107">
        <v>0</v>
      </c>
      <c r="AB51" s="107">
        <v>0</v>
      </c>
      <c r="AC51" s="332">
        <f>D51/C51*100</f>
        <v>52.47148288973384</v>
      </c>
      <c r="AD51" s="332">
        <f t="shared" si="4"/>
        <v>15.96958174904943</v>
      </c>
      <c r="AE51" s="118" t="s">
        <v>45</v>
      </c>
      <c r="AF51" s="117"/>
    </row>
    <row r="52" spans="1:32" s="106" customFormat="1" ht="18" customHeight="1">
      <c r="A52" s="345" t="s">
        <v>176</v>
      </c>
      <c r="B52" s="345"/>
      <c r="C52" s="333">
        <f aca="true" t="shared" si="14" ref="C52:AB52">SUM(C53:C55)</f>
        <v>219</v>
      </c>
      <c r="D52" s="334">
        <f t="shared" si="14"/>
        <v>28</v>
      </c>
      <c r="E52" s="328">
        <f t="shared" si="14"/>
        <v>21</v>
      </c>
      <c r="F52" s="328">
        <f t="shared" si="14"/>
        <v>7</v>
      </c>
      <c r="G52" s="107">
        <f t="shared" si="14"/>
        <v>0</v>
      </c>
      <c r="H52" s="328">
        <f t="shared" si="14"/>
        <v>0</v>
      </c>
      <c r="I52" s="328">
        <f t="shared" si="14"/>
        <v>0</v>
      </c>
      <c r="J52" s="328">
        <f t="shared" si="14"/>
        <v>0</v>
      </c>
      <c r="K52" s="328">
        <f t="shared" si="14"/>
        <v>0</v>
      </c>
      <c r="L52" s="328">
        <f t="shared" si="14"/>
        <v>39</v>
      </c>
      <c r="M52" s="328">
        <f t="shared" si="14"/>
        <v>0</v>
      </c>
      <c r="N52" s="328">
        <f t="shared" si="14"/>
        <v>4</v>
      </c>
      <c r="O52" s="328">
        <f t="shared" si="14"/>
        <v>0</v>
      </c>
      <c r="P52" s="328">
        <f t="shared" si="14"/>
        <v>145</v>
      </c>
      <c r="Q52" s="328">
        <f t="shared" si="14"/>
        <v>0</v>
      </c>
      <c r="R52" s="328">
        <f t="shared" si="14"/>
        <v>1</v>
      </c>
      <c r="S52" s="328">
        <f t="shared" si="14"/>
        <v>2</v>
      </c>
      <c r="T52" s="328">
        <f t="shared" si="14"/>
        <v>0</v>
      </c>
      <c r="U52" s="334">
        <f t="shared" si="14"/>
        <v>0</v>
      </c>
      <c r="V52" s="328">
        <f>SUM(V53:V55)</f>
        <v>0</v>
      </c>
      <c r="W52" s="328">
        <f t="shared" si="14"/>
        <v>145</v>
      </c>
      <c r="X52" s="328">
        <f t="shared" si="14"/>
        <v>10</v>
      </c>
      <c r="Y52" s="328">
        <f t="shared" si="14"/>
        <v>21</v>
      </c>
      <c r="Z52" s="328">
        <f t="shared" si="14"/>
        <v>7</v>
      </c>
      <c r="AA52" s="328">
        <f t="shared" si="14"/>
        <v>0</v>
      </c>
      <c r="AB52" s="328">
        <f t="shared" si="14"/>
        <v>0</v>
      </c>
      <c r="AC52" s="329">
        <f>D52/C52*100</f>
        <v>12.785388127853881</v>
      </c>
      <c r="AD52" s="329">
        <f t="shared" si="4"/>
        <v>66.21004566210046</v>
      </c>
      <c r="AE52" s="343" t="s">
        <v>176</v>
      </c>
      <c r="AF52" s="344"/>
    </row>
    <row r="53" spans="1:32" s="108" customFormat="1" ht="18" customHeight="1">
      <c r="A53" s="122"/>
      <c r="B53" s="124" t="s">
        <v>46</v>
      </c>
      <c r="C53" s="331">
        <f>D53+K53+L53+M53+N53+O53+P53+Q53+R53+S53+T53</f>
        <v>219</v>
      </c>
      <c r="D53" s="109">
        <f>SUM(E53:J53)</f>
        <v>28</v>
      </c>
      <c r="E53" s="107">
        <v>21</v>
      </c>
      <c r="F53" s="107">
        <v>7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39</v>
      </c>
      <c r="M53" s="107">
        <v>0</v>
      </c>
      <c r="N53" s="107">
        <v>4</v>
      </c>
      <c r="O53" s="107">
        <v>0</v>
      </c>
      <c r="P53" s="107">
        <v>145</v>
      </c>
      <c r="Q53" s="107">
        <v>0</v>
      </c>
      <c r="R53" s="107">
        <v>1</v>
      </c>
      <c r="S53" s="107">
        <v>2</v>
      </c>
      <c r="T53" s="107">
        <v>0</v>
      </c>
      <c r="U53" s="109">
        <v>0</v>
      </c>
      <c r="V53" s="107">
        <v>0</v>
      </c>
      <c r="W53" s="107">
        <f>O53+P53+U53+V53</f>
        <v>145</v>
      </c>
      <c r="X53" s="107">
        <v>10</v>
      </c>
      <c r="Y53" s="107">
        <v>21</v>
      </c>
      <c r="Z53" s="107">
        <v>7</v>
      </c>
      <c r="AA53" s="107">
        <v>0</v>
      </c>
      <c r="AB53" s="107">
        <v>0</v>
      </c>
      <c r="AC53" s="332">
        <f>D53/C53*100</f>
        <v>12.785388127853881</v>
      </c>
      <c r="AD53" s="332">
        <f t="shared" si="4"/>
        <v>66.21004566210046</v>
      </c>
      <c r="AE53" s="118" t="s">
        <v>46</v>
      </c>
      <c r="AF53" s="117"/>
    </row>
    <row r="54" spans="1:32" s="108" customFormat="1" ht="18" customHeight="1">
      <c r="A54" s="122"/>
      <c r="B54" s="124" t="s">
        <v>47</v>
      </c>
      <c r="C54" s="331">
        <f>D54+K54+L54+M54+N54+O54+P54+Q54+R54+S54+T54</f>
        <v>0</v>
      </c>
      <c r="D54" s="109">
        <f>SUM(E54:J54)</f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9">
        <v>0</v>
      </c>
      <c r="U54" s="109">
        <v>0</v>
      </c>
      <c r="V54" s="107">
        <v>0</v>
      </c>
      <c r="W54" s="107">
        <f>O54+P54+U54+V54</f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332">
        <v>0</v>
      </c>
      <c r="AD54" s="332">
        <v>0</v>
      </c>
      <c r="AE54" s="118" t="s">
        <v>47</v>
      </c>
      <c r="AF54" s="117"/>
    </row>
    <row r="55" spans="1:32" s="108" customFormat="1" ht="18" customHeight="1">
      <c r="A55" s="122"/>
      <c r="B55" s="124" t="s">
        <v>48</v>
      </c>
      <c r="C55" s="331">
        <f>D55+K55+L55+M55+N55+O55+P55+Q55+R55+S55+T55</f>
        <v>0</v>
      </c>
      <c r="D55" s="109">
        <f>SUM(E55:J55)</f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f>O55+P55+U55+V55</f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0</v>
      </c>
      <c r="AC55" s="332">
        <v>0</v>
      </c>
      <c r="AD55" s="332">
        <v>0</v>
      </c>
      <c r="AE55" s="118" t="s">
        <v>48</v>
      </c>
      <c r="AF55" s="117"/>
    </row>
    <row r="56" spans="1:32" s="110" customFormat="1" ht="18" customHeight="1">
      <c r="A56" s="345" t="s">
        <v>177</v>
      </c>
      <c r="B56" s="345"/>
      <c r="C56" s="333">
        <f>SUM(C57:C58)</f>
        <v>179</v>
      </c>
      <c r="D56" s="334">
        <f aca="true" t="shared" si="15" ref="D56:AB56">SUM(D57:D58)</f>
        <v>27</v>
      </c>
      <c r="E56" s="328">
        <f t="shared" si="15"/>
        <v>12</v>
      </c>
      <c r="F56" s="328">
        <f t="shared" si="15"/>
        <v>15</v>
      </c>
      <c r="G56" s="107">
        <f t="shared" si="15"/>
        <v>0</v>
      </c>
      <c r="H56" s="328">
        <f t="shared" si="15"/>
        <v>0</v>
      </c>
      <c r="I56" s="328">
        <f t="shared" si="15"/>
        <v>0</v>
      </c>
      <c r="J56" s="328">
        <f t="shared" si="15"/>
        <v>0</v>
      </c>
      <c r="K56" s="328">
        <f t="shared" si="15"/>
        <v>33</v>
      </c>
      <c r="L56" s="328">
        <f t="shared" si="15"/>
        <v>0</v>
      </c>
      <c r="M56" s="328">
        <f t="shared" si="15"/>
        <v>1</v>
      </c>
      <c r="N56" s="328">
        <f t="shared" si="15"/>
        <v>3</v>
      </c>
      <c r="O56" s="328">
        <f t="shared" si="15"/>
        <v>0</v>
      </c>
      <c r="P56" s="328">
        <f t="shared" si="15"/>
        <v>114</v>
      </c>
      <c r="Q56" s="328">
        <f t="shared" si="15"/>
        <v>0</v>
      </c>
      <c r="R56" s="328">
        <f t="shared" si="15"/>
        <v>0</v>
      </c>
      <c r="S56" s="328">
        <f t="shared" si="15"/>
        <v>1</v>
      </c>
      <c r="T56" s="328">
        <f t="shared" si="15"/>
        <v>0</v>
      </c>
      <c r="U56" s="334">
        <f t="shared" si="15"/>
        <v>0</v>
      </c>
      <c r="V56" s="328">
        <f>SUM(V57:V58)</f>
        <v>0</v>
      </c>
      <c r="W56" s="328">
        <f t="shared" si="15"/>
        <v>114</v>
      </c>
      <c r="X56" s="328">
        <f t="shared" si="15"/>
        <v>5</v>
      </c>
      <c r="Y56" s="328">
        <f t="shared" si="15"/>
        <v>12</v>
      </c>
      <c r="Z56" s="328">
        <f t="shared" si="15"/>
        <v>15</v>
      </c>
      <c r="AA56" s="328">
        <f t="shared" si="15"/>
        <v>0</v>
      </c>
      <c r="AB56" s="328">
        <f t="shared" si="15"/>
        <v>0</v>
      </c>
      <c r="AC56" s="329">
        <f aca="true" t="shared" si="16" ref="AC56:AC61">D56/C56*100</f>
        <v>15.083798882681565</v>
      </c>
      <c r="AD56" s="329">
        <f t="shared" si="4"/>
        <v>63.687150837988824</v>
      </c>
      <c r="AE56" s="343" t="s">
        <v>177</v>
      </c>
      <c r="AF56" s="344"/>
    </row>
    <row r="57" spans="1:32" s="108" customFormat="1" ht="18" customHeight="1">
      <c r="A57" s="122"/>
      <c r="B57" s="124" t="s">
        <v>49</v>
      </c>
      <c r="C57" s="331">
        <f>D57+K57+L57+M57+N57+O57+P57+Q57+R57+S57+T57</f>
        <v>73</v>
      </c>
      <c r="D57" s="109">
        <f>SUM(E57:J57)</f>
        <v>6</v>
      </c>
      <c r="E57" s="107">
        <v>3</v>
      </c>
      <c r="F57" s="107">
        <v>3</v>
      </c>
      <c r="G57" s="107">
        <v>0</v>
      </c>
      <c r="H57" s="107">
        <v>0</v>
      </c>
      <c r="I57" s="107">
        <v>0</v>
      </c>
      <c r="J57" s="107">
        <v>0</v>
      </c>
      <c r="K57" s="107">
        <v>7</v>
      </c>
      <c r="L57" s="107">
        <v>0</v>
      </c>
      <c r="M57" s="107">
        <v>1</v>
      </c>
      <c r="N57" s="107">
        <v>2</v>
      </c>
      <c r="O57" s="107">
        <v>0</v>
      </c>
      <c r="P57" s="107">
        <v>57</v>
      </c>
      <c r="Q57" s="107">
        <v>0</v>
      </c>
      <c r="R57" s="107">
        <v>0</v>
      </c>
      <c r="S57" s="107">
        <v>0</v>
      </c>
      <c r="T57" s="107">
        <v>0</v>
      </c>
      <c r="U57" s="109">
        <v>0</v>
      </c>
      <c r="V57" s="107">
        <v>0</v>
      </c>
      <c r="W57" s="107">
        <f>O57+P57+U57+V57</f>
        <v>57</v>
      </c>
      <c r="X57" s="107">
        <v>1</v>
      </c>
      <c r="Y57" s="107">
        <v>3</v>
      </c>
      <c r="Z57" s="107">
        <v>3</v>
      </c>
      <c r="AA57" s="107">
        <v>0</v>
      </c>
      <c r="AB57" s="107">
        <v>0</v>
      </c>
      <c r="AC57" s="332">
        <f t="shared" si="16"/>
        <v>8.21917808219178</v>
      </c>
      <c r="AD57" s="332">
        <f t="shared" si="4"/>
        <v>78.08219178082192</v>
      </c>
      <c r="AE57" s="118" t="s">
        <v>49</v>
      </c>
      <c r="AF57" s="117"/>
    </row>
    <row r="58" spans="1:32" s="107" customFormat="1" ht="18" customHeight="1">
      <c r="A58" s="122"/>
      <c r="B58" s="124" t="s">
        <v>64</v>
      </c>
      <c r="C58" s="331">
        <f>D58+K58+L58+M58+N58+O58+P58+Q58+R58+S58+T58</f>
        <v>106</v>
      </c>
      <c r="D58" s="109">
        <f>SUM(E58:J58)</f>
        <v>21</v>
      </c>
      <c r="E58" s="107">
        <v>9</v>
      </c>
      <c r="F58" s="107">
        <v>12</v>
      </c>
      <c r="G58" s="107">
        <v>0</v>
      </c>
      <c r="H58" s="107">
        <v>0</v>
      </c>
      <c r="I58" s="107">
        <v>0</v>
      </c>
      <c r="J58" s="107">
        <v>0</v>
      </c>
      <c r="K58" s="107">
        <v>26</v>
      </c>
      <c r="L58" s="107">
        <v>0</v>
      </c>
      <c r="M58" s="107">
        <v>0</v>
      </c>
      <c r="N58" s="107">
        <v>1</v>
      </c>
      <c r="O58" s="107">
        <v>0</v>
      </c>
      <c r="P58" s="107">
        <v>57</v>
      </c>
      <c r="Q58" s="107">
        <v>0</v>
      </c>
      <c r="R58" s="107">
        <v>0</v>
      </c>
      <c r="S58" s="107">
        <v>1</v>
      </c>
      <c r="T58" s="107">
        <v>0</v>
      </c>
      <c r="U58" s="109">
        <v>0</v>
      </c>
      <c r="V58" s="107">
        <v>0</v>
      </c>
      <c r="W58" s="107">
        <f>O58+P58+U58+V58</f>
        <v>57</v>
      </c>
      <c r="X58" s="107">
        <v>4</v>
      </c>
      <c r="Y58" s="107">
        <v>9</v>
      </c>
      <c r="Z58" s="107">
        <v>12</v>
      </c>
      <c r="AA58" s="107">
        <v>0</v>
      </c>
      <c r="AB58" s="107">
        <v>0</v>
      </c>
      <c r="AC58" s="332">
        <f t="shared" si="16"/>
        <v>19.81132075471698</v>
      </c>
      <c r="AD58" s="332">
        <f t="shared" si="4"/>
        <v>53.77358490566038</v>
      </c>
      <c r="AE58" s="118" t="s">
        <v>64</v>
      </c>
      <c r="AF58" s="117"/>
    </row>
    <row r="59" spans="1:32" s="106" customFormat="1" ht="18" customHeight="1">
      <c r="A59" s="345" t="s">
        <v>178</v>
      </c>
      <c r="B59" s="346"/>
      <c r="C59" s="333">
        <f>SUM(C60:C61)</f>
        <v>371</v>
      </c>
      <c r="D59" s="334">
        <f aca="true" t="shared" si="17" ref="D59:AB59">SUM(D60:D61)</f>
        <v>70</v>
      </c>
      <c r="E59" s="328">
        <f t="shared" si="17"/>
        <v>48</v>
      </c>
      <c r="F59" s="328">
        <f t="shared" si="17"/>
        <v>22</v>
      </c>
      <c r="G59" s="107">
        <f t="shared" si="17"/>
        <v>0</v>
      </c>
      <c r="H59" s="328">
        <f t="shared" si="17"/>
        <v>0</v>
      </c>
      <c r="I59" s="328">
        <f t="shared" si="17"/>
        <v>0</v>
      </c>
      <c r="J59" s="328">
        <f t="shared" si="17"/>
        <v>0</v>
      </c>
      <c r="K59" s="328">
        <f t="shared" si="17"/>
        <v>85</v>
      </c>
      <c r="L59" s="328">
        <f t="shared" si="17"/>
        <v>0</v>
      </c>
      <c r="M59" s="328">
        <f t="shared" si="17"/>
        <v>13</v>
      </c>
      <c r="N59" s="328">
        <f t="shared" si="17"/>
        <v>8</v>
      </c>
      <c r="O59" s="328">
        <f t="shared" si="17"/>
        <v>1</v>
      </c>
      <c r="P59" s="328">
        <f t="shared" si="17"/>
        <v>179</v>
      </c>
      <c r="Q59" s="328">
        <f t="shared" si="17"/>
        <v>0</v>
      </c>
      <c r="R59" s="328">
        <f t="shared" si="17"/>
        <v>2</v>
      </c>
      <c r="S59" s="328">
        <f t="shared" si="17"/>
        <v>13</v>
      </c>
      <c r="T59" s="328">
        <f t="shared" si="17"/>
        <v>0</v>
      </c>
      <c r="U59" s="334">
        <f t="shared" si="17"/>
        <v>2</v>
      </c>
      <c r="V59" s="328">
        <f>SUM(V60:V61)</f>
        <v>0</v>
      </c>
      <c r="W59" s="328">
        <f t="shared" si="17"/>
        <v>182</v>
      </c>
      <c r="X59" s="328">
        <f t="shared" si="17"/>
        <v>18</v>
      </c>
      <c r="Y59" s="328">
        <f t="shared" si="17"/>
        <v>49</v>
      </c>
      <c r="Z59" s="328">
        <f t="shared" si="17"/>
        <v>22</v>
      </c>
      <c r="AA59" s="328">
        <f t="shared" si="17"/>
        <v>1</v>
      </c>
      <c r="AB59" s="328">
        <f t="shared" si="17"/>
        <v>0</v>
      </c>
      <c r="AC59" s="329">
        <f t="shared" si="16"/>
        <v>18.867924528301888</v>
      </c>
      <c r="AD59" s="329">
        <f t="shared" si="4"/>
        <v>49.056603773584904</v>
      </c>
      <c r="AE59" s="343" t="s">
        <v>178</v>
      </c>
      <c r="AF59" s="347"/>
    </row>
    <row r="60" spans="1:32" s="108" customFormat="1" ht="18" customHeight="1">
      <c r="A60" s="125"/>
      <c r="B60" s="124" t="s">
        <v>50</v>
      </c>
      <c r="C60" s="331">
        <f>D60+K60+L60+M60+N60+O60+P60+Q60+R60+S60+T60</f>
        <v>129</v>
      </c>
      <c r="D60" s="109">
        <f>SUM(E60:J60)</f>
        <v>20</v>
      </c>
      <c r="E60" s="107">
        <v>18</v>
      </c>
      <c r="F60" s="107">
        <v>2</v>
      </c>
      <c r="G60" s="107">
        <v>0</v>
      </c>
      <c r="H60" s="107">
        <v>0</v>
      </c>
      <c r="I60" s="107">
        <v>0</v>
      </c>
      <c r="J60" s="107">
        <v>0</v>
      </c>
      <c r="K60" s="107">
        <v>26</v>
      </c>
      <c r="L60" s="107">
        <v>0</v>
      </c>
      <c r="M60" s="107">
        <v>0</v>
      </c>
      <c r="N60" s="107">
        <v>6</v>
      </c>
      <c r="O60" s="107">
        <v>0</v>
      </c>
      <c r="P60" s="107">
        <v>77</v>
      </c>
      <c r="Q60" s="107">
        <v>0</v>
      </c>
      <c r="R60" s="107">
        <v>0</v>
      </c>
      <c r="S60" s="107">
        <v>0</v>
      </c>
      <c r="T60" s="107">
        <v>0</v>
      </c>
      <c r="U60" s="109">
        <v>0</v>
      </c>
      <c r="V60" s="107">
        <v>0</v>
      </c>
      <c r="W60" s="107">
        <f>O60+P60+U60+V60</f>
        <v>77</v>
      </c>
      <c r="X60" s="107">
        <v>10</v>
      </c>
      <c r="Y60" s="107">
        <v>18</v>
      </c>
      <c r="Z60" s="107">
        <v>2</v>
      </c>
      <c r="AA60" s="107">
        <v>1</v>
      </c>
      <c r="AB60" s="107">
        <v>0</v>
      </c>
      <c r="AC60" s="332">
        <f t="shared" si="16"/>
        <v>15.503875968992247</v>
      </c>
      <c r="AD60" s="332">
        <f t="shared" si="4"/>
        <v>59.68992248062015</v>
      </c>
      <c r="AE60" s="118" t="s">
        <v>50</v>
      </c>
      <c r="AF60" s="117"/>
    </row>
    <row r="61" spans="1:32" s="108" customFormat="1" ht="18" customHeight="1">
      <c r="A61" s="125"/>
      <c r="B61" s="124" t="s">
        <v>165</v>
      </c>
      <c r="C61" s="331">
        <f>D61+K61+L61+M61+N61+O61+P61+Q61+R61+S61+T61</f>
        <v>242</v>
      </c>
      <c r="D61" s="109">
        <f>SUM(E61:J61)</f>
        <v>50</v>
      </c>
      <c r="E61" s="107">
        <v>30</v>
      </c>
      <c r="F61" s="107">
        <v>20</v>
      </c>
      <c r="G61" s="107">
        <v>0</v>
      </c>
      <c r="H61" s="107">
        <v>0</v>
      </c>
      <c r="I61" s="107">
        <v>0</v>
      </c>
      <c r="J61" s="107">
        <v>0</v>
      </c>
      <c r="K61" s="107">
        <v>59</v>
      </c>
      <c r="L61" s="107">
        <v>0</v>
      </c>
      <c r="M61" s="107">
        <v>13</v>
      </c>
      <c r="N61" s="107">
        <v>2</v>
      </c>
      <c r="O61" s="107">
        <v>1</v>
      </c>
      <c r="P61" s="107">
        <v>102</v>
      </c>
      <c r="Q61" s="107">
        <v>0</v>
      </c>
      <c r="R61" s="107">
        <v>2</v>
      </c>
      <c r="S61" s="107">
        <v>13</v>
      </c>
      <c r="T61" s="107">
        <v>0</v>
      </c>
      <c r="U61" s="109">
        <v>2</v>
      </c>
      <c r="V61" s="107">
        <v>0</v>
      </c>
      <c r="W61" s="107">
        <f>O61+P61+U61+V61</f>
        <v>105</v>
      </c>
      <c r="X61" s="107">
        <v>8</v>
      </c>
      <c r="Y61" s="107">
        <v>31</v>
      </c>
      <c r="Z61" s="107">
        <v>20</v>
      </c>
      <c r="AA61" s="107">
        <v>0</v>
      </c>
      <c r="AB61" s="107">
        <v>0</v>
      </c>
      <c r="AC61" s="332">
        <f t="shared" si="16"/>
        <v>20.66115702479339</v>
      </c>
      <c r="AD61" s="332">
        <f t="shared" si="4"/>
        <v>43.388429752066116</v>
      </c>
      <c r="AE61" s="118" t="s">
        <v>165</v>
      </c>
      <c r="AF61" s="117"/>
    </row>
    <row r="62" spans="1:32" s="106" customFormat="1" ht="18" customHeight="1">
      <c r="A62" s="345" t="s">
        <v>179</v>
      </c>
      <c r="B62" s="345"/>
      <c r="C62" s="333">
        <f>C63</f>
        <v>0</v>
      </c>
      <c r="D62" s="334">
        <f aca="true" t="shared" si="18" ref="D62:AD62">D63</f>
        <v>0</v>
      </c>
      <c r="E62" s="328">
        <f t="shared" si="18"/>
        <v>0</v>
      </c>
      <c r="F62" s="328">
        <f t="shared" si="18"/>
        <v>0</v>
      </c>
      <c r="G62" s="107">
        <f t="shared" si="18"/>
        <v>0</v>
      </c>
      <c r="H62" s="328">
        <f t="shared" si="18"/>
        <v>0</v>
      </c>
      <c r="I62" s="328">
        <f t="shared" si="18"/>
        <v>0</v>
      </c>
      <c r="J62" s="328">
        <f t="shared" si="18"/>
        <v>0</v>
      </c>
      <c r="K62" s="328">
        <f t="shared" si="18"/>
        <v>0</v>
      </c>
      <c r="L62" s="328">
        <f t="shared" si="18"/>
        <v>0</v>
      </c>
      <c r="M62" s="328">
        <f t="shared" si="18"/>
        <v>0</v>
      </c>
      <c r="N62" s="328">
        <f t="shared" si="18"/>
        <v>0</v>
      </c>
      <c r="O62" s="328">
        <f t="shared" si="18"/>
        <v>0</v>
      </c>
      <c r="P62" s="328">
        <f t="shared" si="18"/>
        <v>0</v>
      </c>
      <c r="Q62" s="328">
        <f t="shared" si="18"/>
        <v>0</v>
      </c>
      <c r="R62" s="328">
        <f t="shared" si="18"/>
        <v>0</v>
      </c>
      <c r="S62" s="328">
        <f t="shared" si="18"/>
        <v>0</v>
      </c>
      <c r="T62" s="328">
        <f t="shared" si="18"/>
        <v>0</v>
      </c>
      <c r="U62" s="334">
        <f t="shared" si="18"/>
        <v>0</v>
      </c>
      <c r="V62" s="328">
        <f t="shared" si="18"/>
        <v>0</v>
      </c>
      <c r="W62" s="328">
        <f t="shared" si="18"/>
        <v>0</v>
      </c>
      <c r="X62" s="328">
        <f t="shared" si="18"/>
        <v>0</v>
      </c>
      <c r="Y62" s="328">
        <f t="shared" si="18"/>
        <v>0</v>
      </c>
      <c r="Z62" s="328">
        <f t="shared" si="18"/>
        <v>0</v>
      </c>
      <c r="AA62" s="328">
        <f t="shared" si="18"/>
        <v>0</v>
      </c>
      <c r="AB62" s="328">
        <f t="shared" si="18"/>
        <v>0</v>
      </c>
      <c r="AC62" s="328">
        <f t="shared" si="18"/>
        <v>0</v>
      </c>
      <c r="AD62" s="328">
        <f t="shared" si="18"/>
        <v>0</v>
      </c>
      <c r="AE62" s="343" t="s">
        <v>179</v>
      </c>
      <c r="AF62" s="344"/>
    </row>
    <row r="63" spans="1:32" s="108" customFormat="1" ht="18" customHeight="1">
      <c r="A63" s="125"/>
      <c r="B63" s="124" t="s">
        <v>51</v>
      </c>
      <c r="C63" s="331">
        <f>D63+K63+L63+M63+N63+O63+P63+Q63+R63+S63+T63</f>
        <v>0</v>
      </c>
      <c r="D63" s="109">
        <f>SUM(E63:J63)</f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9">
        <v>0</v>
      </c>
      <c r="V63" s="107">
        <v>0</v>
      </c>
      <c r="W63" s="107">
        <f>O63+P63+U63+V63</f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332">
        <v>0</v>
      </c>
      <c r="AD63" s="332">
        <v>0</v>
      </c>
      <c r="AE63" s="118" t="s">
        <v>51</v>
      </c>
      <c r="AF63" s="117"/>
    </row>
    <row r="64" spans="1:32" s="110" customFormat="1" ht="18" customHeight="1">
      <c r="A64" s="345" t="s">
        <v>180</v>
      </c>
      <c r="B64" s="352"/>
      <c r="C64" s="333">
        <f>C65</f>
        <v>65</v>
      </c>
      <c r="D64" s="334">
        <f aca="true" t="shared" si="19" ref="D64:AB64">D65</f>
        <v>20</v>
      </c>
      <c r="E64" s="328">
        <f t="shared" si="19"/>
        <v>17</v>
      </c>
      <c r="F64" s="328">
        <f t="shared" si="19"/>
        <v>3</v>
      </c>
      <c r="G64" s="107">
        <f t="shared" si="19"/>
        <v>0</v>
      </c>
      <c r="H64" s="328">
        <f t="shared" si="19"/>
        <v>0</v>
      </c>
      <c r="I64" s="328">
        <f t="shared" si="19"/>
        <v>0</v>
      </c>
      <c r="J64" s="328">
        <f t="shared" si="19"/>
        <v>0</v>
      </c>
      <c r="K64" s="328">
        <f t="shared" si="19"/>
        <v>18</v>
      </c>
      <c r="L64" s="328">
        <f t="shared" si="19"/>
        <v>0</v>
      </c>
      <c r="M64" s="328">
        <f t="shared" si="19"/>
        <v>0</v>
      </c>
      <c r="N64" s="328">
        <f t="shared" si="19"/>
        <v>1</v>
      </c>
      <c r="O64" s="328">
        <f t="shared" si="19"/>
        <v>0</v>
      </c>
      <c r="P64" s="328">
        <f t="shared" si="19"/>
        <v>23</v>
      </c>
      <c r="Q64" s="328">
        <f t="shared" si="19"/>
        <v>2</v>
      </c>
      <c r="R64" s="328">
        <f t="shared" si="19"/>
        <v>0</v>
      </c>
      <c r="S64" s="328">
        <f t="shared" si="19"/>
        <v>1</v>
      </c>
      <c r="T64" s="328">
        <f t="shared" si="19"/>
        <v>0</v>
      </c>
      <c r="U64" s="334">
        <f t="shared" si="19"/>
        <v>0</v>
      </c>
      <c r="V64" s="328">
        <f t="shared" si="19"/>
        <v>2</v>
      </c>
      <c r="W64" s="328">
        <f t="shared" si="19"/>
        <v>25</v>
      </c>
      <c r="X64" s="328">
        <f t="shared" si="19"/>
        <v>3</v>
      </c>
      <c r="Y64" s="328">
        <f t="shared" si="19"/>
        <v>17</v>
      </c>
      <c r="Z64" s="328">
        <f t="shared" si="19"/>
        <v>3</v>
      </c>
      <c r="AA64" s="328">
        <f t="shared" si="19"/>
        <v>0</v>
      </c>
      <c r="AB64" s="328">
        <f t="shared" si="19"/>
        <v>0</v>
      </c>
      <c r="AC64" s="329">
        <f>D64/C64*100</f>
        <v>30.76923076923077</v>
      </c>
      <c r="AD64" s="329">
        <f t="shared" si="4"/>
        <v>38.46153846153847</v>
      </c>
      <c r="AE64" s="343" t="s">
        <v>180</v>
      </c>
      <c r="AF64" s="347"/>
    </row>
    <row r="65" spans="1:32" s="107" customFormat="1" ht="18" customHeight="1">
      <c r="A65" s="125"/>
      <c r="B65" s="126" t="s">
        <v>166</v>
      </c>
      <c r="C65" s="331">
        <f>D65+K65+L65+M65+N65+O65+P65+Q65+R65+S65+T65</f>
        <v>65</v>
      </c>
      <c r="D65" s="109">
        <f>SUM(E65:J65)</f>
        <v>20</v>
      </c>
      <c r="E65" s="107">
        <v>17</v>
      </c>
      <c r="F65" s="107">
        <v>3</v>
      </c>
      <c r="G65" s="107">
        <v>0</v>
      </c>
      <c r="H65" s="107">
        <v>0</v>
      </c>
      <c r="I65" s="107">
        <v>0</v>
      </c>
      <c r="J65" s="107">
        <v>0</v>
      </c>
      <c r="K65" s="107">
        <v>18</v>
      </c>
      <c r="L65" s="107">
        <v>0</v>
      </c>
      <c r="M65" s="107">
        <v>0</v>
      </c>
      <c r="N65" s="107">
        <v>1</v>
      </c>
      <c r="O65" s="107">
        <v>0</v>
      </c>
      <c r="P65" s="107">
        <v>23</v>
      </c>
      <c r="Q65" s="107">
        <v>2</v>
      </c>
      <c r="R65" s="107">
        <v>0</v>
      </c>
      <c r="S65" s="107">
        <v>1</v>
      </c>
      <c r="T65" s="107">
        <v>0</v>
      </c>
      <c r="U65" s="109">
        <v>0</v>
      </c>
      <c r="V65" s="107">
        <v>2</v>
      </c>
      <c r="W65" s="107">
        <f>O65+P65+U65+V65</f>
        <v>25</v>
      </c>
      <c r="X65" s="107">
        <v>3</v>
      </c>
      <c r="Y65" s="107">
        <v>17</v>
      </c>
      <c r="Z65" s="107">
        <v>3</v>
      </c>
      <c r="AA65" s="107">
        <v>0</v>
      </c>
      <c r="AB65" s="107">
        <v>0</v>
      </c>
      <c r="AC65" s="332">
        <f>D65/C65*100</f>
        <v>30.76923076923077</v>
      </c>
      <c r="AD65" s="332">
        <f t="shared" si="4"/>
        <v>38.46153846153847</v>
      </c>
      <c r="AE65" s="118" t="s">
        <v>166</v>
      </c>
      <c r="AF65" s="117"/>
    </row>
    <row r="66" spans="1:32" s="43" customFormat="1" ht="18" customHeight="1">
      <c r="A66" s="2"/>
      <c r="B66" s="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111"/>
      <c r="AD66" s="111"/>
      <c r="AE66" s="5"/>
      <c r="AF66" s="2"/>
    </row>
    <row r="67" spans="2:30" ht="18" customHeight="1">
      <c r="B67" s="42"/>
      <c r="C67" s="42"/>
      <c r="D67" s="42"/>
      <c r="E67" s="42"/>
      <c r="F67" s="42"/>
      <c r="G67" s="42"/>
      <c r="H67" s="42"/>
      <c r="I67" s="42"/>
      <c r="J67" s="42"/>
      <c r="K67" s="44"/>
      <c r="L67" s="44"/>
      <c r="M67" s="44"/>
      <c r="N67" s="44"/>
      <c r="O67" s="44"/>
      <c r="P67" s="44"/>
      <c r="Q67" s="228" t="s">
        <v>295</v>
      </c>
      <c r="R67" s="385" t="s">
        <v>296</v>
      </c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</row>
    <row r="68" spans="2:30" ht="13.5" customHeight="1">
      <c r="B68" s="42"/>
      <c r="C68" s="42"/>
      <c r="D68" s="3"/>
      <c r="E68" s="3"/>
      <c r="F68" s="3"/>
      <c r="G68" s="3"/>
      <c r="H68" s="3"/>
      <c r="I68" s="3"/>
      <c r="J68" s="3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</row>
    <row r="69" spans="2:3" ht="13.5" customHeight="1">
      <c r="B69" s="44"/>
      <c r="C69" s="44"/>
    </row>
    <row r="70" spans="2:3" ht="13.5" customHeight="1">
      <c r="B70" s="44"/>
      <c r="C70" s="44"/>
    </row>
    <row r="71" spans="2:3" ht="13.5" customHeight="1">
      <c r="B71" s="44"/>
      <c r="C71" s="44"/>
    </row>
    <row r="72" spans="2:3" ht="13.5" customHeight="1">
      <c r="B72" s="44"/>
      <c r="C72" s="44"/>
    </row>
    <row r="73" spans="2:3" ht="13.5" customHeight="1">
      <c r="B73" s="44"/>
      <c r="C73" s="44"/>
    </row>
    <row r="74" spans="2:3" ht="13.5" customHeight="1">
      <c r="B74" s="44"/>
      <c r="C74" s="44"/>
    </row>
    <row r="75" spans="2:3" ht="13.5" customHeight="1">
      <c r="B75" s="44"/>
      <c r="C75" s="44"/>
    </row>
    <row r="76" spans="2:3" ht="13.5" customHeight="1">
      <c r="B76" s="44"/>
      <c r="C76" s="44"/>
    </row>
    <row r="77" spans="2:3" ht="13.5" customHeight="1">
      <c r="B77" s="44"/>
      <c r="C77" s="44"/>
    </row>
    <row r="78" spans="2:3" ht="13.5" customHeight="1">
      <c r="B78" s="44"/>
      <c r="C78" s="44"/>
    </row>
    <row r="79" spans="2:3" ht="13.5" customHeight="1">
      <c r="B79" s="44"/>
      <c r="C79" s="44"/>
    </row>
    <row r="80" spans="2:3" ht="13.5" customHeight="1">
      <c r="B80" s="44"/>
      <c r="C80" s="44"/>
    </row>
    <row r="81" spans="2:3" ht="13.5" customHeight="1">
      <c r="B81" s="44"/>
      <c r="C81" s="44"/>
    </row>
  </sheetData>
  <sheetProtection/>
  <mergeCells count="61">
    <mergeCell ref="R67:AD68"/>
    <mergeCell ref="A1:P1"/>
    <mergeCell ref="A4:B7"/>
    <mergeCell ref="C4:C7"/>
    <mergeCell ref="D4:J4"/>
    <mergeCell ref="K4:K7"/>
    <mergeCell ref="N4:N7"/>
    <mergeCell ref="X5:X7"/>
    <mergeCell ref="AE4:AF7"/>
    <mergeCell ref="P6:P7"/>
    <mergeCell ref="U5:U7"/>
    <mergeCell ref="V5:V7"/>
    <mergeCell ref="W5:W6"/>
    <mergeCell ref="AC4:AC7"/>
    <mergeCell ref="X12:X13"/>
    <mergeCell ref="Y4:AB5"/>
    <mergeCell ref="AB12:AB13"/>
    <mergeCell ref="J5:J7"/>
    <mergeCell ref="L6:L7"/>
    <mergeCell ref="AD4:AD7"/>
    <mergeCell ref="M6:M7"/>
    <mergeCell ref="A48:B48"/>
    <mergeCell ref="Q6:Q7"/>
    <mergeCell ref="AE35:AF35"/>
    <mergeCell ref="AE38:AF38"/>
    <mergeCell ref="U4:X4"/>
    <mergeCell ref="O5:O7"/>
    <mergeCell ref="R5:R7"/>
    <mergeCell ref="S4:S7"/>
    <mergeCell ref="Y6:Z6"/>
    <mergeCell ref="AA6:AB6"/>
    <mergeCell ref="AE15:AF15"/>
    <mergeCell ref="AA12:AA13"/>
    <mergeCell ref="A64:B64"/>
    <mergeCell ref="AE64:AF64"/>
    <mergeCell ref="A52:B52"/>
    <mergeCell ref="AE52:AF52"/>
    <mergeCell ref="A56:B56"/>
    <mergeCell ref="AE43:AF43"/>
    <mergeCell ref="A45:B45"/>
    <mergeCell ref="AE45:AF45"/>
    <mergeCell ref="A62:B62"/>
    <mergeCell ref="D5:D7"/>
    <mergeCell ref="E5:E7"/>
    <mergeCell ref="F5:F7"/>
    <mergeCell ref="G5:G7"/>
    <mergeCell ref="AE48:AF48"/>
    <mergeCell ref="H5:H7"/>
    <mergeCell ref="AE62:AF62"/>
    <mergeCell ref="A43:B43"/>
    <mergeCell ref="A38:B38"/>
    <mergeCell ref="L4:M5"/>
    <mergeCell ref="A35:B35"/>
    <mergeCell ref="I5:I7"/>
    <mergeCell ref="AE56:AF56"/>
    <mergeCell ref="A59:B59"/>
    <mergeCell ref="AE59:AF59"/>
    <mergeCell ref="L12:L13"/>
    <mergeCell ref="M12:M13"/>
    <mergeCell ref="T4:T7"/>
    <mergeCell ref="A15:B15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F79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3.5" customHeight="1"/>
  <cols>
    <col min="1" max="1" width="1.328125" style="1" customWidth="1"/>
    <col min="2" max="2" width="9.25" style="1" customWidth="1"/>
    <col min="3" max="4" width="8.33203125" style="1" customWidth="1"/>
    <col min="5" max="28" width="7.58203125" style="1" customWidth="1"/>
    <col min="29" max="30" width="8.33203125" style="65" customWidth="1"/>
    <col min="31" max="31" width="9.25" style="1" customWidth="1"/>
    <col min="32" max="32" width="1.328125" style="1" customWidth="1"/>
    <col min="33" max="16384" width="8.75" style="1" customWidth="1"/>
  </cols>
  <sheetData>
    <row r="1" spans="1:30" s="46" customFormat="1" ht="18" customHeight="1">
      <c r="A1" s="387" t="s">
        <v>255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95"/>
      <c r="R1" s="95"/>
      <c r="S1" s="95"/>
      <c r="T1" s="96" t="s">
        <v>9</v>
      </c>
      <c r="U1" s="95"/>
      <c r="V1" s="95"/>
      <c r="W1" s="95"/>
      <c r="X1" s="95"/>
      <c r="Y1" s="95"/>
      <c r="Z1" s="97"/>
      <c r="AA1" s="95"/>
      <c r="AB1" s="95"/>
      <c r="AC1" s="98"/>
      <c r="AD1" s="98"/>
    </row>
    <row r="2" spans="1:30" s="46" customFormat="1" ht="18" customHeight="1">
      <c r="A2" s="94" t="s">
        <v>260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5"/>
      <c r="Q2" s="95"/>
      <c r="R2" s="95"/>
      <c r="S2" s="95"/>
      <c r="T2" s="96"/>
      <c r="U2" s="95"/>
      <c r="V2" s="95"/>
      <c r="W2" s="95"/>
      <c r="X2" s="95"/>
      <c r="Y2" s="95"/>
      <c r="Z2" s="95"/>
      <c r="AA2" s="95"/>
      <c r="AB2" s="95"/>
      <c r="AC2" s="98"/>
      <c r="AD2" s="98"/>
    </row>
    <row r="3" spans="1:32" s="46" customFormat="1" ht="18" customHeight="1">
      <c r="A3" s="96" t="s">
        <v>88</v>
      </c>
      <c r="C3" s="99"/>
      <c r="D3" s="45"/>
      <c r="E3" s="45"/>
      <c r="F3" s="45"/>
      <c r="G3" s="45"/>
      <c r="H3" s="45"/>
      <c r="I3" s="45"/>
      <c r="J3" s="45"/>
      <c r="K3" s="45"/>
      <c r="L3" s="45"/>
      <c r="M3" s="45"/>
      <c r="N3" s="100"/>
      <c r="O3" s="100"/>
      <c r="P3" s="101"/>
      <c r="Q3" s="100" t="s">
        <v>158</v>
      </c>
      <c r="R3" s="45"/>
      <c r="S3" s="45"/>
      <c r="T3" s="45"/>
      <c r="U3" s="43"/>
      <c r="V3" s="43"/>
      <c r="W3" s="43"/>
      <c r="X3" s="43"/>
      <c r="Y3" s="43"/>
      <c r="Z3" s="43"/>
      <c r="AA3" s="43"/>
      <c r="AB3" s="43"/>
      <c r="AC3" s="102"/>
      <c r="AD3" s="102"/>
      <c r="AE3" s="43"/>
      <c r="AF3" s="103" t="s">
        <v>264</v>
      </c>
    </row>
    <row r="4" spans="1:32" s="219" customFormat="1" ht="18" customHeight="1">
      <c r="A4" s="368" t="s">
        <v>205</v>
      </c>
      <c r="B4" s="388"/>
      <c r="C4" s="391" t="s">
        <v>0</v>
      </c>
      <c r="D4" s="394" t="s">
        <v>150</v>
      </c>
      <c r="E4" s="394"/>
      <c r="F4" s="394"/>
      <c r="G4" s="394"/>
      <c r="H4" s="394"/>
      <c r="I4" s="394"/>
      <c r="J4" s="395"/>
      <c r="K4" s="340" t="s">
        <v>151</v>
      </c>
      <c r="L4" s="335" t="s">
        <v>152</v>
      </c>
      <c r="M4" s="336"/>
      <c r="N4" s="340" t="s">
        <v>262</v>
      </c>
      <c r="O4" s="223"/>
      <c r="P4" s="227" t="s">
        <v>279</v>
      </c>
      <c r="Q4" s="224"/>
      <c r="R4" s="226"/>
      <c r="S4" s="340" t="s">
        <v>183</v>
      </c>
      <c r="T4" s="335" t="s">
        <v>284</v>
      </c>
      <c r="U4" s="357" t="s">
        <v>285</v>
      </c>
      <c r="V4" s="358"/>
      <c r="W4" s="358"/>
      <c r="X4" s="359"/>
      <c r="Y4" s="368" t="s">
        <v>163</v>
      </c>
      <c r="Z4" s="368"/>
      <c r="AA4" s="368"/>
      <c r="AB4" s="368"/>
      <c r="AC4" s="382" t="s">
        <v>144</v>
      </c>
      <c r="AD4" s="396" t="s">
        <v>297</v>
      </c>
      <c r="AE4" s="361" t="s">
        <v>205</v>
      </c>
      <c r="AF4" s="373"/>
    </row>
    <row r="5" spans="1:32" s="219" customFormat="1" ht="18" customHeight="1">
      <c r="A5" s="375"/>
      <c r="B5" s="389"/>
      <c r="C5" s="392"/>
      <c r="D5" s="340" t="s">
        <v>75</v>
      </c>
      <c r="E5" s="340" t="s">
        <v>81</v>
      </c>
      <c r="F5" s="340" t="s">
        <v>82</v>
      </c>
      <c r="G5" s="340" t="s">
        <v>83</v>
      </c>
      <c r="H5" s="340" t="s">
        <v>261</v>
      </c>
      <c r="I5" s="340" t="s">
        <v>84</v>
      </c>
      <c r="J5" s="340" t="s">
        <v>308</v>
      </c>
      <c r="K5" s="341"/>
      <c r="L5" s="337"/>
      <c r="M5" s="338"/>
      <c r="N5" s="341"/>
      <c r="O5" s="355" t="s">
        <v>280</v>
      </c>
      <c r="P5" s="225" t="s">
        <v>290</v>
      </c>
      <c r="Q5" s="224" t="s">
        <v>291</v>
      </c>
      <c r="R5" s="361" t="s">
        <v>281</v>
      </c>
      <c r="S5" s="341"/>
      <c r="T5" s="349"/>
      <c r="U5" s="378" t="s">
        <v>286</v>
      </c>
      <c r="V5" s="379" t="s">
        <v>287</v>
      </c>
      <c r="W5" s="355" t="s">
        <v>289</v>
      </c>
      <c r="X5" s="355" t="s">
        <v>292</v>
      </c>
      <c r="Y5" s="369"/>
      <c r="Z5" s="369"/>
      <c r="AA5" s="369"/>
      <c r="AB5" s="369"/>
      <c r="AC5" s="383"/>
      <c r="AD5" s="397"/>
      <c r="AE5" s="374"/>
      <c r="AF5" s="375"/>
    </row>
    <row r="6" spans="1:32" s="219" customFormat="1" ht="18" customHeight="1">
      <c r="A6" s="375"/>
      <c r="B6" s="389"/>
      <c r="C6" s="392"/>
      <c r="D6" s="341"/>
      <c r="E6" s="341"/>
      <c r="F6" s="341"/>
      <c r="G6" s="341"/>
      <c r="H6" s="341"/>
      <c r="I6" s="341"/>
      <c r="J6" s="341"/>
      <c r="K6" s="341"/>
      <c r="L6" s="341" t="s">
        <v>305</v>
      </c>
      <c r="M6" s="341" t="s">
        <v>78</v>
      </c>
      <c r="N6" s="341"/>
      <c r="O6" s="360"/>
      <c r="P6" s="355" t="s">
        <v>282</v>
      </c>
      <c r="Q6" s="355" t="s">
        <v>283</v>
      </c>
      <c r="R6" s="362"/>
      <c r="S6" s="341"/>
      <c r="T6" s="349"/>
      <c r="U6" s="360"/>
      <c r="V6" s="380"/>
      <c r="W6" s="360"/>
      <c r="X6" s="360"/>
      <c r="Y6" s="364" t="s">
        <v>143</v>
      </c>
      <c r="Z6" s="365"/>
      <c r="AA6" s="366" t="s">
        <v>153</v>
      </c>
      <c r="AB6" s="367"/>
      <c r="AC6" s="383"/>
      <c r="AD6" s="397"/>
      <c r="AE6" s="374"/>
      <c r="AF6" s="375"/>
    </row>
    <row r="7" spans="1:32" s="219" customFormat="1" ht="18" customHeight="1">
      <c r="A7" s="377"/>
      <c r="B7" s="390"/>
      <c r="C7" s="393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56"/>
      <c r="P7" s="356"/>
      <c r="Q7" s="356"/>
      <c r="R7" s="363"/>
      <c r="S7" s="342"/>
      <c r="T7" s="350"/>
      <c r="U7" s="356"/>
      <c r="V7" s="381"/>
      <c r="W7" s="235" t="s">
        <v>288</v>
      </c>
      <c r="X7" s="356"/>
      <c r="Y7" s="220" t="s">
        <v>86</v>
      </c>
      <c r="Z7" s="221" t="s">
        <v>87</v>
      </c>
      <c r="AA7" s="221" t="s">
        <v>86</v>
      </c>
      <c r="AB7" s="222" t="s">
        <v>87</v>
      </c>
      <c r="AC7" s="384"/>
      <c r="AD7" s="398"/>
      <c r="AE7" s="376"/>
      <c r="AF7" s="377"/>
    </row>
    <row r="8" spans="1:32" s="46" customFormat="1" ht="18" customHeight="1">
      <c r="A8" s="3"/>
      <c r="B8" s="120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318"/>
      <c r="AD8" s="318"/>
      <c r="AE8" s="112"/>
      <c r="AF8" s="113"/>
    </row>
    <row r="9" spans="1:32" s="46" customFormat="1" ht="18" customHeight="1">
      <c r="A9" s="42"/>
      <c r="B9" s="91" t="s">
        <v>263</v>
      </c>
      <c r="C9" s="47">
        <f>D9+K9+L9+M9+N9+O9+P9+Q9+R9+S9+T9</f>
        <v>9820</v>
      </c>
      <c r="D9" s="47">
        <f>SUM(E9:J9)</f>
        <v>4677</v>
      </c>
      <c r="E9" s="47">
        <v>4566</v>
      </c>
      <c r="F9" s="47">
        <v>84</v>
      </c>
      <c r="G9" s="47">
        <v>4</v>
      </c>
      <c r="H9" s="47">
        <v>4</v>
      </c>
      <c r="I9" s="47">
        <v>19</v>
      </c>
      <c r="J9" s="47">
        <v>0</v>
      </c>
      <c r="K9" s="47">
        <v>1329</v>
      </c>
      <c r="L9" s="47">
        <v>291</v>
      </c>
      <c r="M9" s="47">
        <v>251</v>
      </c>
      <c r="N9" s="47">
        <v>185</v>
      </c>
      <c r="O9" s="47"/>
      <c r="P9" s="319">
        <v>2670</v>
      </c>
      <c r="Q9" s="47"/>
      <c r="R9" s="47"/>
      <c r="S9" s="47">
        <v>413</v>
      </c>
      <c r="T9" s="47">
        <v>4</v>
      </c>
      <c r="U9" s="47">
        <v>1</v>
      </c>
      <c r="V9" s="41" t="s">
        <v>294</v>
      </c>
      <c r="W9" s="41" t="s">
        <v>294</v>
      </c>
      <c r="X9" s="47">
        <v>563</v>
      </c>
      <c r="Y9" s="47">
        <v>5160</v>
      </c>
      <c r="Z9" s="47">
        <v>89</v>
      </c>
      <c r="AA9" s="47">
        <v>735</v>
      </c>
      <c r="AB9" s="47">
        <v>0</v>
      </c>
      <c r="AC9" s="234">
        <f>D9/C9*100</f>
        <v>47.627291242362524</v>
      </c>
      <c r="AD9" s="234">
        <v>26.5</v>
      </c>
      <c r="AE9" s="237" t="s">
        <v>263</v>
      </c>
      <c r="AF9" s="115"/>
    </row>
    <row r="10" spans="1:32" s="104" customFormat="1" ht="18" customHeight="1">
      <c r="A10" s="289"/>
      <c r="B10" s="320" t="s">
        <v>293</v>
      </c>
      <c r="C10" s="321">
        <f aca="true" t="shared" si="0" ref="C10:AB10">C15+C35+C38+C43+C45+C48+C52+C56+C59+C62+C64</f>
        <v>9701</v>
      </c>
      <c r="D10" s="321">
        <f t="shared" si="0"/>
        <v>4702</v>
      </c>
      <c r="E10" s="321">
        <f t="shared" si="0"/>
        <v>4585</v>
      </c>
      <c r="F10" s="321">
        <f t="shared" si="0"/>
        <v>99</v>
      </c>
      <c r="G10" s="321">
        <f t="shared" si="0"/>
        <v>3</v>
      </c>
      <c r="H10" s="321">
        <f t="shared" si="0"/>
        <v>1</v>
      </c>
      <c r="I10" s="321">
        <f t="shared" si="0"/>
        <v>14</v>
      </c>
      <c r="J10" s="321">
        <f t="shared" si="0"/>
        <v>0</v>
      </c>
      <c r="K10" s="321">
        <f t="shared" si="0"/>
        <v>1334</v>
      </c>
      <c r="L10" s="321">
        <f t="shared" si="0"/>
        <v>251</v>
      </c>
      <c r="M10" s="321">
        <f t="shared" si="0"/>
        <v>189</v>
      </c>
      <c r="N10" s="321">
        <f t="shared" si="0"/>
        <v>145</v>
      </c>
      <c r="O10" s="321">
        <f t="shared" si="0"/>
        <v>113</v>
      </c>
      <c r="P10" s="321">
        <f t="shared" si="0"/>
        <v>2519</v>
      </c>
      <c r="Q10" s="321">
        <f t="shared" si="0"/>
        <v>4</v>
      </c>
      <c r="R10" s="321">
        <f t="shared" si="0"/>
        <v>63</v>
      </c>
      <c r="S10" s="321">
        <f t="shared" si="0"/>
        <v>380</v>
      </c>
      <c r="T10" s="321">
        <f t="shared" si="0"/>
        <v>1</v>
      </c>
      <c r="U10" s="321">
        <f t="shared" si="0"/>
        <v>2</v>
      </c>
      <c r="V10" s="321">
        <f t="shared" si="0"/>
        <v>2</v>
      </c>
      <c r="W10" s="321">
        <f t="shared" si="0"/>
        <v>2636</v>
      </c>
      <c r="X10" s="321">
        <f t="shared" si="0"/>
        <v>587</v>
      </c>
      <c r="Y10" s="321">
        <f t="shared" si="0"/>
        <v>5202</v>
      </c>
      <c r="Z10" s="321">
        <f t="shared" si="0"/>
        <v>109</v>
      </c>
      <c r="AA10" s="321">
        <f t="shared" si="0"/>
        <v>733</v>
      </c>
      <c r="AB10" s="321">
        <f t="shared" si="0"/>
        <v>2</v>
      </c>
      <c r="AC10" s="234">
        <f>D10/C10*100</f>
        <v>48.4692299762911</v>
      </c>
      <c r="AD10" s="234">
        <f>W10/C10*100</f>
        <v>27.17245644778889</v>
      </c>
      <c r="AE10" s="239" t="s">
        <v>293</v>
      </c>
      <c r="AF10" s="294"/>
    </row>
    <row r="11" spans="1:32" s="105" customFormat="1" ht="18" customHeight="1">
      <c r="A11" s="72"/>
      <c r="B11" s="80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322"/>
      <c r="AD11" s="323"/>
      <c r="AE11" s="73"/>
      <c r="AF11" s="74"/>
    </row>
    <row r="12" spans="1:32" s="46" customFormat="1" ht="18" customHeight="1">
      <c r="A12" s="3"/>
      <c r="B12" s="121" t="s">
        <v>76</v>
      </c>
      <c r="C12" s="43">
        <v>6879</v>
      </c>
      <c r="D12" s="43">
        <f>SUM(E12:J12)</f>
        <v>3040</v>
      </c>
      <c r="E12" s="43">
        <v>2956</v>
      </c>
      <c r="F12" s="43">
        <v>67</v>
      </c>
      <c r="G12" s="43">
        <v>2</v>
      </c>
      <c r="H12" s="43">
        <v>1</v>
      </c>
      <c r="I12" s="43">
        <v>14</v>
      </c>
      <c r="J12" s="43">
        <v>0</v>
      </c>
      <c r="K12" s="43">
        <v>853</v>
      </c>
      <c r="L12" s="348">
        <v>251</v>
      </c>
      <c r="M12" s="348">
        <v>189</v>
      </c>
      <c r="N12" s="43">
        <v>120</v>
      </c>
      <c r="O12" s="43">
        <v>40</v>
      </c>
      <c r="P12" s="43">
        <v>2191</v>
      </c>
      <c r="Q12" s="43">
        <v>4</v>
      </c>
      <c r="R12" s="43">
        <v>31</v>
      </c>
      <c r="S12" s="43">
        <v>259</v>
      </c>
      <c r="T12" s="43">
        <v>0</v>
      </c>
      <c r="U12" s="43">
        <v>1</v>
      </c>
      <c r="V12" s="43">
        <v>2</v>
      </c>
      <c r="W12" s="43">
        <f>O12+P12+U12+V12</f>
        <v>2234</v>
      </c>
      <c r="X12" s="348">
        <v>587</v>
      </c>
      <c r="Y12" s="43">
        <v>3490</v>
      </c>
      <c r="Z12" s="43">
        <v>77</v>
      </c>
      <c r="AA12" s="348">
        <v>733</v>
      </c>
      <c r="AB12" s="348">
        <v>2</v>
      </c>
      <c r="AC12" s="324">
        <f>D12/C12*100</f>
        <v>44.19246983573194</v>
      </c>
      <c r="AD12" s="324">
        <f>W12/C12*100</f>
        <v>32.47565053060038</v>
      </c>
      <c r="AE12" s="114" t="s">
        <v>79</v>
      </c>
      <c r="AF12" s="115"/>
    </row>
    <row r="13" spans="1:32" s="46" customFormat="1" ht="18" customHeight="1">
      <c r="A13" s="3"/>
      <c r="B13" s="121" t="s">
        <v>77</v>
      </c>
      <c r="C13" s="43">
        <v>2822</v>
      </c>
      <c r="D13" s="43">
        <f>SUM(E13:J13)</f>
        <v>1662</v>
      </c>
      <c r="E13" s="43">
        <v>1629</v>
      </c>
      <c r="F13" s="43">
        <v>32</v>
      </c>
      <c r="G13" s="43">
        <v>1</v>
      </c>
      <c r="H13" s="43">
        <v>0</v>
      </c>
      <c r="I13" s="43">
        <v>0</v>
      </c>
      <c r="J13" s="43">
        <v>0</v>
      </c>
      <c r="K13" s="43">
        <v>481</v>
      </c>
      <c r="L13" s="348"/>
      <c r="M13" s="348"/>
      <c r="N13" s="43">
        <v>25</v>
      </c>
      <c r="O13" s="43">
        <v>73</v>
      </c>
      <c r="P13" s="43">
        <v>328</v>
      </c>
      <c r="Q13" s="43">
        <v>0</v>
      </c>
      <c r="R13" s="43">
        <v>32</v>
      </c>
      <c r="S13" s="43">
        <v>121</v>
      </c>
      <c r="T13" s="43">
        <v>1</v>
      </c>
      <c r="U13" s="43">
        <v>1</v>
      </c>
      <c r="V13" s="43">
        <v>0</v>
      </c>
      <c r="W13" s="43">
        <f>O13+P13+U13+V13</f>
        <v>402</v>
      </c>
      <c r="X13" s="348"/>
      <c r="Y13" s="43">
        <v>1712</v>
      </c>
      <c r="Z13" s="43">
        <v>32</v>
      </c>
      <c r="AA13" s="348">
        <v>0</v>
      </c>
      <c r="AB13" s="348">
        <v>0</v>
      </c>
      <c r="AC13" s="324">
        <f>D13/C13*100</f>
        <v>58.89440113394756</v>
      </c>
      <c r="AD13" s="324">
        <f>W13/C13*100</f>
        <v>14.245216158752658</v>
      </c>
      <c r="AE13" s="114" t="s">
        <v>80</v>
      </c>
      <c r="AF13" s="115"/>
    </row>
    <row r="14" spans="1:32" s="86" customFormat="1" ht="18" customHeight="1">
      <c r="A14" s="82"/>
      <c r="B14" s="85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325"/>
      <c r="AD14" s="326"/>
      <c r="AE14" s="83"/>
      <c r="AF14" s="84"/>
    </row>
    <row r="15" spans="1:32" s="106" customFormat="1" ht="18" customHeight="1">
      <c r="A15" s="345" t="s">
        <v>170</v>
      </c>
      <c r="B15" s="351"/>
      <c r="C15" s="327">
        <f>SUM(C17:C34)</f>
        <v>8559</v>
      </c>
      <c r="D15" s="328">
        <f aca="true" t="shared" si="1" ref="D15:AB15">SUM(D17:D34)</f>
        <v>4471</v>
      </c>
      <c r="E15" s="328">
        <f t="shared" si="1"/>
        <v>4374</v>
      </c>
      <c r="F15" s="328">
        <f t="shared" si="1"/>
        <v>79</v>
      </c>
      <c r="G15" s="328">
        <f t="shared" si="1"/>
        <v>3</v>
      </c>
      <c r="H15" s="328">
        <f t="shared" si="1"/>
        <v>1</v>
      </c>
      <c r="I15" s="328">
        <f t="shared" si="1"/>
        <v>14</v>
      </c>
      <c r="J15" s="328">
        <f t="shared" si="1"/>
        <v>0</v>
      </c>
      <c r="K15" s="328">
        <f t="shared" si="1"/>
        <v>1145</v>
      </c>
      <c r="L15" s="328">
        <f t="shared" si="1"/>
        <v>227</v>
      </c>
      <c r="M15" s="328">
        <f t="shared" si="1"/>
        <v>178</v>
      </c>
      <c r="N15" s="328">
        <f t="shared" si="1"/>
        <v>113</v>
      </c>
      <c r="O15" s="328">
        <f t="shared" si="1"/>
        <v>109</v>
      </c>
      <c r="P15" s="328">
        <f t="shared" si="1"/>
        <v>1895</v>
      </c>
      <c r="Q15" s="328">
        <f t="shared" si="1"/>
        <v>3</v>
      </c>
      <c r="R15" s="328">
        <f t="shared" si="1"/>
        <v>60</v>
      </c>
      <c r="S15" s="328">
        <f t="shared" si="1"/>
        <v>357</v>
      </c>
      <c r="T15" s="328">
        <f t="shared" si="1"/>
        <v>1</v>
      </c>
      <c r="U15" s="328">
        <f t="shared" si="1"/>
        <v>2</v>
      </c>
      <c r="V15" s="328">
        <f>SUM(V17:V34)</f>
        <v>1</v>
      </c>
      <c r="W15" s="328">
        <f t="shared" si="1"/>
        <v>2007</v>
      </c>
      <c r="X15" s="328">
        <f t="shared" si="1"/>
        <v>505</v>
      </c>
      <c r="Y15" s="328">
        <f t="shared" si="1"/>
        <v>4991</v>
      </c>
      <c r="Z15" s="328">
        <f t="shared" si="1"/>
        <v>88</v>
      </c>
      <c r="AA15" s="328">
        <f t="shared" si="1"/>
        <v>731</v>
      </c>
      <c r="AB15" s="328">
        <f t="shared" si="1"/>
        <v>2</v>
      </c>
      <c r="AC15" s="329">
        <f aca="true" t="shared" si="2" ref="AC15:AC46">D15/C15*100</f>
        <v>52.23741091248978</v>
      </c>
      <c r="AD15" s="329">
        <f aca="true" t="shared" si="3" ref="AD15:AD65">W15/C15*100</f>
        <v>23.44900105152471</v>
      </c>
      <c r="AE15" s="343" t="s">
        <v>170</v>
      </c>
      <c r="AF15" s="347"/>
    </row>
    <row r="16" spans="1:32" s="106" customFormat="1" ht="18" customHeight="1">
      <c r="A16" s="298"/>
      <c r="B16" s="330" t="s">
        <v>148</v>
      </c>
      <c r="C16" s="327">
        <f>SUM(C17:C21)</f>
        <v>5131</v>
      </c>
      <c r="D16" s="328">
        <f aca="true" t="shared" si="4" ref="D16:AB16">SUM(D17:D21)</f>
        <v>3057</v>
      </c>
      <c r="E16" s="328">
        <f t="shared" si="4"/>
        <v>3007</v>
      </c>
      <c r="F16" s="328">
        <f t="shared" si="4"/>
        <v>43</v>
      </c>
      <c r="G16" s="328">
        <f t="shared" si="4"/>
        <v>2</v>
      </c>
      <c r="H16" s="328">
        <f t="shared" si="4"/>
        <v>1</v>
      </c>
      <c r="I16" s="328">
        <f t="shared" si="4"/>
        <v>4</v>
      </c>
      <c r="J16" s="328">
        <f t="shared" si="4"/>
        <v>0</v>
      </c>
      <c r="K16" s="328">
        <f t="shared" si="4"/>
        <v>656</v>
      </c>
      <c r="L16" s="328">
        <f t="shared" si="4"/>
        <v>210</v>
      </c>
      <c r="M16" s="328">
        <f t="shared" si="4"/>
        <v>142</v>
      </c>
      <c r="N16" s="328">
        <f t="shared" si="4"/>
        <v>36</v>
      </c>
      <c r="O16" s="328">
        <f t="shared" si="4"/>
        <v>58</v>
      </c>
      <c r="P16" s="328">
        <f t="shared" si="4"/>
        <v>673</v>
      </c>
      <c r="Q16" s="328">
        <f t="shared" si="4"/>
        <v>1</v>
      </c>
      <c r="R16" s="328">
        <f t="shared" si="4"/>
        <v>35</v>
      </c>
      <c r="S16" s="328">
        <f t="shared" si="4"/>
        <v>262</v>
      </c>
      <c r="T16" s="328">
        <f t="shared" si="4"/>
        <v>1</v>
      </c>
      <c r="U16" s="328">
        <f t="shared" si="4"/>
        <v>0</v>
      </c>
      <c r="V16" s="328">
        <f>SUM(V17:V21)</f>
        <v>1</v>
      </c>
      <c r="W16" s="328">
        <f t="shared" si="4"/>
        <v>732</v>
      </c>
      <c r="X16" s="328">
        <f t="shared" si="4"/>
        <v>220</v>
      </c>
      <c r="Y16" s="328">
        <f t="shared" si="4"/>
        <v>3459</v>
      </c>
      <c r="Z16" s="328">
        <f t="shared" si="4"/>
        <v>45</v>
      </c>
      <c r="AA16" s="328">
        <f t="shared" si="4"/>
        <v>619</v>
      </c>
      <c r="AB16" s="328">
        <f t="shared" si="4"/>
        <v>1</v>
      </c>
      <c r="AC16" s="329">
        <f t="shared" si="2"/>
        <v>59.57902942896121</v>
      </c>
      <c r="AD16" s="329">
        <f t="shared" si="3"/>
        <v>14.266224907425453</v>
      </c>
      <c r="AE16" s="300" t="s">
        <v>148</v>
      </c>
      <c r="AF16" s="298"/>
    </row>
    <row r="17" spans="1:32" s="108" customFormat="1" ht="18" customHeight="1">
      <c r="A17" s="122"/>
      <c r="B17" s="123" t="s">
        <v>23</v>
      </c>
      <c r="C17" s="331">
        <f aca="true" t="shared" si="5" ref="C17:C34">D17+K17+L17+M17+N17+O17+P17+Q17+R17+S17+T17</f>
        <v>1382</v>
      </c>
      <c r="D17" s="109">
        <f aca="true" t="shared" si="6" ref="D17:D33">SUM(E17:J17)</f>
        <v>646</v>
      </c>
      <c r="E17" s="107">
        <v>626</v>
      </c>
      <c r="F17" s="107">
        <v>17</v>
      </c>
      <c r="G17" s="107">
        <v>0</v>
      </c>
      <c r="H17" s="107">
        <v>0</v>
      </c>
      <c r="I17" s="107">
        <v>3</v>
      </c>
      <c r="J17" s="107">
        <v>0</v>
      </c>
      <c r="K17" s="107">
        <v>210</v>
      </c>
      <c r="L17" s="107">
        <v>71</v>
      </c>
      <c r="M17" s="107">
        <v>43</v>
      </c>
      <c r="N17" s="107">
        <v>8</v>
      </c>
      <c r="O17" s="107">
        <v>14</v>
      </c>
      <c r="P17" s="107">
        <v>322</v>
      </c>
      <c r="Q17" s="107">
        <v>0</v>
      </c>
      <c r="R17" s="107">
        <v>6</v>
      </c>
      <c r="S17" s="107">
        <v>62</v>
      </c>
      <c r="T17" s="107">
        <v>0</v>
      </c>
      <c r="U17" s="109">
        <v>0</v>
      </c>
      <c r="V17" s="107">
        <v>0</v>
      </c>
      <c r="W17" s="107">
        <f aca="true" t="shared" si="7" ref="W17:W34">O17+P17+U17+V17</f>
        <v>336</v>
      </c>
      <c r="X17" s="107">
        <v>106</v>
      </c>
      <c r="Y17" s="107">
        <v>736</v>
      </c>
      <c r="Z17" s="107">
        <v>17</v>
      </c>
      <c r="AA17" s="107">
        <v>165</v>
      </c>
      <c r="AB17" s="107">
        <v>1</v>
      </c>
      <c r="AC17" s="332">
        <f t="shared" si="2"/>
        <v>46.7438494934877</v>
      </c>
      <c r="AD17" s="332">
        <f t="shared" si="3"/>
        <v>24.312590448625183</v>
      </c>
      <c r="AE17" s="116" t="s">
        <v>23</v>
      </c>
      <c r="AF17" s="117"/>
    </row>
    <row r="18" spans="1:32" s="108" customFormat="1" ht="18" customHeight="1">
      <c r="A18" s="122"/>
      <c r="B18" s="123" t="s">
        <v>24</v>
      </c>
      <c r="C18" s="331">
        <f t="shared" si="5"/>
        <v>1391</v>
      </c>
      <c r="D18" s="109">
        <f t="shared" si="6"/>
        <v>834</v>
      </c>
      <c r="E18" s="107">
        <v>825</v>
      </c>
      <c r="F18" s="107">
        <v>6</v>
      </c>
      <c r="G18" s="107">
        <v>1</v>
      </c>
      <c r="H18" s="107">
        <v>1</v>
      </c>
      <c r="I18" s="107">
        <v>1</v>
      </c>
      <c r="J18" s="107">
        <v>0</v>
      </c>
      <c r="K18" s="107">
        <v>123</v>
      </c>
      <c r="L18" s="107">
        <v>64</v>
      </c>
      <c r="M18" s="107">
        <v>32</v>
      </c>
      <c r="N18" s="107">
        <v>10</v>
      </c>
      <c r="O18" s="107">
        <v>6</v>
      </c>
      <c r="P18" s="107">
        <v>211</v>
      </c>
      <c r="Q18" s="107">
        <v>0</v>
      </c>
      <c r="R18" s="107">
        <v>12</v>
      </c>
      <c r="S18" s="107">
        <v>98</v>
      </c>
      <c r="T18" s="107">
        <v>1</v>
      </c>
      <c r="U18" s="109">
        <v>0</v>
      </c>
      <c r="V18" s="107">
        <v>0</v>
      </c>
      <c r="W18" s="107">
        <f t="shared" si="7"/>
        <v>217</v>
      </c>
      <c r="X18" s="107">
        <v>72</v>
      </c>
      <c r="Y18" s="107">
        <v>982</v>
      </c>
      <c r="Z18" s="107">
        <v>6</v>
      </c>
      <c r="AA18" s="107">
        <v>183</v>
      </c>
      <c r="AB18" s="107">
        <v>0</v>
      </c>
      <c r="AC18" s="332">
        <f t="shared" si="2"/>
        <v>59.9568655643422</v>
      </c>
      <c r="AD18" s="332">
        <f t="shared" si="3"/>
        <v>15.600287562904386</v>
      </c>
      <c r="AE18" s="116" t="s">
        <v>24</v>
      </c>
      <c r="AF18" s="117"/>
    </row>
    <row r="19" spans="1:32" s="108" customFormat="1" ht="18" customHeight="1">
      <c r="A19" s="122"/>
      <c r="B19" s="123" t="s">
        <v>25</v>
      </c>
      <c r="C19" s="331">
        <f t="shared" si="5"/>
        <v>754</v>
      </c>
      <c r="D19" s="109">
        <f t="shared" si="6"/>
        <v>481</v>
      </c>
      <c r="E19" s="107">
        <v>475</v>
      </c>
      <c r="F19" s="107">
        <v>5</v>
      </c>
      <c r="G19" s="107">
        <v>1</v>
      </c>
      <c r="H19" s="107">
        <v>0</v>
      </c>
      <c r="I19" s="107">
        <v>0</v>
      </c>
      <c r="J19" s="107">
        <v>0</v>
      </c>
      <c r="K19" s="107">
        <v>96</v>
      </c>
      <c r="L19" s="107">
        <v>60</v>
      </c>
      <c r="M19" s="107">
        <v>48</v>
      </c>
      <c r="N19" s="107">
        <v>8</v>
      </c>
      <c r="O19" s="107">
        <v>31</v>
      </c>
      <c r="P19" s="107">
        <v>2</v>
      </c>
      <c r="Q19" s="107">
        <v>0</v>
      </c>
      <c r="R19" s="107">
        <v>5</v>
      </c>
      <c r="S19" s="107">
        <v>23</v>
      </c>
      <c r="T19" s="107">
        <v>0</v>
      </c>
      <c r="U19" s="109">
        <v>0</v>
      </c>
      <c r="V19" s="107">
        <v>0</v>
      </c>
      <c r="W19" s="107">
        <f t="shared" si="7"/>
        <v>33</v>
      </c>
      <c r="X19" s="107">
        <v>7</v>
      </c>
      <c r="Y19" s="107">
        <v>595</v>
      </c>
      <c r="Z19" s="107">
        <v>5</v>
      </c>
      <c r="AA19" s="107">
        <v>165</v>
      </c>
      <c r="AB19" s="107">
        <v>0</v>
      </c>
      <c r="AC19" s="332">
        <f t="shared" si="2"/>
        <v>63.793103448275865</v>
      </c>
      <c r="AD19" s="332">
        <f t="shared" si="3"/>
        <v>4.376657824933687</v>
      </c>
      <c r="AE19" s="116" t="s">
        <v>25</v>
      </c>
      <c r="AF19" s="117"/>
    </row>
    <row r="20" spans="1:32" s="108" customFormat="1" ht="18" customHeight="1">
      <c r="A20" s="122"/>
      <c r="B20" s="123" t="s">
        <v>26</v>
      </c>
      <c r="C20" s="331">
        <f t="shared" si="5"/>
        <v>694</v>
      </c>
      <c r="D20" s="109">
        <f t="shared" si="6"/>
        <v>493</v>
      </c>
      <c r="E20" s="107">
        <v>486</v>
      </c>
      <c r="F20" s="107">
        <v>7</v>
      </c>
      <c r="G20" s="107">
        <v>0</v>
      </c>
      <c r="H20" s="107">
        <v>0</v>
      </c>
      <c r="I20" s="107">
        <v>0</v>
      </c>
      <c r="J20" s="107">
        <v>0</v>
      </c>
      <c r="K20" s="107">
        <v>87</v>
      </c>
      <c r="L20" s="107">
        <v>6</v>
      </c>
      <c r="M20" s="107">
        <v>10</v>
      </c>
      <c r="N20" s="107">
        <v>3</v>
      </c>
      <c r="O20" s="107">
        <v>0</v>
      </c>
      <c r="P20" s="107">
        <v>56</v>
      </c>
      <c r="Q20" s="107">
        <v>1</v>
      </c>
      <c r="R20" s="107">
        <v>3</v>
      </c>
      <c r="S20" s="107">
        <v>35</v>
      </c>
      <c r="T20" s="107">
        <v>0</v>
      </c>
      <c r="U20" s="109">
        <v>0</v>
      </c>
      <c r="V20" s="107">
        <v>1</v>
      </c>
      <c r="W20" s="107">
        <f t="shared" si="7"/>
        <v>57</v>
      </c>
      <c r="X20" s="107">
        <v>18</v>
      </c>
      <c r="Y20" s="107">
        <v>511</v>
      </c>
      <c r="Z20" s="107">
        <v>7</v>
      </c>
      <c r="AA20" s="107">
        <v>49</v>
      </c>
      <c r="AB20" s="107">
        <v>0</v>
      </c>
      <c r="AC20" s="332">
        <f t="shared" si="2"/>
        <v>71.03746397694525</v>
      </c>
      <c r="AD20" s="332">
        <f t="shared" si="3"/>
        <v>8.213256484149856</v>
      </c>
      <c r="AE20" s="116" t="s">
        <v>26</v>
      </c>
      <c r="AF20" s="117"/>
    </row>
    <row r="21" spans="1:32" s="108" customFormat="1" ht="18" customHeight="1">
      <c r="A21" s="122"/>
      <c r="B21" s="123" t="s">
        <v>27</v>
      </c>
      <c r="C21" s="331">
        <f t="shared" si="5"/>
        <v>910</v>
      </c>
      <c r="D21" s="109">
        <f t="shared" si="6"/>
        <v>603</v>
      </c>
      <c r="E21" s="107">
        <v>595</v>
      </c>
      <c r="F21" s="107">
        <v>8</v>
      </c>
      <c r="G21" s="107">
        <v>0</v>
      </c>
      <c r="H21" s="107">
        <v>0</v>
      </c>
      <c r="I21" s="107">
        <v>0</v>
      </c>
      <c r="J21" s="107">
        <v>0</v>
      </c>
      <c r="K21" s="107">
        <v>140</v>
      </c>
      <c r="L21" s="107">
        <v>9</v>
      </c>
      <c r="M21" s="107">
        <v>9</v>
      </c>
      <c r="N21" s="107">
        <v>7</v>
      </c>
      <c r="O21" s="107">
        <v>7</v>
      </c>
      <c r="P21" s="107">
        <v>82</v>
      </c>
      <c r="Q21" s="107">
        <v>0</v>
      </c>
      <c r="R21" s="107">
        <v>9</v>
      </c>
      <c r="S21" s="107">
        <v>44</v>
      </c>
      <c r="T21" s="107">
        <v>0</v>
      </c>
      <c r="U21" s="109">
        <v>0</v>
      </c>
      <c r="V21" s="107">
        <v>0</v>
      </c>
      <c r="W21" s="107">
        <f t="shared" si="7"/>
        <v>89</v>
      </c>
      <c r="X21" s="107">
        <v>17</v>
      </c>
      <c r="Y21" s="107">
        <v>635</v>
      </c>
      <c r="Z21" s="107">
        <v>10</v>
      </c>
      <c r="AA21" s="107">
        <v>57</v>
      </c>
      <c r="AB21" s="107">
        <v>0</v>
      </c>
      <c r="AC21" s="332">
        <f t="shared" si="2"/>
        <v>66.26373626373626</v>
      </c>
      <c r="AD21" s="332">
        <f t="shared" si="3"/>
        <v>9.780219780219781</v>
      </c>
      <c r="AE21" s="116" t="s">
        <v>27</v>
      </c>
      <c r="AF21" s="117"/>
    </row>
    <row r="22" spans="1:32" s="108" customFormat="1" ht="18" customHeight="1">
      <c r="A22" s="122"/>
      <c r="B22" s="124" t="s">
        <v>28</v>
      </c>
      <c r="C22" s="331">
        <f t="shared" si="5"/>
        <v>659</v>
      </c>
      <c r="D22" s="109">
        <f t="shared" si="6"/>
        <v>226</v>
      </c>
      <c r="E22" s="107">
        <v>213</v>
      </c>
      <c r="F22" s="107">
        <v>8</v>
      </c>
      <c r="G22" s="107">
        <v>0</v>
      </c>
      <c r="H22" s="107">
        <v>0</v>
      </c>
      <c r="I22" s="107">
        <v>5</v>
      </c>
      <c r="J22" s="107">
        <v>0</v>
      </c>
      <c r="K22" s="107">
        <v>91</v>
      </c>
      <c r="L22" s="107">
        <v>4</v>
      </c>
      <c r="M22" s="107">
        <v>13</v>
      </c>
      <c r="N22" s="107">
        <v>15</v>
      </c>
      <c r="O22" s="107">
        <v>4</v>
      </c>
      <c r="P22" s="107">
        <v>296</v>
      </c>
      <c r="Q22" s="107">
        <v>1</v>
      </c>
      <c r="R22" s="107">
        <v>1</v>
      </c>
      <c r="S22" s="107">
        <v>8</v>
      </c>
      <c r="T22" s="107">
        <v>0</v>
      </c>
      <c r="U22" s="109">
        <v>1</v>
      </c>
      <c r="V22" s="107">
        <v>0</v>
      </c>
      <c r="W22" s="107">
        <f t="shared" si="7"/>
        <v>301</v>
      </c>
      <c r="X22" s="107">
        <v>63</v>
      </c>
      <c r="Y22" s="107">
        <v>234</v>
      </c>
      <c r="Z22" s="107">
        <v>9</v>
      </c>
      <c r="AA22" s="107">
        <v>23</v>
      </c>
      <c r="AB22" s="107">
        <v>0</v>
      </c>
      <c r="AC22" s="332">
        <f t="shared" si="2"/>
        <v>34.29438543247345</v>
      </c>
      <c r="AD22" s="332">
        <f t="shared" si="3"/>
        <v>45.6752655538695</v>
      </c>
      <c r="AE22" s="118" t="s">
        <v>28</v>
      </c>
      <c r="AF22" s="117"/>
    </row>
    <row r="23" spans="1:32" s="108" customFormat="1" ht="18" customHeight="1">
      <c r="A23" s="122"/>
      <c r="B23" s="124" t="s">
        <v>149</v>
      </c>
      <c r="C23" s="331">
        <f t="shared" si="5"/>
        <v>143</v>
      </c>
      <c r="D23" s="109">
        <f t="shared" si="6"/>
        <v>74</v>
      </c>
      <c r="E23" s="107">
        <v>68</v>
      </c>
      <c r="F23" s="107">
        <v>6</v>
      </c>
      <c r="G23" s="107">
        <v>0</v>
      </c>
      <c r="H23" s="107">
        <v>0</v>
      </c>
      <c r="I23" s="107">
        <v>0</v>
      </c>
      <c r="J23" s="107">
        <v>0</v>
      </c>
      <c r="K23" s="107">
        <v>32</v>
      </c>
      <c r="L23" s="107">
        <v>0</v>
      </c>
      <c r="M23" s="107">
        <v>0</v>
      </c>
      <c r="N23" s="107">
        <v>1</v>
      </c>
      <c r="O23" s="107">
        <v>0</v>
      </c>
      <c r="P23" s="107">
        <v>32</v>
      </c>
      <c r="Q23" s="107">
        <v>0</v>
      </c>
      <c r="R23" s="107">
        <v>0</v>
      </c>
      <c r="S23" s="107">
        <v>4</v>
      </c>
      <c r="T23" s="107">
        <v>0</v>
      </c>
      <c r="U23" s="109">
        <v>0</v>
      </c>
      <c r="V23" s="107">
        <v>0</v>
      </c>
      <c r="W23" s="107">
        <f t="shared" si="7"/>
        <v>32</v>
      </c>
      <c r="X23" s="107">
        <v>5</v>
      </c>
      <c r="Y23" s="107">
        <v>68</v>
      </c>
      <c r="Z23" s="107">
        <v>6</v>
      </c>
      <c r="AA23" s="107">
        <v>0</v>
      </c>
      <c r="AB23" s="107">
        <v>0</v>
      </c>
      <c r="AC23" s="332">
        <f t="shared" si="2"/>
        <v>51.74825174825175</v>
      </c>
      <c r="AD23" s="332">
        <f t="shared" si="3"/>
        <v>22.377622377622377</v>
      </c>
      <c r="AE23" s="118" t="s">
        <v>149</v>
      </c>
      <c r="AF23" s="117"/>
    </row>
    <row r="24" spans="1:32" s="108" customFormat="1" ht="18" customHeight="1">
      <c r="A24" s="122"/>
      <c r="B24" s="124" t="s">
        <v>29</v>
      </c>
      <c r="C24" s="331">
        <f t="shared" si="5"/>
        <v>348</v>
      </c>
      <c r="D24" s="109">
        <f t="shared" si="6"/>
        <v>127</v>
      </c>
      <c r="E24" s="107">
        <v>119</v>
      </c>
      <c r="F24" s="107">
        <v>4</v>
      </c>
      <c r="G24" s="107">
        <v>0</v>
      </c>
      <c r="H24" s="107">
        <v>0</v>
      </c>
      <c r="I24" s="107">
        <v>4</v>
      </c>
      <c r="J24" s="107">
        <v>0</v>
      </c>
      <c r="K24" s="107">
        <v>55</v>
      </c>
      <c r="L24" s="107">
        <v>0</v>
      </c>
      <c r="M24" s="107">
        <v>9</v>
      </c>
      <c r="N24" s="107">
        <v>16</v>
      </c>
      <c r="O24" s="107">
        <v>29</v>
      </c>
      <c r="P24" s="107">
        <v>93</v>
      </c>
      <c r="Q24" s="107">
        <v>1</v>
      </c>
      <c r="R24" s="107">
        <v>1</v>
      </c>
      <c r="S24" s="107">
        <v>17</v>
      </c>
      <c r="T24" s="107">
        <v>0</v>
      </c>
      <c r="U24" s="109">
        <v>1</v>
      </c>
      <c r="V24" s="107">
        <v>0</v>
      </c>
      <c r="W24" s="107">
        <f t="shared" si="7"/>
        <v>123</v>
      </c>
      <c r="X24" s="107">
        <v>37</v>
      </c>
      <c r="Y24" s="107">
        <v>148</v>
      </c>
      <c r="Z24" s="107">
        <v>5</v>
      </c>
      <c r="AA24" s="107">
        <v>0</v>
      </c>
      <c r="AB24" s="107">
        <v>0</v>
      </c>
      <c r="AC24" s="332">
        <f t="shared" si="2"/>
        <v>36.49425287356322</v>
      </c>
      <c r="AD24" s="332">
        <f t="shared" si="3"/>
        <v>35.3448275862069</v>
      </c>
      <c r="AE24" s="118" t="s">
        <v>29</v>
      </c>
      <c r="AF24" s="117"/>
    </row>
    <row r="25" spans="1:32" s="108" customFormat="1" ht="18" customHeight="1">
      <c r="A25" s="122"/>
      <c r="B25" s="124" t="s">
        <v>30</v>
      </c>
      <c r="C25" s="331">
        <f t="shared" si="5"/>
        <v>308</v>
      </c>
      <c r="D25" s="109">
        <f t="shared" si="6"/>
        <v>120</v>
      </c>
      <c r="E25" s="107">
        <v>118</v>
      </c>
      <c r="F25" s="107">
        <v>1</v>
      </c>
      <c r="G25" s="107">
        <v>0</v>
      </c>
      <c r="H25" s="107">
        <v>0</v>
      </c>
      <c r="I25" s="107">
        <v>1</v>
      </c>
      <c r="J25" s="107">
        <v>0</v>
      </c>
      <c r="K25" s="107">
        <v>24</v>
      </c>
      <c r="L25" s="107">
        <v>3</v>
      </c>
      <c r="M25" s="107">
        <v>0</v>
      </c>
      <c r="N25" s="107">
        <v>4</v>
      </c>
      <c r="O25" s="107">
        <v>0</v>
      </c>
      <c r="P25" s="107">
        <v>147</v>
      </c>
      <c r="Q25" s="107">
        <v>0</v>
      </c>
      <c r="R25" s="107">
        <v>0</v>
      </c>
      <c r="S25" s="107">
        <v>10</v>
      </c>
      <c r="T25" s="107">
        <v>0</v>
      </c>
      <c r="U25" s="109">
        <v>0</v>
      </c>
      <c r="V25" s="107">
        <v>0</v>
      </c>
      <c r="W25" s="107">
        <f t="shared" si="7"/>
        <v>147</v>
      </c>
      <c r="X25" s="107">
        <v>47</v>
      </c>
      <c r="Y25" s="107">
        <v>118</v>
      </c>
      <c r="Z25" s="107">
        <v>1</v>
      </c>
      <c r="AA25" s="107">
        <v>0</v>
      </c>
      <c r="AB25" s="107">
        <v>0</v>
      </c>
      <c r="AC25" s="332">
        <f t="shared" si="2"/>
        <v>38.961038961038966</v>
      </c>
      <c r="AD25" s="332">
        <f t="shared" si="3"/>
        <v>47.72727272727273</v>
      </c>
      <c r="AE25" s="118" t="s">
        <v>30</v>
      </c>
      <c r="AF25" s="117"/>
    </row>
    <row r="26" spans="1:32" s="108" customFormat="1" ht="18" customHeight="1">
      <c r="A26" s="122"/>
      <c r="B26" s="124" t="s">
        <v>31</v>
      </c>
      <c r="C26" s="331">
        <f t="shared" si="5"/>
        <v>239</v>
      </c>
      <c r="D26" s="109">
        <f t="shared" si="6"/>
        <v>98</v>
      </c>
      <c r="E26" s="107">
        <v>96</v>
      </c>
      <c r="F26" s="107">
        <v>2</v>
      </c>
      <c r="G26" s="107">
        <v>0</v>
      </c>
      <c r="H26" s="107">
        <v>0</v>
      </c>
      <c r="I26" s="107">
        <v>0</v>
      </c>
      <c r="J26" s="107">
        <v>0</v>
      </c>
      <c r="K26" s="107">
        <v>41</v>
      </c>
      <c r="L26" s="107">
        <v>0</v>
      </c>
      <c r="M26" s="107">
        <v>2</v>
      </c>
      <c r="N26" s="107">
        <v>1</v>
      </c>
      <c r="O26" s="107">
        <v>0</v>
      </c>
      <c r="P26" s="107">
        <v>86</v>
      </c>
      <c r="Q26" s="107">
        <v>0</v>
      </c>
      <c r="R26" s="107">
        <v>1</v>
      </c>
      <c r="S26" s="107">
        <v>10</v>
      </c>
      <c r="T26" s="107">
        <v>0</v>
      </c>
      <c r="U26" s="109">
        <v>0</v>
      </c>
      <c r="V26" s="107">
        <v>0</v>
      </c>
      <c r="W26" s="107">
        <f t="shared" si="7"/>
        <v>86</v>
      </c>
      <c r="X26" s="107">
        <v>7</v>
      </c>
      <c r="Y26" s="107">
        <v>110</v>
      </c>
      <c r="Z26" s="107">
        <v>2</v>
      </c>
      <c r="AA26" s="107">
        <v>3</v>
      </c>
      <c r="AB26" s="107">
        <v>0</v>
      </c>
      <c r="AC26" s="332">
        <f t="shared" si="2"/>
        <v>41.00418410041841</v>
      </c>
      <c r="AD26" s="332">
        <f t="shared" si="3"/>
        <v>35.98326359832636</v>
      </c>
      <c r="AE26" s="118" t="s">
        <v>31</v>
      </c>
      <c r="AF26" s="117"/>
    </row>
    <row r="27" spans="1:32" s="108" customFormat="1" ht="18" customHeight="1">
      <c r="A27" s="122"/>
      <c r="B27" s="124" t="s">
        <v>32</v>
      </c>
      <c r="C27" s="331">
        <f t="shared" si="5"/>
        <v>68</v>
      </c>
      <c r="D27" s="109">
        <f t="shared" si="6"/>
        <v>41</v>
      </c>
      <c r="E27" s="107">
        <v>39</v>
      </c>
      <c r="F27" s="107">
        <v>2</v>
      </c>
      <c r="G27" s="107">
        <v>0</v>
      </c>
      <c r="H27" s="107">
        <v>0</v>
      </c>
      <c r="I27" s="107">
        <v>0</v>
      </c>
      <c r="J27" s="107">
        <v>0</v>
      </c>
      <c r="K27" s="107">
        <v>17</v>
      </c>
      <c r="L27" s="107">
        <v>1</v>
      </c>
      <c r="M27" s="107">
        <v>0</v>
      </c>
      <c r="N27" s="107">
        <v>0</v>
      </c>
      <c r="O27" s="107">
        <v>1</v>
      </c>
      <c r="P27" s="107">
        <v>6</v>
      </c>
      <c r="Q27" s="107">
        <v>0</v>
      </c>
      <c r="R27" s="107">
        <v>0</v>
      </c>
      <c r="S27" s="107">
        <v>2</v>
      </c>
      <c r="T27" s="107">
        <v>0</v>
      </c>
      <c r="U27" s="109">
        <v>0</v>
      </c>
      <c r="V27" s="107">
        <v>0</v>
      </c>
      <c r="W27" s="107">
        <f t="shared" si="7"/>
        <v>7</v>
      </c>
      <c r="X27" s="107">
        <v>0</v>
      </c>
      <c r="Y27" s="107">
        <v>41</v>
      </c>
      <c r="Z27" s="107">
        <v>2</v>
      </c>
      <c r="AA27" s="107">
        <v>2</v>
      </c>
      <c r="AB27" s="107">
        <v>0</v>
      </c>
      <c r="AC27" s="332">
        <f t="shared" si="2"/>
        <v>60.29411764705882</v>
      </c>
      <c r="AD27" s="332">
        <f t="shared" si="3"/>
        <v>10.294117647058822</v>
      </c>
      <c r="AE27" s="118" t="s">
        <v>32</v>
      </c>
      <c r="AF27" s="117"/>
    </row>
    <row r="28" spans="1:32" s="108" customFormat="1" ht="18" customHeight="1">
      <c r="A28" s="122"/>
      <c r="B28" s="124" t="s">
        <v>33</v>
      </c>
      <c r="C28" s="331">
        <f t="shared" si="5"/>
        <v>171</v>
      </c>
      <c r="D28" s="109">
        <f t="shared" si="6"/>
        <v>109</v>
      </c>
      <c r="E28" s="107">
        <v>109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15</v>
      </c>
      <c r="L28" s="107">
        <v>0</v>
      </c>
      <c r="M28" s="107">
        <v>2</v>
      </c>
      <c r="N28" s="107">
        <v>2</v>
      </c>
      <c r="O28" s="107">
        <v>4</v>
      </c>
      <c r="P28" s="107">
        <v>28</v>
      </c>
      <c r="Q28" s="107">
        <v>0</v>
      </c>
      <c r="R28" s="107">
        <v>4</v>
      </c>
      <c r="S28" s="107">
        <v>7</v>
      </c>
      <c r="T28" s="107">
        <v>0</v>
      </c>
      <c r="U28" s="109">
        <v>0</v>
      </c>
      <c r="V28" s="107">
        <v>0</v>
      </c>
      <c r="W28" s="107">
        <f t="shared" si="7"/>
        <v>32</v>
      </c>
      <c r="X28" s="107">
        <v>2</v>
      </c>
      <c r="Y28" s="107">
        <v>117</v>
      </c>
      <c r="Z28" s="107">
        <v>0</v>
      </c>
      <c r="AA28" s="107">
        <v>13</v>
      </c>
      <c r="AB28" s="107">
        <v>0</v>
      </c>
      <c r="AC28" s="332">
        <f t="shared" si="2"/>
        <v>63.74269005847953</v>
      </c>
      <c r="AD28" s="332">
        <f t="shared" si="3"/>
        <v>18.71345029239766</v>
      </c>
      <c r="AE28" s="118" t="s">
        <v>33</v>
      </c>
      <c r="AF28" s="117"/>
    </row>
    <row r="29" spans="1:32" s="108" customFormat="1" ht="18" customHeight="1">
      <c r="A29" s="122"/>
      <c r="B29" s="124" t="s">
        <v>34</v>
      </c>
      <c r="C29" s="331">
        <f t="shared" si="5"/>
        <v>100</v>
      </c>
      <c r="D29" s="109">
        <f t="shared" si="6"/>
        <v>49</v>
      </c>
      <c r="E29" s="107">
        <v>42</v>
      </c>
      <c r="F29" s="107">
        <v>6</v>
      </c>
      <c r="G29" s="107">
        <v>1</v>
      </c>
      <c r="H29" s="107">
        <v>0</v>
      </c>
      <c r="I29" s="107">
        <v>0</v>
      </c>
      <c r="J29" s="107">
        <v>0</v>
      </c>
      <c r="K29" s="107">
        <v>20</v>
      </c>
      <c r="L29" s="107">
        <v>0</v>
      </c>
      <c r="M29" s="107">
        <v>1</v>
      </c>
      <c r="N29" s="107">
        <v>6</v>
      </c>
      <c r="O29" s="107">
        <v>1</v>
      </c>
      <c r="P29" s="107">
        <v>16</v>
      </c>
      <c r="Q29" s="107">
        <v>0</v>
      </c>
      <c r="R29" s="107">
        <v>3</v>
      </c>
      <c r="S29" s="107">
        <v>4</v>
      </c>
      <c r="T29" s="107">
        <v>0</v>
      </c>
      <c r="U29" s="109">
        <v>0</v>
      </c>
      <c r="V29" s="107">
        <v>0</v>
      </c>
      <c r="W29" s="107">
        <f t="shared" si="7"/>
        <v>17</v>
      </c>
      <c r="X29" s="107">
        <v>2</v>
      </c>
      <c r="Y29" s="107">
        <v>85</v>
      </c>
      <c r="Z29" s="107">
        <v>11</v>
      </c>
      <c r="AA29" s="107">
        <v>0</v>
      </c>
      <c r="AB29" s="107">
        <v>0</v>
      </c>
      <c r="AC29" s="332">
        <f t="shared" si="2"/>
        <v>49</v>
      </c>
      <c r="AD29" s="332">
        <f t="shared" si="3"/>
        <v>17</v>
      </c>
      <c r="AE29" s="118" t="s">
        <v>34</v>
      </c>
      <c r="AF29" s="117"/>
    </row>
    <row r="30" spans="1:32" s="108" customFormat="1" ht="18" customHeight="1">
      <c r="A30" s="122"/>
      <c r="B30" s="124" t="s">
        <v>68</v>
      </c>
      <c r="C30" s="331">
        <f t="shared" si="5"/>
        <v>270</v>
      </c>
      <c r="D30" s="109">
        <f t="shared" si="6"/>
        <v>84</v>
      </c>
      <c r="E30" s="107">
        <v>82</v>
      </c>
      <c r="F30" s="107">
        <v>2</v>
      </c>
      <c r="G30" s="107">
        <v>0</v>
      </c>
      <c r="H30" s="107">
        <v>0</v>
      </c>
      <c r="I30" s="107">
        <v>0</v>
      </c>
      <c r="J30" s="107">
        <v>0</v>
      </c>
      <c r="K30" s="107">
        <v>55</v>
      </c>
      <c r="L30" s="107">
        <v>0</v>
      </c>
      <c r="M30" s="107">
        <v>1</v>
      </c>
      <c r="N30" s="107">
        <v>10</v>
      </c>
      <c r="O30" s="107">
        <v>3</v>
      </c>
      <c r="P30" s="107">
        <v>109</v>
      </c>
      <c r="Q30" s="107">
        <v>0</v>
      </c>
      <c r="R30" s="107">
        <v>2</v>
      </c>
      <c r="S30" s="107">
        <v>6</v>
      </c>
      <c r="T30" s="107">
        <v>0</v>
      </c>
      <c r="U30" s="109">
        <v>0</v>
      </c>
      <c r="V30" s="107">
        <v>0</v>
      </c>
      <c r="W30" s="107">
        <f t="shared" si="7"/>
        <v>112</v>
      </c>
      <c r="X30" s="107">
        <v>30</v>
      </c>
      <c r="Y30" s="107">
        <v>85</v>
      </c>
      <c r="Z30" s="107">
        <v>2</v>
      </c>
      <c r="AA30" s="107">
        <v>31</v>
      </c>
      <c r="AB30" s="107">
        <v>0</v>
      </c>
      <c r="AC30" s="332">
        <f t="shared" si="2"/>
        <v>31.11111111111111</v>
      </c>
      <c r="AD30" s="332">
        <f t="shared" si="3"/>
        <v>41.48148148148148</v>
      </c>
      <c r="AE30" s="118" t="s">
        <v>69</v>
      </c>
      <c r="AF30" s="117"/>
    </row>
    <row r="31" spans="1:32" s="108" customFormat="1" ht="18" customHeight="1">
      <c r="A31" s="122"/>
      <c r="B31" s="124" t="s">
        <v>70</v>
      </c>
      <c r="C31" s="331">
        <f t="shared" si="5"/>
        <v>231</v>
      </c>
      <c r="D31" s="109">
        <f t="shared" si="6"/>
        <v>68</v>
      </c>
      <c r="E31" s="107">
        <v>67</v>
      </c>
      <c r="F31" s="107">
        <v>1</v>
      </c>
      <c r="G31" s="107">
        <v>0</v>
      </c>
      <c r="H31" s="107">
        <v>0</v>
      </c>
      <c r="I31" s="107">
        <v>0</v>
      </c>
      <c r="J31" s="107">
        <v>0</v>
      </c>
      <c r="K31" s="107">
        <v>47</v>
      </c>
      <c r="L31" s="107">
        <v>0</v>
      </c>
      <c r="M31" s="107">
        <v>3</v>
      </c>
      <c r="N31" s="107">
        <v>11</v>
      </c>
      <c r="O31" s="107">
        <v>2</v>
      </c>
      <c r="P31" s="107">
        <v>98</v>
      </c>
      <c r="Q31" s="107">
        <v>0</v>
      </c>
      <c r="R31" s="107">
        <v>1</v>
      </c>
      <c r="S31" s="107">
        <v>1</v>
      </c>
      <c r="T31" s="107">
        <v>0</v>
      </c>
      <c r="U31" s="109">
        <v>0</v>
      </c>
      <c r="V31" s="107">
        <v>0</v>
      </c>
      <c r="W31" s="107">
        <f t="shared" si="7"/>
        <v>100</v>
      </c>
      <c r="X31" s="107">
        <v>8</v>
      </c>
      <c r="Y31" s="107">
        <v>87</v>
      </c>
      <c r="Z31" s="107">
        <v>1</v>
      </c>
      <c r="AA31" s="107">
        <v>2</v>
      </c>
      <c r="AB31" s="107">
        <v>0</v>
      </c>
      <c r="AC31" s="332">
        <f t="shared" si="2"/>
        <v>29.43722943722944</v>
      </c>
      <c r="AD31" s="332">
        <f t="shared" si="3"/>
        <v>43.290043290043286</v>
      </c>
      <c r="AE31" s="118" t="s">
        <v>71</v>
      </c>
      <c r="AF31" s="117"/>
    </row>
    <row r="32" spans="1:32" s="108" customFormat="1" ht="18" customHeight="1">
      <c r="A32" s="122"/>
      <c r="B32" s="124" t="s">
        <v>72</v>
      </c>
      <c r="C32" s="331">
        <f t="shared" si="5"/>
        <v>106</v>
      </c>
      <c r="D32" s="109">
        <f t="shared" si="6"/>
        <v>50</v>
      </c>
      <c r="E32" s="107">
        <v>48</v>
      </c>
      <c r="F32" s="107">
        <v>2</v>
      </c>
      <c r="G32" s="107">
        <v>0</v>
      </c>
      <c r="H32" s="107">
        <v>0</v>
      </c>
      <c r="I32" s="107">
        <v>0</v>
      </c>
      <c r="J32" s="107">
        <v>0</v>
      </c>
      <c r="K32" s="107">
        <v>16</v>
      </c>
      <c r="L32" s="107">
        <v>0</v>
      </c>
      <c r="M32" s="107">
        <v>1</v>
      </c>
      <c r="N32" s="107">
        <v>2</v>
      </c>
      <c r="O32" s="107">
        <v>2</v>
      </c>
      <c r="P32" s="107">
        <v>21</v>
      </c>
      <c r="Q32" s="107">
        <v>0</v>
      </c>
      <c r="R32" s="107">
        <v>9</v>
      </c>
      <c r="S32" s="107">
        <v>5</v>
      </c>
      <c r="T32" s="107">
        <v>0</v>
      </c>
      <c r="U32" s="109">
        <v>0</v>
      </c>
      <c r="V32" s="107">
        <v>0</v>
      </c>
      <c r="W32" s="107">
        <f t="shared" si="7"/>
        <v>23</v>
      </c>
      <c r="X32" s="107">
        <v>1</v>
      </c>
      <c r="Y32" s="107">
        <v>53</v>
      </c>
      <c r="Z32" s="107">
        <v>2</v>
      </c>
      <c r="AA32" s="107">
        <v>1</v>
      </c>
      <c r="AB32" s="107">
        <v>0</v>
      </c>
      <c r="AC32" s="332">
        <f t="shared" si="2"/>
        <v>47.16981132075472</v>
      </c>
      <c r="AD32" s="332">
        <f t="shared" si="3"/>
        <v>21.69811320754717</v>
      </c>
      <c r="AE32" s="118" t="s">
        <v>73</v>
      </c>
      <c r="AF32" s="117"/>
    </row>
    <row r="33" spans="1:32" s="108" customFormat="1" ht="18" customHeight="1">
      <c r="A33" s="122"/>
      <c r="B33" s="124" t="s">
        <v>164</v>
      </c>
      <c r="C33" s="331">
        <f t="shared" si="5"/>
        <v>680</v>
      </c>
      <c r="D33" s="109">
        <f t="shared" si="6"/>
        <v>275</v>
      </c>
      <c r="E33" s="107">
        <v>273</v>
      </c>
      <c r="F33" s="107">
        <v>2</v>
      </c>
      <c r="G33" s="107">
        <v>0</v>
      </c>
      <c r="H33" s="107">
        <v>0</v>
      </c>
      <c r="I33" s="107">
        <v>0</v>
      </c>
      <c r="J33" s="107">
        <v>0</v>
      </c>
      <c r="K33" s="107">
        <v>67</v>
      </c>
      <c r="L33" s="107">
        <v>9</v>
      </c>
      <c r="M33" s="107">
        <v>4</v>
      </c>
      <c r="N33" s="107">
        <v>9</v>
      </c>
      <c r="O33" s="107">
        <v>5</v>
      </c>
      <c r="P33" s="107">
        <v>289</v>
      </c>
      <c r="Q33" s="107">
        <v>0</v>
      </c>
      <c r="R33" s="107">
        <v>3</v>
      </c>
      <c r="S33" s="107">
        <v>19</v>
      </c>
      <c r="T33" s="107">
        <v>0</v>
      </c>
      <c r="U33" s="109">
        <v>0</v>
      </c>
      <c r="V33" s="107">
        <v>0</v>
      </c>
      <c r="W33" s="107">
        <f t="shared" si="7"/>
        <v>294</v>
      </c>
      <c r="X33" s="107">
        <v>83</v>
      </c>
      <c r="Y33" s="107">
        <v>286</v>
      </c>
      <c r="Z33" s="107">
        <v>2</v>
      </c>
      <c r="AA33" s="107">
        <v>24</v>
      </c>
      <c r="AB33" s="107">
        <v>1</v>
      </c>
      <c r="AC33" s="332">
        <f t="shared" si="2"/>
        <v>40.44117647058824</v>
      </c>
      <c r="AD33" s="332">
        <f t="shared" si="3"/>
        <v>43.23529411764706</v>
      </c>
      <c r="AE33" s="118" t="s">
        <v>164</v>
      </c>
      <c r="AF33" s="117"/>
    </row>
    <row r="34" spans="1:32" s="108" customFormat="1" ht="18" customHeight="1">
      <c r="A34" s="122"/>
      <c r="B34" s="124" t="s">
        <v>208</v>
      </c>
      <c r="C34" s="331">
        <f t="shared" si="5"/>
        <v>105</v>
      </c>
      <c r="D34" s="109">
        <f>SUM(E34:J34)</f>
        <v>93</v>
      </c>
      <c r="E34" s="107">
        <v>93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9</v>
      </c>
      <c r="L34" s="107">
        <v>0</v>
      </c>
      <c r="M34" s="107">
        <v>0</v>
      </c>
      <c r="N34" s="107">
        <v>0</v>
      </c>
      <c r="O34" s="107">
        <v>0</v>
      </c>
      <c r="P34" s="107">
        <v>1</v>
      </c>
      <c r="Q34" s="107">
        <v>0</v>
      </c>
      <c r="R34" s="107">
        <v>0</v>
      </c>
      <c r="S34" s="107">
        <v>2</v>
      </c>
      <c r="T34" s="107">
        <v>0</v>
      </c>
      <c r="U34" s="109">
        <v>0</v>
      </c>
      <c r="V34" s="107">
        <v>0</v>
      </c>
      <c r="W34" s="107">
        <f t="shared" si="7"/>
        <v>1</v>
      </c>
      <c r="X34" s="107">
        <v>0</v>
      </c>
      <c r="Y34" s="107">
        <v>100</v>
      </c>
      <c r="Z34" s="107">
        <v>0</v>
      </c>
      <c r="AA34" s="107">
        <v>13</v>
      </c>
      <c r="AB34" s="107">
        <v>0</v>
      </c>
      <c r="AC34" s="332">
        <f t="shared" si="2"/>
        <v>88.57142857142857</v>
      </c>
      <c r="AD34" s="332">
        <f t="shared" si="3"/>
        <v>0.9523809523809524</v>
      </c>
      <c r="AE34" s="118" t="s">
        <v>208</v>
      </c>
      <c r="AF34" s="117"/>
    </row>
    <row r="35" spans="1:32" s="106" customFormat="1" ht="18" customHeight="1">
      <c r="A35" s="339" t="s">
        <v>171</v>
      </c>
      <c r="B35" s="339"/>
      <c r="C35" s="333">
        <f>SUM(C36:C37)</f>
        <v>43</v>
      </c>
      <c r="D35" s="334">
        <f aca="true" t="shared" si="8" ref="D35:AB35">SUM(D36:D37)</f>
        <v>11</v>
      </c>
      <c r="E35" s="328">
        <f t="shared" si="8"/>
        <v>10</v>
      </c>
      <c r="F35" s="328">
        <f t="shared" si="8"/>
        <v>1</v>
      </c>
      <c r="G35" s="328">
        <f t="shared" si="8"/>
        <v>0</v>
      </c>
      <c r="H35" s="328">
        <f t="shared" si="8"/>
        <v>0</v>
      </c>
      <c r="I35" s="328">
        <f t="shared" si="8"/>
        <v>0</v>
      </c>
      <c r="J35" s="328">
        <f t="shared" si="8"/>
        <v>0</v>
      </c>
      <c r="K35" s="328">
        <f t="shared" si="8"/>
        <v>0</v>
      </c>
      <c r="L35" s="328">
        <f t="shared" si="8"/>
        <v>0</v>
      </c>
      <c r="M35" s="328">
        <f t="shared" si="8"/>
        <v>4</v>
      </c>
      <c r="N35" s="328">
        <f t="shared" si="8"/>
        <v>3</v>
      </c>
      <c r="O35" s="328">
        <f t="shared" si="8"/>
        <v>0</v>
      </c>
      <c r="P35" s="328">
        <f t="shared" si="8"/>
        <v>24</v>
      </c>
      <c r="Q35" s="328">
        <f t="shared" si="8"/>
        <v>0</v>
      </c>
      <c r="R35" s="328">
        <f t="shared" si="8"/>
        <v>1</v>
      </c>
      <c r="S35" s="328">
        <f t="shared" si="8"/>
        <v>0</v>
      </c>
      <c r="T35" s="328">
        <f t="shared" si="8"/>
        <v>0</v>
      </c>
      <c r="U35" s="334">
        <f t="shared" si="8"/>
        <v>0</v>
      </c>
      <c r="V35" s="107">
        <f>SUM(V36:V37)</f>
        <v>0</v>
      </c>
      <c r="W35" s="107">
        <f t="shared" si="8"/>
        <v>24</v>
      </c>
      <c r="X35" s="328">
        <f t="shared" si="8"/>
        <v>1</v>
      </c>
      <c r="Y35" s="328">
        <f t="shared" si="8"/>
        <v>10</v>
      </c>
      <c r="Z35" s="328">
        <f t="shared" si="8"/>
        <v>1</v>
      </c>
      <c r="AA35" s="328">
        <f t="shared" si="8"/>
        <v>1</v>
      </c>
      <c r="AB35" s="328">
        <f t="shared" si="8"/>
        <v>0</v>
      </c>
      <c r="AC35" s="329">
        <f t="shared" si="2"/>
        <v>25.581395348837212</v>
      </c>
      <c r="AD35" s="329">
        <f t="shared" si="3"/>
        <v>55.81395348837209</v>
      </c>
      <c r="AE35" s="343" t="s">
        <v>171</v>
      </c>
      <c r="AF35" s="344"/>
    </row>
    <row r="36" spans="1:32" s="108" customFormat="1" ht="18" customHeight="1">
      <c r="A36" s="122"/>
      <c r="B36" s="124" t="s">
        <v>35</v>
      </c>
      <c r="C36" s="331">
        <f>D36+K36+L36+M36+N36+O36+P36+Q36+R36+S36+T36</f>
        <v>19</v>
      </c>
      <c r="D36" s="109">
        <f>SUM(E36:J36)</f>
        <v>4</v>
      </c>
      <c r="E36" s="107">
        <v>3</v>
      </c>
      <c r="F36" s="107">
        <v>1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4</v>
      </c>
      <c r="N36" s="107">
        <v>0</v>
      </c>
      <c r="O36" s="107">
        <v>0</v>
      </c>
      <c r="P36" s="107">
        <v>11</v>
      </c>
      <c r="Q36" s="107">
        <v>0</v>
      </c>
      <c r="R36" s="107">
        <v>0</v>
      </c>
      <c r="S36" s="107">
        <v>0</v>
      </c>
      <c r="T36" s="107">
        <v>0</v>
      </c>
      <c r="U36" s="109">
        <v>0</v>
      </c>
      <c r="V36" s="107">
        <v>0</v>
      </c>
      <c r="W36" s="107">
        <f>O36+P36+U36+V36</f>
        <v>11</v>
      </c>
      <c r="X36" s="107">
        <v>1</v>
      </c>
      <c r="Y36" s="107">
        <v>3</v>
      </c>
      <c r="Z36" s="107">
        <v>1</v>
      </c>
      <c r="AA36" s="107">
        <v>1</v>
      </c>
      <c r="AB36" s="107">
        <v>0</v>
      </c>
      <c r="AC36" s="332">
        <f t="shared" si="2"/>
        <v>21.052631578947366</v>
      </c>
      <c r="AD36" s="332">
        <f t="shared" si="3"/>
        <v>57.89473684210527</v>
      </c>
      <c r="AE36" s="118" t="s">
        <v>35</v>
      </c>
      <c r="AF36" s="117"/>
    </row>
    <row r="37" spans="1:32" s="108" customFormat="1" ht="18" customHeight="1">
      <c r="A37" s="122"/>
      <c r="B37" s="124" t="s">
        <v>36</v>
      </c>
      <c r="C37" s="331">
        <f>D37+K37+L37+M37+N37+O37+P37+Q37+R37+S37+T37</f>
        <v>24</v>
      </c>
      <c r="D37" s="109">
        <f>SUM(E37:J37)</f>
        <v>7</v>
      </c>
      <c r="E37" s="107">
        <v>7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3</v>
      </c>
      <c r="O37" s="107">
        <v>0</v>
      </c>
      <c r="P37" s="107">
        <v>13</v>
      </c>
      <c r="Q37" s="107">
        <v>0</v>
      </c>
      <c r="R37" s="107">
        <v>1</v>
      </c>
      <c r="S37" s="107">
        <v>0</v>
      </c>
      <c r="T37" s="107">
        <v>0</v>
      </c>
      <c r="U37" s="109">
        <v>0</v>
      </c>
      <c r="V37" s="107">
        <v>0</v>
      </c>
      <c r="W37" s="107">
        <f>O37+P37+U37+V37</f>
        <v>13</v>
      </c>
      <c r="X37" s="107">
        <v>0</v>
      </c>
      <c r="Y37" s="107">
        <v>7</v>
      </c>
      <c r="Z37" s="107">
        <v>0</v>
      </c>
      <c r="AA37" s="107">
        <v>0</v>
      </c>
      <c r="AB37" s="107">
        <v>0</v>
      </c>
      <c r="AC37" s="332">
        <f t="shared" si="2"/>
        <v>29.166666666666668</v>
      </c>
      <c r="AD37" s="332">
        <f t="shared" si="3"/>
        <v>54.166666666666664</v>
      </c>
      <c r="AE37" s="118" t="s">
        <v>36</v>
      </c>
      <c r="AF37" s="117"/>
    </row>
    <row r="38" spans="1:32" s="106" customFormat="1" ht="18" customHeight="1">
      <c r="A38" s="345" t="s">
        <v>172</v>
      </c>
      <c r="B38" s="345"/>
      <c r="C38" s="333">
        <f>SUM(C39:C42)</f>
        <v>278</v>
      </c>
      <c r="D38" s="334">
        <f aca="true" t="shared" si="9" ref="D38:AB38">SUM(D39:D42)</f>
        <v>50</v>
      </c>
      <c r="E38" s="328">
        <f t="shared" si="9"/>
        <v>46</v>
      </c>
      <c r="F38" s="328">
        <f t="shared" si="9"/>
        <v>4</v>
      </c>
      <c r="G38" s="328">
        <f t="shared" si="9"/>
        <v>0</v>
      </c>
      <c r="H38" s="328">
        <f t="shared" si="9"/>
        <v>0</v>
      </c>
      <c r="I38" s="328">
        <f t="shared" si="9"/>
        <v>0</v>
      </c>
      <c r="J38" s="328">
        <f t="shared" si="9"/>
        <v>0</v>
      </c>
      <c r="K38" s="328">
        <f t="shared" si="9"/>
        <v>58</v>
      </c>
      <c r="L38" s="328">
        <f t="shared" si="9"/>
        <v>1</v>
      </c>
      <c r="M38" s="328">
        <f t="shared" si="9"/>
        <v>0</v>
      </c>
      <c r="N38" s="328">
        <f t="shared" si="9"/>
        <v>0</v>
      </c>
      <c r="O38" s="328">
        <f t="shared" si="9"/>
        <v>2</v>
      </c>
      <c r="P38" s="328">
        <f t="shared" si="9"/>
        <v>166</v>
      </c>
      <c r="Q38" s="328">
        <f t="shared" si="9"/>
        <v>0</v>
      </c>
      <c r="R38" s="328">
        <f t="shared" si="9"/>
        <v>0</v>
      </c>
      <c r="S38" s="328">
        <f t="shared" si="9"/>
        <v>1</v>
      </c>
      <c r="T38" s="328">
        <f t="shared" si="9"/>
        <v>0</v>
      </c>
      <c r="U38" s="334">
        <f t="shared" si="9"/>
        <v>0</v>
      </c>
      <c r="V38" s="328">
        <f>SUM(V39:V42)</f>
        <v>0</v>
      </c>
      <c r="W38" s="328">
        <f t="shared" si="9"/>
        <v>168</v>
      </c>
      <c r="X38" s="328">
        <f t="shared" si="9"/>
        <v>35</v>
      </c>
      <c r="Y38" s="328">
        <f t="shared" si="9"/>
        <v>46</v>
      </c>
      <c r="Z38" s="328">
        <f t="shared" si="9"/>
        <v>4</v>
      </c>
      <c r="AA38" s="328">
        <f t="shared" si="9"/>
        <v>0</v>
      </c>
      <c r="AB38" s="328">
        <f t="shared" si="9"/>
        <v>0</v>
      </c>
      <c r="AC38" s="329">
        <f t="shared" si="2"/>
        <v>17.985611510791365</v>
      </c>
      <c r="AD38" s="329">
        <f t="shared" si="3"/>
        <v>60.431654676258994</v>
      </c>
      <c r="AE38" s="343" t="s">
        <v>172</v>
      </c>
      <c r="AF38" s="344"/>
    </row>
    <row r="39" spans="1:32" s="108" customFormat="1" ht="18" customHeight="1">
      <c r="A39" s="122"/>
      <c r="B39" s="124" t="s">
        <v>74</v>
      </c>
      <c r="C39" s="331">
        <f>D39+K39+L39+M39+N39+O39+P39+Q39+R39+S39+T39</f>
        <v>135</v>
      </c>
      <c r="D39" s="109">
        <f>SUM(E39:J39)</f>
        <v>13</v>
      </c>
      <c r="E39" s="107">
        <v>12</v>
      </c>
      <c r="F39" s="107">
        <v>1</v>
      </c>
      <c r="G39" s="107">
        <v>0</v>
      </c>
      <c r="H39" s="107">
        <v>0</v>
      </c>
      <c r="I39" s="107">
        <v>0</v>
      </c>
      <c r="J39" s="107">
        <v>0</v>
      </c>
      <c r="K39" s="107">
        <v>22</v>
      </c>
      <c r="L39" s="107">
        <v>1</v>
      </c>
      <c r="M39" s="107">
        <v>0</v>
      </c>
      <c r="N39" s="107">
        <v>0</v>
      </c>
      <c r="O39" s="107">
        <v>2</v>
      </c>
      <c r="P39" s="107">
        <v>97</v>
      </c>
      <c r="Q39" s="107">
        <v>0</v>
      </c>
      <c r="R39" s="107">
        <v>0</v>
      </c>
      <c r="S39" s="107">
        <v>0</v>
      </c>
      <c r="T39" s="107">
        <v>0</v>
      </c>
      <c r="U39" s="109">
        <v>0</v>
      </c>
      <c r="V39" s="107">
        <v>0</v>
      </c>
      <c r="W39" s="107">
        <f>O39+P39+U39+V39</f>
        <v>99</v>
      </c>
      <c r="X39" s="107">
        <v>20</v>
      </c>
      <c r="Y39" s="107">
        <v>12</v>
      </c>
      <c r="Z39" s="107">
        <v>1</v>
      </c>
      <c r="AA39" s="107">
        <v>0</v>
      </c>
      <c r="AB39" s="107">
        <v>0</v>
      </c>
      <c r="AC39" s="332">
        <f t="shared" si="2"/>
        <v>9.62962962962963</v>
      </c>
      <c r="AD39" s="332">
        <f t="shared" si="3"/>
        <v>73.33333333333333</v>
      </c>
      <c r="AE39" s="118" t="s">
        <v>52</v>
      </c>
      <c r="AF39" s="117"/>
    </row>
    <row r="40" spans="1:32" s="108" customFormat="1" ht="18" customHeight="1">
      <c r="A40" s="122"/>
      <c r="B40" s="124" t="s">
        <v>37</v>
      </c>
      <c r="C40" s="331">
        <f>D40+K40+L40+M40+N40+O40+P40+Q40+R40+S40+T40</f>
        <v>57</v>
      </c>
      <c r="D40" s="109">
        <f>SUM(E40:J40)</f>
        <v>5</v>
      </c>
      <c r="E40" s="107">
        <v>5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10</v>
      </c>
      <c r="L40" s="107">
        <v>0</v>
      </c>
      <c r="M40" s="107">
        <v>0</v>
      </c>
      <c r="N40" s="107">
        <v>0</v>
      </c>
      <c r="O40" s="107">
        <v>0</v>
      </c>
      <c r="P40" s="107">
        <v>41</v>
      </c>
      <c r="Q40" s="107">
        <v>0</v>
      </c>
      <c r="R40" s="107">
        <v>0</v>
      </c>
      <c r="S40" s="107">
        <v>1</v>
      </c>
      <c r="T40" s="107">
        <v>0</v>
      </c>
      <c r="U40" s="109">
        <v>0</v>
      </c>
      <c r="V40" s="107">
        <v>0</v>
      </c>
      <c r="W40" s="107">
        <f>O40+P40+U40+V40</f>
        <v>41</v>
      </c>
      <c r="X40" s="107">
        <v>3</v>
      </c>
      <c r="Y40" s="107">
        <v>5</v>
      </c>
      <c r="Z40" s="107">
        <v>0</v>
      </c>
      <c r="AA40" s="107">
        <v>0</v>
      </c>
      <c r="AB40" s="107">
        <v>0</v>
      </c>
      <c r="AC40" s="332">
        <f t="shared" si="2"/>
        <v>8.771929824561402</v>
      </c>
      <c r="AD40" s="332">
        <f t="shared" si="3"/>
        <v>71.9298245614035</v>
      </c>
      <c r="AE40" s="118" t="s">
        <v>53</v>
      </c>
      <c r="AF40" s="117"/>
    </row>
    <row r="41" spans="1:32" s="108" customFormat="1" ht="18" customHeight="1">
      <c r="A41" s="122"/>
      <c r="B41" s="124" t="s">
        <v>38</v>
      </c>
      <c r="C41" s="331">
        <f>D41+K41+L41+M41+N41+O41+P41+Q41+R41+S41+T41</f>
        <v>76</v>
      </c>
      <c r="D41" s="109">
        <f>SUM(E41:J41)</f>
        <v>32</v>
      </c>
      <c r="E41" s="107">
        <v>29</v>
      </c>
      <c r="F41" s="107">
        <v>3</v>
      </c>
      <c r="G41" s="107">
        <v>0</v>
      </c>
      <c r="H41" s="107">
        <v>0</v>
      </c>
      <c r="I41" s="107">
        <v>0</v>
      </c>
      <c r="J41" s="107">
        <v>0</v>
      </c>
      <c r="K41" s="107">
        <v>23</v>
      </c>
      <c r="L41" s="107">
        <v>0</v>
      </c>
      <c r="M41" s="107">
        <v>0</v>
      </c>
      <c r="N41" s="107">
        <v>0</v>
      </c>
      <c r="O41" s="107">
        <v>0</v>
      </c>
      <c r="P41" s="107">
        <v>21</v>
      </c>
      <c r="Q41" s="107">
        <v>0</v>
      </c>
      <c r="R41" s="107">
        <v>0</v>
      </c>
      <c r="S41" s="107">
        <v>0</v>
      </c>
      <c r="T41" s="107">
        <v>0</v>
      </c>
      <c r="U41" s="109">
        <v>0</v>
      </c>
      <c r="V41" s="107">
        <v>0</v>
      </c>
      <c r="W41" s="107">
        <f>O41+P41+U41+V41</f>
        <v>21</v>
      </c>
      <c r="X41" s="107">
        <v>11</v>
      </c>
      <c r="Y41" s="107">
        <v>29</v>
      </c>
      <c r="Z41" s="107">
        <v>3</v>
      </c>
      <c r="AA41" s="107">
        <v>0</v>
      </c>
      <c r="AB41" s="107">
        <v>0</v>
      </c>
      <c r="AC41" s="332">
        <f t="shared" si="2"/>
        <v>42.10526315789473</v>
      </c>
      <c r="AD41" s="332">
        <f t="shared" si="3"/>
        <v>27.631578947368425</v>
      </c>
      <c r="AE41" s="118" t="s">
        <v>54</v>
      </c>
      <c r="AF41" s="117"/>
    </row>
    <row r="42" spans="1:32" s="108" customFormat="1" ht="18" customHeight="1">
      <c r="A42" s="122"/>
      <c r="B42" s="124" t="s">
        <v>39</v>
      </c>
      <c r="C42" s="331">
        <f>D42+K42+L42+M42+N42+O42+P42+Q42+R42+S42+T42</f>
        <v>10</v>
      </c>
      <c r="D42" s="109">
        <f>SUM(E42:J42)</f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3</v>
      </c>
      <c r="L42" s="107">
        <v>0</v>
      </c>
      <c r="M42" s="107">
        <v>0</v>
      </c>
      <c r="N42" s="107">
        <v>0</v>
      </c>
      <c r="O42" s="107">
        <v>0</v>
      </c>
      <c r="P42" s="107">
        <v>7</v>
      </c>
      <c r="Q42" s="107">
        <v>0</v>
      </c>
      <c r="R42" s="107">
        <v>0</v>
      </c>
      <c r="S42" s="107">
        <v>0</v>
      </c>
      <c r="T42" s="107">
        <v>0</v>
      </c>
      <c r="U42" s="109">
        <v>0</v>
      </c>
      <c r="V42" s="107">
        <v>0</v>
      </c>
      <c r="W42" s="107">
        <f>O42+P42+U42+V42</f>
        <v>7</v>
      </c>
      <c r="X42" s="107">
        <v>1</v>
      </c>
      <c r="Y42" s="107">
        <v>0</v>
      </c>
      <c r="Z42" s="107">
        <v>0</v>
      </c>
      <c r="AA42" s="107">
        <v>0</v>
      </c>
      <c r="AB42" s="107">
        <v>0</v>
      </c>
      <c r="AC42" s="332">
        <f t="shared" si="2"/>
        <v>0</v>
      </c>
      <c r="AD42" s="332">
        <f t="shared" si="3"/>
        <v>70</v>
      </c>
      <c r="AE42" s="118" t="s">
        <v>55</v>
      </c>
      <c r="AF42" s="117"/>
    </row>
    <row r="43" spans="1:32" s="106" customFormat="1" ht="18" customHeight="1">
      <c r="A43" s="345" t="s">
        <v>173</v>
      </c>
      <c r="B43" s="345"/>
      <c r="C43" s="333">
        <f>C44</f>
        <v>40</v>
      </c>
      <c r="D43" s="334">
        <f aca="true" t="shared" si="10" ref="D43:AB43">D44</f>
        <v>2</v>
      </c>
      <c r="E43" s="328">
        <f t="shared" si="10"/>
        <v>1</v>
      </c>
      <c r="F43" s="328">
        <f t="shared" si="10"/>
        <v>1</v>
      </c>
      <c r="G43" s="328">
        <f t="shared" si="10"/>
        <v>0</v>
      </c>
      <c r="H43" s="328">
        <f t="shared" si="10"/>
        <v>0</v>
      </c>
      <c r="I43" s="328">
        <f t="shared" si="10"/>
        <v>0</v>
      </c>
      <c r="J43" s="328">
        <f t="shared" si="10"/>
        <v>0</v>
      </c>
      <c r="K43" s="328">
        <f t="shared" si="10"/>
        <v>3</v>
      </c>
      <c r="L43" s="328">
        <f t="shared" si="10"/>
        <v>0</v>
      </c>
      <c r="M43" s="328">
        <f t="shared" si="10"/>
        <v>0</v>
      </c>
      <c r="N43" s="328">
        <f t="shared" si="10"/>
        <v>2</v>
      </c>
      <c r="O43" s="328">
        <f t="shared" si="10"/>
        <v>0</v>
      </c>
      <c r="P43" s="328">
        <f t="shared" si="10"/>
        <v>32</v>
      </c>
      <c r="Q43" s="328">
        <f t="shared" si="10"/>
        <v>0</v>
      </c>
      <c r="R43" s="328">
        <f t="shared" si="10"/>
        <v>0</v>
      </c>
      <c r="S43" s="328">
        <f t="shared" si="10"/>
        <v>1</v>
      </c>
      <c r="T43" s="328">
        <f t="shared" si="10"/>
        <v>0</v>
      </c>
      <c r="U43" s="334">
        <f t="shared" si="10"/>
        <v>0</v>
      </c>
      <c r="V43" s="328">
        <f t="shared" si="10"/>
        <v>0</v>
      </c>
      <c r="W43" s="328">
        <f t="shared" si="10"/>
        <v>32</v>
      </c>
      <c r="X43" s="328">
        <f t="shared" si="10"/>
        <v>5</v>
      </c>
      <c r="Y43" s="328">
        <f t="shared" si="10"/>
        <v>1</v>
      </c>
      <c r="Z43" s="328">
        <f t="shared" si="10"/>
        <v>2</v>
      </c>
      <c r="AA43" s="328">
        <f t="shared" si="10"/>
        <v>0</v>
      </c>
      <c r="AB43" s="328">
        <f t="shared" si="10"/>
        <v>0</v>
      </c>
      <c r="AC43" s="329">
        <f t="shared" si="2"/>
        <v>5</v>
      </c>
      <c r="AD43" s="329">
        <f t="shared" si="3"/>
        <v>80</v>
      </c>
      <c r="AE43" s="353" t="s">
        <v>56</v>
      </c>
      <c r="AF43" s="354"/>
    </row>
    <row r="44" spans="1:32" s="108" customFormat="1" ht="18" customHeight="1">
      <c r="A44" s="122"/>
      <c r="B44" s="124" t="s">
        <v>40</v>
      </c>
      <c r="C44" s="331">
        <f>D44+K44+L44+M44+N44+O44+P44+Q44+R44+S44+T44</f>
        <v>40</v>
      </c>
      <c r="D44" s="109">
        <f>SUM(E44:J44)</f>
        <v>2</v>
      </c>
      <c r="E44" s="107">
        <v>1</v>
      </c>
      <c r="F44" s="107">
        <v>1</v>
      </c>
      <c r="G44" s="107">
        <v>0</v>
      </c>
      <c r="H44" s="107">
        <v>0</v>
      </c>
      <c r="I44" s="107">
        <v>0</v>
      </c>
      <c r="J44" s="107">
        <v>0</v>
      </c>
      <c r="K44" s="107">
        <v>3</v>
      </c>
      <c r="L44" s="107">
        <v>0</v>
      </c>
      <c r="M44" s="107">
        <v>0</v>
      </c>
      <c r="N44" s="107">
        <v>2</v>
      </c>
      <c r="O44" s="107">
        <v>0</v>
      </c>
      <c r="P44" s="107">
        <v>32</v>
      </c>
      <c r="Q44" s="107">
        <v>0</v>
      </c>
      <c r="R44" s="107">
        <v>0</v>
      </c>
      <c r="S44" s="107">
        <v>1</v>
      </c>
      <c r="T44" s="107">
        <v>0</v>
      </c>
      <c r="U44" s="109">
        <v>0</v>
      </c>
      <c r="V44" s="107">
        <v>0</v>
      </c>
      <c r="W44" s="107">
        <f>O44+P44+U44+V44</f>
        <v>32</v>
      </c>
      <c r="X44" s="107">
        <v>5</v>
      </c>
      <c r="Y44" s="107">
        <v>1</v>
      </c>
      <c r="Z44" s="107">
        <v>2</v>
      </c>
      <c r="AA44" s="107">
        <v>0</v>
      </c>
      <c r="AB44" s="107">
        <v>0</v>
      </c>
      <c r="AC44" s="332">
        <f t="shared" si="2"/>
        <v>5</v>
      </c>
      <c r="AD44" s="332">
        <f t="shared" si="3"/>
        <v>80</v>
      </c>
      <c r="AE44" s="118" t="s">
        <v>40</v>
      </c>
      <c r="AF44" s="117"/>
    </row>
    <row r="45" spans="1:32" s="106" customFormat="1" ht="18" customHeight="1">
      <c r="A45" s="345" t="s">
        <v>174</v>
      </c>
      <c r="B45" s="345"/>
      <c r="C45" s="333">
        <f>SUM(C46:C47)</f>
        <v>85</v>
      </c>
      <c r="D45" s="334">
        <f aca="true" t="shared" si="11" ref="D45:AB45">SUM(D46:D47)</f>
        <v>6</v>
      </c>
      <c r="E45" s="328">
        <f t="shared" si="11"/>
        <v>4</v>
      </c>
      <c r="F45" s="328">
        <f t="shared" si="11"/>
        <v>2</v>
      </c>
      <c r="G45" s="328">
        <f t="shared" si="11"/>
        <v>0</v>
      </c>
      <c r="H45" s="328">
        <f t="shared" si="11"/>
        <v>0</v>
      </c>
      <c r="I45" s="328">
        <f t="shared" si="11"/>
        <v>0</v>
      </c>
      <c r="J45" s="328">
        <f t="shared" si="11"/>
        <v>0</v>
      </c>
      <c r="K45" s="328">
        <f t="shared" si="11"/>
        <v>25</v>
      </c>
      <c r="L45" s="328">
        <f t="shared" si="11"/>
        <v>0</v>
      </c>
      <c r="M45" s="328">
        <f t="shared" si="11"/>
        <v>1</v>
      </c>
      <c r="N45" s="328">
        <f t="shared" si="11"/>
        <v>3</v>
      </c>
      <c r="O45" s="328">
        <f t="shared" si="11"/>
        <v>2</v>
      </c>
      <c r="P45" s="328">
        <f t="shared" si="11"/>
        <v>48</v>
      </c>
      <c r="Q45" s="328">
        <f t="shared" si="11"/>
        <v>0</v>
      </c>
      <c r="R45" s="328">
        <f t="shared" si="11"/>
        <v>0</v>
      </c>
      <c r="S45" s="328">
        <f t="shared" si="11"/>
        <v>0</v>
      </c>
      <c r="T45" s="328">
        <f t="shared" si="11"/>
        <v>0</v>
      </c>
      <c r="U45" s="334">
        <f t="shared" si="11"/>
        <v>0</v>
      </c>
      <c r="V45" s="328">
        <f>SUM(V46:V47)</f>
        <v>0</v>
      </c>
      <c r="W45" s="328">
        <f t="shared" si="11"/>
        <v>50</v>
      </c>
      <c r="X45" s="328">
        <f t="shared" si="11"/>
        <v>9</v>
      </c>
      <c r="Y45" s="328">
        <f t="shared" si="11"/>
        <v>4</v>
      </c>
      <c r="Z45" s="328">
        <f t="shared" si="11"/>
        <v>2</v>
      </c>
      <c r="AA45" s="328">
        <f t="shared" si="11"/>
        <v>0</v>
      </c>
      <c r="AB45" s="328">
        <f t="shared" si="11"/>
        <v>0</v>
      </c>
      <c r="AC45" s="329">
        <f t="shared" si="2"/>
        <v>7.0588235294117645</v>
      </c>
      <c r="AD45" s="329">
        <f t="shared" si="3"/>
        <v>58.82352941176471</v>
      </c>
      <c r="AE45" s="343" t="s">
        <v>174</v>
      </c>
      <c r="AF45" s="344"/>
    </row>
    <row r="46" spans="1:32" s="108" customFormat="1" ht="18" customHeight="1">
      <c r="A46" s="122"/>
      <c r="B46" s="124" t="s">
        <v>41</v>
      </c>
      <c r="C46" s="331">
        <f>D46+K46+L46+M46+N46+O46+P46+Q46+R46+S46+T46</f>
        <v>85</v>
      </c>
      <c r="D46" s="109">
        <f>SUM(E46:J46)</f>
        <v>6</v>
      </c>
      <c r="E46" s="107">
        <v>4</v>
      </c>
      <c r="F46" s="107">
        <v>2</v>
      </c>
      <c r="G46" s="107">
        <v>0</v>
      </c>
      <c r="H46" s="107">
        <v>0</v>
      </c>
      <c r="I46" s="107">
        <v>0</v>
      </c>
      <c r="J46" s="107">
        <v>0</v>
      </c>
      <c r="K46" s="107">
        <v>25</v>
      </c>
      <c r="L46" s="107">
        <v>0</v>
      </c>
      <c r="M46" s="107">
        <v>1</v>
      </c>
      <c r="N46" s="107">
        <v>3</v>
      </c>
      <c r="O46" s="107">
        <v>2</v>
      </c>
      <c r="P46" s="107">
        <v>48</v>
      </c>
      <c r="Q46" s="107">
        <v>0</v>
      </c>
      <c r="R46" s="107">
        <v>0</v>
      </c>
      <c r="S46" s="107">
        <v>0</v>
      </c>
      <c r="T46" s="107">
        <v>0</v>
      </c>
      <c r="U46" s="109">
        <v>0</v>
      </c>
      <c r="V46" s="107">
        <v>0</v>
      </c>
      <c r="W46" s="107">
        <f>O46+P46+U46+V46</f>
        <v>50</v>
      </c>
      <c r="X46" s="107">
        <v>9</v>
      </c>
      <c r="Y46" s="107">
        <v>4</v>
      </c>
      <c r="Z46" s="107">
        <v>2</v>
      </c>
      <c r="AA46" s="107">
        <v>0</v>
      </c>
      <c r="AB46" s="107">
        <v>0</v>
      </c>
      <c r="AC46" s="332">
        <f t="shared" si="2"/>
        <v>7.0588235294117645</v>
      </c>
      <c r="AD46" s="332">
        <f t="shared" si="3"/>
        <v>58.82352941176471</v>
      </c>
      <c r="AE46" s="118" t="s">
        <v>41</v>
      </c>
      <c r="AF46" s="117"/>
    </row>
    <row r="47" spans="1:32" s="108" customFormat="1" ht="18" customHeight="1">
      <c r="A47" s="122"/>
      <c r="B47" s="124" t="s">
        <v>42</v>
      </c>
      <c r="C47" s="331">
        <f>D47+K47+L47+M47+N47+O47+P47+Q47+R47+S47+T47</f>
        <v>0</v>
      </c>
      <c r="D47" s="109">
        <f>SUM(E47:J47)</f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f>O47+P47+U47+V47</f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332">
        <v>0</v>
      </c>
      <c r="AD47" s="332">
        <v>0</v>
      </c>
      <c r="AE47" s="118" t="s">
        <v>42</v>
      </c>
      <c r="AF47" s="117"/>
    </row>
    <row r="48" spans="1:32" s="106" customFormat="1" ht="18" customHeight="1">
      <c r="A48" s="345" t="s">
        <v>175</v>
      </c>
      <c r="B48" s="345"/>
      <c r="C48" s="333">
        <f>SUM(C49:C51)</f>
        <v>237</v>
      </c>
      <c r="D48" s="334">
        <f aca="true" t="shared" si="12" ref="D48:AB48">SUM(D49:D51)</f>
        <v>101</v>
      </c>
      <c r="E48" s="328">
        <f t="shared" si="12"/>
        <v>94</v>
      </c>
      <c r="F48" s="328">
        <f t="shared" si="12"/>
        <v>7</v>
      </c>
      <c r="G48" s="107">
        <f t="shared" si="12"/>
        <v>0</v>
      </c>
      <c r="H48" s="328">
        <f t="shared" si="12"/>
        <v>0</v>
      </c>
      <c r="I48" s="328">
        <f t="shared" si="12"/>
        <v>0</v>
      </c>
      <c r="J48" s="328">
        <f t="shared" si="12"/>
        <v>0</v>
      </c>
      <c r="K48" s="328">
        <f t="shared" si="12"/>
        <v>48</v>
      </c>
      <c r="L48" s="328">
        <f t="shared" si="12"/>
        <v>0</v>
      </c>
      <c r="M48" s="328">
        <f t="shared" si="12"/>
        <v>0</v>
      </c>
      <c r="N48" s="328">
        <f t="shared" si="12"/>
        <v>10</v>
      </c>
      <c r="O48" s="328">
        <f t="shared" si="12"/>
        <v>0</v>
      </c>
      <c r="P48" s="328">
        <f t="shared" si="12"/>
        <v>69</v>
      </c>
      <c r="Q48" s="328">
        <f t="shared" si="12"/>
        <v>0</v>
      </c>
      <c r="R48" s="328">
        <f t="shared" si="12"/>
        <v>0</v>
      </c>
      <c r="S48" s="328">
        <f t="shared" si="12"/>
        <v>9</v>
      </c>
      <c r="T48" s="328">
        <f t="shared" si="12"/>
        <v>0</v>
      </c>
      <c r="U48" s="334">
        <f t="shared" si="12"/>
        <v>0</v>
      </c>
      <c r="V48" s="328">
        <f>SUM(V49:V51)</f>
        <v>0</v>
      </c>
      <c r="W48" s="328">
        <f t="shared" si="12"/>
        <v>69</v>
      </c>
      <c r="X48" s="328">
        <f t="shared" si="12"/>
        <v>15</v>
      </c>
      <c r="Y48" s="328">
        <f t="shared" si="12"/>
        <v>94</v>
      </c>
      <c r="Z48" s="328">
        <f t="shared" si="12"/>
        <v>7</v>
      </c>
      <c r="AA48" s="328">
        <f t="shared" si="12"/>
        <v>0</v>
      </c>
      <c r="AB48" s="328">
        <f t="shared" si="12"/>
        <v>0</v>
      </c>
      <c r="AC48" s="329">
        <f>D48/C48*100</f>
        <v>42.616033755274266</v>
      </c>
      <c r="AD48" s="329">
        <f t="shared" si="3"/>
        <v>29.11392405063291</v>
      </c>
      <c r="AE48" s="343" t="s">
        <v>175</v>
      </c>
      <c r="AF48" s="344"/>
    </row>
    <row r="49" spans="1:32" s="108" customFormat="1" ht="18" customHeight="1">
      <c r="A49" s="122"/>
      <c r="B49" s="124" t="s">
        <v>43</v>
      </c>
      <c r="C49" s="331">
        <f>D49+K49+L49+M49+N49+O49+P49+Q49+R49+S49+T49</f>
        <v>93</v>
      </c>
      <c r="D49" s="109">
        <f>SUM(E49:J49)</f>
        <v>17</v>
      </c>
      <c r="E49" s="107">
        <v>14</v>
      </c>
      <c r="F49" s="107">
        <v>3</v>
      </c>
      <c r="G49" s="107">
        <v>0</v>
      </c>
      <c r="H49" s="107">
        <v>0</v>
      </c>
      <c r="I49" s="107">
        <v>0</v>
      </c>
      <c r="J49" s="107">
        <v>0</v>
      </c>
      <c r="K49" s="107">
        <v>21</v>
      </c>
      <c r="L49" s="107">
        <v>0</v>
      </c>
      <c r="M49" s="107">
        <v>0</v>
      </c>
      <c r="N49" s="107">
        <v>9</v>
      </c>
      <c r="O49" s="107">
        <v>0</v>
      </c>
      <c r="P49" s="107">
        <v>45</v>
      </c>
      <c r="Q49" s="107">
        <v>0</v>
      </c>
      <c r="R49" s="107">
        <v>0</v>
      </c>
      <c r="S49" s="107">
        <v>1</v>
      </c>
      <c r="T49" s="107">
        <v>0</v>
      </c>
      <c r="U49" s="109">
        <v>0</v>
      </c>
      <c r="V49" s="107">
        <v>0</v>
      </c>
      <c r="W49" s="107">
        <f>O49+P49+U49+V49</f>
        <v>45</v>
      </c>
      <c r="X49" s="107">
        <v>8</v>
      </c>
      <c r="Y49" s="107">
        <v>14</v>
      </c>
      <c r="Z49" s="107">
        <v>3</v>
      </c>
      <c r="AA49" s="107">
        <v>0</v>
      </c>
      <c r="AB49" s="107">
        <v>0</v>
      </c>
      <c r="AC49" s="332">
        <f>D49/C49*100</f>
        <v>18.27956989247312</v>
      </c>
      <c r="AD49" s="332">
        <f t="shared" si="3"/>
        <v>48.38709677419355</v>
      </c>
      <c r="AE49" s="118" t="s">
        <v>43</v>
      </c>
      <c r="AF49" s="117"/>
    </row>
    <row r="50" spans="1:32" s="108" customFormat="1" ht="18" customHeight="1">
      <c r="A50" s="122"/>
      <c r="B50" s="124" t="s">
        <v>44</v>
      </c>
      <c r="C50" s="331">
        <f>D50+K50+L50+M50+N50+O50+P50+Q50+R50+S50+T50</f>
        <v>0</v>
      </c>
      <c r="D50" s="109">
        <f>SUM(E50:J50)</f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7">
        <v>0</v>
      </c>
      <c r="W50" s="107">
        <f>O50+P50+U50+V50</f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332">
        <v>0</v>
      </c>
      <c r="AD50" s="332">
        <v>0</v>
      </c>
      <c r="AE50" s="118" t="s">
        <v>44</v>
      </c>
      <c r="AF50" s="117"/>
    </row>
    <row r="51" spans="1:32" s="108" customFormat="1" ht="18" customHeight="1">
      <c r="A51" s="122"/>
      <c r="B51" s="124" t="s">
        <v>45</v>
      </c>
      <c r="C51" s="331">
        <f>D51+K51+L51+M51+N51+O51+P51+Q51+R51+S51+T51</f>
        <v>144</v>
      </c>
      <c r="D51" s="109">
        <f>SUM(E51:J51)</f>
        <v>84</v>
      </c>
      <c r="E51" s="107">
        <v>80</v>
      </c>
      <c r="F51" s="107">
        <v>4</v>
      </c>
      <c r="G51" s="107">
        <v>0</v>
      </c>
      <c r="H51" s="107">
        <v>0</v>
      </c>
      <c r="I51" s="107">
        <v>0</v>
      </c>
      <c r="J51" s="107">
        <v>0</v>
      </c>
      <c r="K51" s="107">
        <v>27</v>
      </c>
      <c r="L51" s="107">
        <v>0</v>
      </c>
      <c r="M51" s="107">
        <v>0</v>
      </c>
      <c r="N51" s="107">
        <v>1</v>
      </c>
      <c r="O51" s="107">
        <v>0</v>
      </c>
      <c r="P51" s="107">
        <v>24</v>
      </c>
      <c r="Q51" s="107">
        <v>0</v>
      </c>
      <c r="R51" s="107">
        <v>0</v>
      </c>
      <c r="S51" s="107">
        <v>8</v>
      </c>
      <c r="T51" s="107">
        <v>0</v>
      </c>
      <c r="U51" s="109">
        <v>0</v>
      </c>
      <c r="V51" s="107">
        <v>0</v>
      </c>
      <c r="W51" s="107">
        <f>O51+P51+U51+V51</f>
        <v>24</v>
      </c>
      <c r="X51" s="107">
        <v>7</v>
      </c>
      <c r="Y51" s="107">
        <v>80</v>
      </c>
      <c r="Z51" s="107">
        <v>4</v>
      </c>
      <c r="AA51" s="107">
        <v>0</v>
      </c>
      <c r="AB51" s="107">
        <v>0</v>
      </c>
      <c r="AC51" s="332">
        <f>D51/C51*100</f>
        <v>58.333333333333336</v>
      </c>
      <c r="AD51" s="332">
        <f t="shared" si="3"/>
        <v>16.666666666666664</v>
      </c>
      <c r="AE51" s="118" t="s">
        <v>45</v>
      </c>
      <c r="AF51" s="117"/>
    </row>
    <row r="52" spans="1:32" s="106" customFormat="1" ht="18" customHeight="1">
      <c r="A52" s="345" t="s">
        <v>176</v>
      </c>
      <c r="B52" s="345"/>
      <c r="C52" s="333">
        <f aca="true" t="shared" si="13" ref="C52:AB52">SUM(C53:C55)</f>
        <v>143</v>
      </c>
      <c r="D52" s="334">
        <f t="shared" si="13"/>
        <v>16</v>
      </c>
      <c r="E52" s="328">
        <f t="shared" si="13"/>
        <v>16</v>
      </c>
      <c r="F52" s="328">
        <f t="shared" si="13"/>
        <v>0</v>
      </c>
      <c r="G52" s="107">
        <f t="shared" si="13"/>
        <v>0</v>
      </c>
      <c r="H52" s="328">
        <f t="shared" si="13"/>
        <v>0</v>
      </c>
      <c r="I52" s="328">
        <f t="shared" si="13"/>
        <v>0</v>
      </c>
      <c r="J52" s="328">
        <f t="shared" si="13"/>
        <v>0</v>
      </c>
      <c r="K52" s="328">
        <f t="shared" si="13"/>
        <v>0</v>
      </c>
      <c r="L52" s="328">
        <f t="shared" si="13"/>
        <v>23</v>
      </c>
      <c r="M52" s="328">
        <f t="shared" si="13"/>
        <v>0</v>
      </c>
      <c r="N52" s="328">
        <f t="shared" si="13"/>
        <v>4</v>
      </c>
      <c r="O52" s="328">
        <f t="shared" si="13"/>
        <v>0</v>
      </c>
      <c r="P52" s="328">
        <f t="shared" si="13"/>
        <v>98</v>
      </c>
      <c r="Q52" s="328">
        <f t="shared" si="13"/>
        <v>0</v>
      </c>
      <c r="R52" s="328">
        <f t="shared" si="13"/>
        <v>0</v>
      </c>
      <c r="S52" s="328">
        <f t="shared" si="13"/>
        <v>2</v>
      </c>
      <c r="T52" s="328">
        <f t="shared" si="13"/>
        <v>0</v>
      </c>
      <c r="U52" s="334">
        <f t="shared" si="13"/>
        <v>0</v>
      </c>
      <c r="V52" s="328">
        <f>SUM(V53:V55)</f>
        <v>0</v>
      </c>
      <c r="W52" s="328">
        <f t="shared" si="13"/>
        <v>98</v>
      </c>
      <c r="X52" s="328">
        <f t="shared" si="13"/>
        <v>6</v>
      </c>
      <c r="Y52" s="328">
        <f t="shared" si="13"/>
        <v>16</v>
      </c>
      <c r="Z52" s="328">
        <f t="shared" si="13"/>
        <v>0</v>
      </c>
      <c r="AA52" s="328">
        <f t="shared" si="13"/>
        <v>0</v>
      </c>
      <c r="AB52" s="328">
        <f t="shared" si="13"/>
        <v>0</v>
      </c>
      <c r="AC52" s="329">
        <f>D52/C52*100</f>
        <v>11.188811188811188</v>
      </c>
      <c r="AD52" s="329">
        <f t="shared" si="3"/>
        <v>68.53146853146853</v>
      </c>
      <c r="AE52" s="343" t="s">
        <v>176</v>
      </c>
      <c r="AF52" s="344"/>
    </row>
    <row r="53" spans="1:32" s="108" customFormat="1" ht="18" customHeight="1">
      <c r="A53" s="122"/>
      <c r="B53" s="124" t="s">
        <v>46</v>
      </c>
      <c r="C53" s="331">
        <f>D53+K53+L53+M53+N53+O53+P53+Q53+R53+S53+T53</f>
        <v>143</v>
      </c>
      <c r="D53" s="109">
        <f>SUM(E53:J53)</f>
        <v>16</v>
      </c>
      <c r="E53" s="107">
        <v>16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23</v>
      </c>
      <c r="M53" s="107">
        <v>0</v>
      </c>
      <c r="N53" s="107">
        <v>4</v>
      </c>
      <c r="O53" s="107">
        <v>0</v>
      </c>
      <c r="P53" s="107">
        <v>98</v>
      </c>
      <c r="Q53" s="107">
        <v>0</v>
      </c>
      <c r="R53" s="107">
        <v>0</v>
      </c>
      <c r="S53" s="107">
        <v>2</v>
      </c>
      <c r="T53" s="107">
        <v>0</v>
      </c>
      <c r="U53" s="109">
        <v>0</v>
      </c>
      <c r="V53" s="107">
        <v>0</v>
      </c>
      <c r="W53" s="107">
        <f>O53+P53+U53+V53</f>
        <v>98</v>
      </c>
      <c r="X53" s="107">
        <v>6</v>
      </c>
      <c r="Y53" s="107">
        <v>16</v>
      </c>
      <c r="Z53" s="107">
        <v>0</v>
      </c>
      <c r="AA53" s="107">
        <v>0</v>
      </c>
      <c r="AB53" s="107">
        <v>0</v>
      </c>
      <c r="AC53" s="332">
        <f>D53/C53*100</f>
        <v>11.188811188811188</v>
      </c>
      <c r="AD53" s="332">
        <f t="shared" si="3"/>
        <v>68.53146853146853</v>
      </c>
      <c r="AE53" s="118" t="s">
        <v>46</v>
      </c>
      <c r="AF53" s="117"/>
    </row>
    <row r="54" spans="1:32" s="108" customFormat="1" ht="18" customHeight="1">
      <c r="A54" s="122"/>
      <c r="B54" s="124" t="s">
        <v>47</v>
      </c>
      <c r="C54" s="331">
        <f>D54+K54+L54+M54+N54+O54+P54+Q54+R54+S54+T54</f>
        <v>0</v>
      </c>
      <c r="D54" s="109">
        <f>SUM(E54:J54)</f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9">
        <v>0</v>
      </c>
      <c r="U54" s="109">
        <v>0</v>
      </c>
      <c r="V54" s="107">
        <v>0</v>
      </c>
      <c r="W54" s="107">
        <f>O54+P54+U54+V54</f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332">
        <v>0</v>
      </c>
      <c r="AD54" s="332">
        <v>0</v>
      </c>
      <c r="AE54" s="118" t="s">
        <v>47</v>
      </c>
      <c r="AF54" s="117"/>
    </row>
    <row r="55" spans="1:32" s="108" customFormat="1" ht="18" customHeight="1">
      <c r="A55" s="122"/>
      <c r="B55" s="124" t="s">
        <v>48</v>
      </c>
      <c r="C55" s="331">
        <f>D55+K55+L55+M55+N55+O55+P55+Q55+R55+S55+T55</f>
        <v>0</v>
      </c>
      <c r="D55" s="109">
        <f>SUM(E55:J55)</f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f>O55+P55+U55+V55</f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0</v>
      </c>
      <c r="AC55" s="332">
        <v>0</v>
      </c>
      <c r="AD55" s="332">
        <v>0</v>
      </c>
      <c r="AE55" s="118" t="s">
        <v>48</v>
      </c>
      <c r="AF55" s="117"/>
    </row>
    <row r="56" spans="1:32" s="110" customFormat="1" ht="18" customHeight="1">
      <c r="A56" s="345" t="s">
        <v>177</v>
      </c>
      <c r="B56" s="345"/>
      <c r="C56" s="333">
        <f>SUM(C57:C58)</f>
        <v>96</v>
      </c>
      <c r="D56" s="334">
        <f aca="true" t="shared" si="14" ref="D56:AB56">SUM(D57:D58)</f>
        <v>9</v>
      </c>
      <c r="E56" s="328">
        <f t="shared" si="14"/>
        <v>6</v>
      </c>
      <c r="F56" s="328">
        <f t="shared" si="14"/>
        <v>3</v>
      </c>
      <c r="G56" s="107">
        <f t="shared" si="14"/>
        <v>0</v>
      </c>
      <c r="H56" s="328">
        <f t="shared" si="14"/>
        <v>0</v>
      </c>
      <c r="I56" s="328">
        <f t="shared" si="14"/>
        <v>0</v>
      </c>
      <c r="J56" s="328">
        <f t="shared" si="14"/>
        <v>0</v>
      </c>
      <c r="K56" s="328">
        <f t="shared" si="14"/>
        <v>14</v>
      </c>
      <c r="L56" s="328">
        <f t="shared" si="14"/>
        <v>0</v>
      </c>
      <c r="M56" s="328">
        <f t="shared" si="14"/>
        <v>0</v>
      </c>
      <c r="N56" s="328">
        <f t="shared" si="14"/>
        <v>2</v>
      </c>
      <c r="O56" s="328">
        <f t="shared" si="14"/>
        <v>0</v>
      </c>
      <c r="P56" s="328">
        <f t="shared" si="14"/>
        <v>70</v>
      </c>
      <c r="Q56" s="328">
        <f t="shared" si="14"/>
        <v>0</v>
      </c>
      <c r="R56" s="328">
        <f t="shared" si="14"/>
        <v>0</v>
      </c>
      <c r="S56" s="328">
        <f t="shared" si="14"/>
        <v>1</v>
      </c>
      <c r="T56" s="328">
        <f t="shared" si="14"/>
        <v>0</v>
      </c>
      <c r="U56" s="334">
        <f t="shared" si="14"/>
        <v>0</v>
      </c>
      <c r="V56" s="328">
        <f>SUM(V57:V58)</f>
        <v>0</v>
      </c>
      <c r="W56" s="328">
        <f t="shared" si="14"/>
        <v>70</v>
      </c>
      <c r="X56" s="328">
        <f t="shared" si="14"/>
        <v>0</v>
      </c>
      <c r="Y56" s="328">
        <f t="shared" si="14"/>
        <v>6</v>
      </c>
      <c r="Z56" s="328">
        <f t="shared" si="14"/>
        <v>3</v>
      </c>
      <c r="AA56" s="328">
        <f t="shared" si="14"/>
        <v>0</v>
      </c>
      <c r="AB56" s="328">
        <f t="shared" si="14"/>
        <v>0</v>
      </c>
      <c r="AC56" s="329">
        <f aca="true" t="shared" si="15" ref="AC56:AC61">D56/C56*100</f>
        <v>9.375</v>
      </c>
      <c r="AD56" s="329">
        <f t="shared" si="3"/>
        <v>72.91666666666666</v>
      </c>
      <c r="AE56" s="343" t="s">
        <v>177</v>
      </c>
      <c r="AF56" s="344"/>
    </row>
    <row r="57" spans="1:32" s="108" customFormat="1" ht="18" customHeight="1">
      <c r="A57" s="122"/>
      <c r="B57" s="124" t="s">
        <v>49</v>
      </c>
      <c r="C57" s="331">
        <f>D57+K57+L57+M57+N57+O57+P57+Q57+R57+S57+T57</f>
        <v>50</v>
      </c>
      <c r="D57" s="109">
        <f>SUM(E57:J57)</f>
        <v>3</v>
      </c>
      <c r="E57" s="107">
        <v>2</v>
      </c>
      <c r="F57" s="107">
        <v>1</v>
      </c>
      <c r="G57" s="107">
        <v>0</v>
      </c>
      <c r="H57" s="107">
        <v>0</v>
      </c>
      <c r="I57" s="107">
        <v>0</v>
      </c>
      <c r="J57" s="107">
        <v>0</v>
      </c>
      <c r="K57" s="107">
        <v>2</v>
      </c>
      <c r="L57" s="107">
        <v>0</v>
      </c>
      <c r="M57" s="107">
        <v>0</v>
      </c>
      <c r="N57" s="107">
        <v>2</v>
      </c>
      <c r="O57" s="107">
        <v>0</v>
      </c>
      <c r="P57" s="107">
        <v>43</v>
      </c>
      <c r="Q57" s="107">
        <v>0</v>
      </c>
      <c r="R57" s="107">
        <v>0</v>
      </c>
      <c r="S57" s="107">
        <v>0</v>
      </c>
      <c r="T57" s="107">
        <v>0</v>
      </c>
      <c r="U57" s="109">
        <v>0</v>
      </c>
      <c r="V57" s="107">
        <v>0</v>
      </c>
      <c r="W57" s="107">
        <f>O57+P57+U57+V57</f>
        <v>43</v>
      </c>
      <c r="X57" s="107">
        <v>0</v>
      </c>
      <c r="Y57" s="107">
        <v>2</v>
      </c>
      <c r="Z57" s="107">
        <v>1</v>
      </c>
      <c r="AA57" s="107">
        <v>0</v>
      </c>
      <c r="AB57" s="107">
        <v>0</v>
      </c>
      <c r="AC57" s="332">
        <f t="shared" si="15"/>
        <v>6</v>
      </c>
      <c r="AD57" s="332">
        <f t="shared" si="3"/>
        <v>86</v>
      </c>
      <c r="AE57" s="118" t="s">
        <v>49</v>
      </c>
      <c r="AF57" s="117"/>
    </row>
    <row r="58" spans="1:32" s="107" customFormat="1" ht="18" customHeight="1">
      <c r="A58" s="122"/>
      <c r="B58" s="124" t="s">
        <v>64</v>
      </c>
      <c r="C58" s="331">
        <f>D58+K58+L58+M58+N58+O58+P58+Q58+R58+S58+T58</f>
        <v>46</v>
      </c>
      <c r="D58" s="109">
        <f>SUM(E58:J58)</f>
        <v>6</v>
      </c>
      <c r="E58" s="107">
        <v>4</v>
      </c>
      <c r="F58" s="107">
        <v>2</v>
      </c>
      <c r="G58" s="107">
        <v>0</v>
      </c>
      <c r="H58" s="107">
        <v>0</v>
      </c>
      <c r="I58" s="107">
        <v>0</v>
      </c>
      <c r="J58" s="107">
        <v>0</v>
      </c>
      <c r="K58" s="107">
        <v>12</v>
      </c>
      <c r="L58" s="107">
        <v>0</v>
      </c>
      <c r="M58" s="107">
        <v>0</v>
      </c>
      <c r="N58" s="107">
        <v>0</v>
      </c>
      <c r="O58" s="107">
        <v>0</v>
      </c>
      <c r="P58" s="107">
        <v>27</v>
      </c>
      <c r="Q58" s="107">
        <v>0</v>
      </c>
      <c r="R58" s="107">
        <v>0</v>
      </c>
      <c r="S58" s="107">
        <v>1</v>
      </c>
      <c r="T58" s="107">
        <v>0</v>
      </c>
      <c r="U58" s="109">
        <v>0</v>
      </c>
      <c r="V58" s="107">
        <v>0</v>
      </c>
      <c r="W58" s="107">
        <f>O58+P58+U58+V58</f>
        <v>27</v>
      </c>
      <c r="X58" s="107">
        <v>0</v>
      </c>
      <c r="Y58" s="107">
        <v>4</v>
      </c>
      <c r="Z58" s="107">
        <v>2</v>
      </c>
      <c r="AA58" s="107">
        <v>0</v>
      </c>
      <c r="AB58" s="107">
        <v>0</v>
      </c>
      <c r="AC58" s="332">
        <f t="shared" si="15"/>
        <v>13.043478260869565</v>
      </c>
      <c r="AD58" s="332">
        <f t="shared" si="3"/>
        <v>58.69565217391305</v>
      </c>
      <c r="AE58" s="118" t="s">
        <v>64</v>
      </c>
      <c r="AF58" s="117"/>
    </row>
    <row r="59" spans="1:32" s="106" customFormat="1" ht="18" customHeight="1">
      <c r="A59" s="345" t="s">
        <v>178</v>
      </c>
      <c r="B59" s="346"/>
      <c r="C59" s="333">
        <f>SUM(C60:C61)</f>
        <v>182</v>
      </c>
      <c r="D59" s="334">
        <f aca="true" t="shared" si="16" ref="D59:AB59">SUM(D60:D61)</f>
        <v>22</v>
      </c>
      <c r="E59" s="328">
        <f t="shared" si="16"/>
        <v>21</v>
      </c>
      <c r="F59" s="328">
        <f t="shared" si="16"/>
        <v>1</v>
      </c>
      <c r="G59" s="107">
        <f t="shared" si="16"/>
        <v>0</v>
      </c>
      <c r="H59" s="328">
        <f t="shared" si="16"/>
        <v>0</v>
      </c>
      <c r="I59" s="328">
        <f t="shared" si="16"/>
        <v>0</v>
      </c>
      <c r="J59" s="328">
        <f t="shared" si="16"/>
        <v>0</v>
      </c>
      <c r="K59" s="328">
        <f t="shared" si="16"/>
        <v>32</v>
      </c>
      <c r="L59" s="328">
        <f t="shared" si="16"/>
        <v>0</v>
      </c>
      <c r="M59" s="328">
        <f t="shared" si="16"/>
        <v>6</v>
      </c>
      <c r="N59" s="328">
        <f t="shared" si="16"/>
        <v>7</v>
      </c>
      <c r="O59" s="328">
        <f t="shared" si="16"/>
        <v>0</v>
      </c>
      <c r="P59" s="328">
        <f t="shared" si="16"/>
        <v>105</v>
      </c>
      <c r="Q59" s="328">
        <f t="shared" si="16"/>
        <v>0</v>
      </c>
      <c r="R59" s="328">
        <f t="shared" si="16"/>
        <v>2</v>
      </c>
      <c r="S59" s="328">
        <f t="shared" si="16"/>
        <v>8</v>
      </c>
      <c r="T59" s="328">
        <f t="shared" si="16"/>
        <v>0</v>
      </c>
      <c r="U59" s="334">
        <f t="shared" si="16"/>
        <v>0</v>
      </c>
      <c r="V59" s="328">
        <f>SUM(V60:V61)</f>
        <v>0</v>
      </c>
      <c r="W59" s="328">
        <f t="shared" si="16"/>
        <v>105</v>
      </c>
      <c r="X59" s="328">
        <f t="shared" si="16"/>
        <v>9</v>
      </c>
      <c r="Y59" s="328">
        <f t="shared" si="16"/>
        <v>21</v>
      </c>
      <c r="Z59" s="328">
        <f t="shared" si="16"/>
        <v>1</v>
      </c>
      <c r="AA59" s="328">
        <f t="shared" si="16"/>
        <v>1</v>
      </c>
      <c r="AB59" s="328">
        <f t="shared" si="16"/>
        <v>0</v>
      </c>
      <c r="AC59" s="329">
        <f t="shared" si="15"/>
        <v>12.087912087912088</v>
      </c>
      <c r="AD59" s="329">
        <f t="shared" si="3"/>
        <v>57.692307692307686</v>
      </c>
      <c r="AE59" s="343" t="s">
        <v>178</v>
      </c>
      <c r="AF59" s="347"/>
    </row>
    <row r="60" spans="1:32" s="108" customFormat="1" ht="18" customHeight="1">
      <c r="A60" s="125"/>
      <c r="B60" s="124" t="s">
        <v>50</v>
      </c>
      <c r="C60" s="331">
        <f>D60+K60+L60+M60+N60+O60+P60+Q60+R60+S60+T60</f>
        <v>68</v>
      </c>
      <c r="D60" s="109">
        <f>SUM(E60:J60)</f>
        <v>10</v>
      </c>
      <c r="E60" s="107">
        <v>9</v>
      </c>
      <c r="F60" s="107">
        <v>1</v>
      </c>
      <c r="G60" s="107">
        <v>0</v>
      </c>
      <c r="H60" s="107">
        <v>0</v>
      </c>
      <c r="I60" s="107">
        <v>0</v>
      </c>
      <c r="J60" s="107">
        <v>0</v>
      </c>
      <c r="K60" s="107">
        <v>12</v>
      </c>
      <c r="L60" s="107">
        <v>0</v>
      </c>
      <c r="M60" s="107">
        <v>0</v>
      </c>
      <c r="N60" s="107">
        <v>6</v>
      </c>
      <c r="O60" s="107">
        <v>0</v>
      </c>
      <c r="P60" s="107">
        <v>40</v>
      </c>
      <c r="Q60" s="107">
        <v>0</v>
      </c>
      <c r="R60" s="107">
        <v>0</v>
      </c>
      <c r="S60" s="107">
        <v>0</v>
      </c>
      <c r="T60" s="107">
        <v>0</v>
      </c>
      <c r="U60" s="109">
        <v>0</v>
      </c>
      <c r="V60" s="107">
        <v>0</v>
      </c>
      <c r="W60" s="107">
        <f>O60+P60+U60+V60</f>
        <v>40</v>
      </c>
      <c r="X60" s="107">
        <v>5</v>
      </c>
      <c r="Y60" s="107">
        <v>9</v>
      </c>
      <c r="Z60" s="107">
        <v>1</v>
      </c>
      <c r="AA60" s="107">
        <v>1</v>
      </c>
      <c r="AB60" s="107">
        <v>0</v>
      </c>
      <c r="AC60" s="332">
        <f t="shared" si="15"/>
        <v>14.705882352941178</v>
      </c>
      <c r="AD60" s="332">
        <f t="shared" si="3"/>
        <v>58.82352941176471</v>
      </c>
      <c r="AE60" s="118" t="s">
        <v>50</v>
      </c>
      <c r="AF60" s="117"/>
    </row>
    <row r="61" spans="1:32" s="108" customFormat="1" ht="18" customHeight="1">
      <c r="A61" s="125"/>
      <c r="B61" s="124" t="s">
        <v>165</v>
      </c>
      <c r="C61" s="331">
        <f>D61+K61+L61+M61+N61+O61+P61+Q61+R61+S61+T61</f>
        <v>114</v>
      </c>
      <c r="D61" s="109">
        <f>SUM(E61:J61)</f>
        <v>12</v>
      </c>
      <c r="E61" s="107">
        <v>12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20</v>
      </c>
      <c r="L61" s="107">
        <v>0</v>
      </c>
      <c r="M61" s="107">
        <v>6</v>
      </c>
      <c r="N61" s="107">
        <v>1</v>
      </c>
      <c r="O61" s="107">
        <v>0</v>
      </c>
      <c r="P61" s="107">
        <v>65</v>
      </c>
      <c r="Q61" s="107">
        <v>0</v>
      </c>
      <c r="R61" s="107">
        <v>2</v>
      </c>
      <c r="S61" s="107">
        <v>8</v>
      </c>
      <c r="T61" s="107">
        <v>0</v>
      </c>
      <c r="U61" s="109">
        <v>0</v>
      </c>
      <c r="V61" s="107">
        <v>0</v>
      </c>
      <c r="W61" s="107">
        <f>O61+P61+U61+V61</f>
        <v>65</v>
      </c>
      <c r="X61" s="107">
        <v>4</v>
      </c>
      <c r="Y61" s="107">
        <v>12</v>
      </c>
      <c r="Z61" s="107">
        <v>0</v>
      </c>
      <c r="AA61" s="107">
        <v>0</v>
      </c>
      <c r="AB61" s="107">
        <v>0</v>
      </c>
      <c r="AC61" s="332">
        <f t="shared" si="15"/>
        <v>10.526315789473683</v>
      </c>
      <c r="AD61" s="332">
        <f t="shared" si="3"/>
        <v>57.01754385964912</v>
      </c>
      <c r="AE61" s="118" t="s">
        <v>165</v>
      </c>
      <c r="AF61" s="117"/>
    </row>
    <row r="62" spans="1:32" s="106" customFormat="1" ht="18" customHeight="1">
      <c r="A62" s="345" t="s">
        <v>179</v>
      </c>
      <c r="B62" s="345"/>
      <c r="C62" s="333">
        <f>C63</f>
        <v>0</v>
      </c>
      <c r="D62" s="334">
        <f aca="true" t="shared" si="17" ref="D62:AD62">D63</f>
        <v>0</v>
      </c>
      <c r="E62" s="328">
        <f t="shared" si="17"/>
        <v>0</v>
      </c>
      <c r="F62" s="328">
        <f t="shared" si="17"/>
        <v>0</v>
      </c>
      <c r="G62" s="107">
        <f t="shared" si="17"/>
        <v>0</v>
      </c>
      <c r="H62" s="328">
        <f t="shared" si="17"/>
        <v>0</v>
      </c>
      <c r="I62" s="328">
        <f t="shared" si="17"/>
        <v>0</v>
      </c>
      <c r="J62" s="328">
        <f t="shared" si="17"/>
        <v>0</v>
      </c>
      <c r="K62" s="328">
        <f t="shared" si="17"/>
        <v>0</v>
      </c>
      <c r="L62" s="328">
        <f t="shared" si="17"/>
        <v>0</v>
      </c>
      <c r="M62" s="328">
        <f t="shared" si="17"/>
        <v>0</v>
      </c>
      <c r="N62" s="328">
        <f t="shared" si="17"/>
        <v>0</v>
      </c>
      <c r="O62" s="328">
        <f t="shared" si="17"/>
        <v>0</v>
      </c>
      <c r="P62" s="328">
        <f t="shared" si="17"/>
        <v>0</v>
      </c>
      <c r="Q62" s="328">
        <f t="shared" si="17"/>
        <v>0</v>
      </c>
      <c r="R62" s="328">
        <f t="shared" si="17"/>
        <v>0</v>
      </c>
      <c r="S62" s="328">
        <f t="shared" si="17"/>
        <v>0</v>
      </c>
      <c r="T62" s="328">
        <f t="shared" si="17"/>
        <v>0</v>
      </c>
      <c r="U62" s="334">
        <f t="shared" si="17"/>
        <v>0</v>
      </c>
      <c r="V62" s="328">
        <f t="shared" si="17"/>
        <v>0</v>
      </c>
      <c r="W62" s="328">
        <f t="shared" si="17"/>
        <v>0</v>
      </c>
      <c r="X62" s="328">
        <f t="shared" si="17"/>
        <v>0</v>
      </c>
      <c r="Y62" s="328">
        <f t="shared" si="17"/>
        <v>0</v>
      </c>
      <c r="Z62" s="328">
        <f t="shared" si="17"/>
        <v>0</v>
      </c>
      <c r="AA62" s="328">
        <f t="shared" si="17"/>
        <v>0</v>
      </c>
      <c r="AB62" s="328">
        <f t="shared" si="17"/>
        <v>0</v>
      </c>
      <c r="AC62" s="328">
        <f t="shared" si="17"/>
        <v>0</v>
      </c>
      <c r="AD62" s="328">
        <f t="shared" si="17"/>
        <v>0</v>
      </c>
      <c r="AE62" s="343" t="s">
        <v>179</v>
      </c>
      <c r="AF62" s="344"/>
    </row>
    <row r="63" spans="1:32" s="108" customFormat="1" ht="18" customHeight="1">
      <c r="A63" s="125"/>
      <c r="B63" s="124" t="s">
        <v>51</v>
      </c>
      <c r="C63" s="331">
        <f>D63+K63+L63+M63+N63+O63+P63+Q63+R63+S63+T63</f>
        <v>0</v>
      </c>
      <c r="D63" s="109">
        <f>SUM(E63:J63)</f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9">
        <v>0</v>
      </c>
      <c r="V63" s="107">
        <v>0</v>
      </c>
      <c r="W63" s="107">
        <f>O63+P63+U63+V63</f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332">
        <v>0</v>
      </c>
      <c r="AD63" s="332">
        <v>0</v>
      </c>
      <c r="AE63" s="118" t="s">
        <v>51</v>
      </c>
      <c r="AF63" s="117"/>
    </row>
    <row r="64" spans="1:32" s="110" customFormat="1" ht="18" customHeight="1">
      <c r="A64" s="345" t="s">
        <v>180</v>
      </c>
      <c r="B64" s="352"/>
      <c r="C64" s="333">
        <f>C65</f>
        <v>38</v>
      </c>
      <c r="D64" s="334">
        <f aca="true" t="shared" si="18" ref="D64:AB64">D65</f>
        <v>14</v>
      </c>
      <c r="E64" s="328">
        <f t="shared" si="18"/>
        <v>13</v>
      </c>
      <c r="F64" s="328">
        <f t="shared" si="18"/>
        <v>1</v>
      </c>
      <c r="G64" s="107">
        <f t="shared" si="18"/>
        <v>0</v>
      </c>
      <c r="H64" s="328">
        <f t="shared" si="18"/>
        <v>0</v>
      </c>
      <c r="I64" s="328">
        <f t="shared" si="18"/>
        <v>0</v>
      </c>
      <c r="J64" s="328">
        <f t="shared" si="18"/>
        <v>0</v>
      </c>
      <c r="K64" s="328">
        <f t="shared" si="18"/>
        <v>9</v>
      </c>
      <c r="L64" s="328">
        <f t="shared" si="18"/>
        <v>0</v>
      </c>
      <c r="M64" s="328">
        <f t="shared" si="18"/>
        <v>0</v>
      </c>
      <c r="N64" s="328">
        <f t="shared" si="18"/>
        <v>1</v>
      </c>
      <c r="O64" s="328">
        <f t="shared" si="18"/>
        <v>0</v>
      </c>
      <c r="P64" s="328">
        <f t="shared" si="18"/>
        <v>12</v>
      </c>
      <c r="Q64" s="328">
        <f t="shared" si="18"/>
        <v>1</v>
      </c>
      <c r="R64" s="328">
        <f t="shared" si="18"/>
        <v>0</v>
      </c>
      <c r="S64" s="328">
        <f t="shared" si="18"/>
        <v>1</v>
      </c>
      <c r="T64" s="328">
        <f t="shared" si="18"/>
        <v>0</v>
      </c>
      <c r="U64" s="334">
        <f t="shared" si="18"/>
        <v>0</v>
      </c>
      <c r="V64" s="328">
        <f t="shared" si="18"/>
        <v>1</v>
      </c>
      <c r="W64" s="328">
        <f t="shared" si="18"/>
        <v>13</v>
      </c>
      <c r="X64" s="328">
        <f t="shared" si="18"/>
        <v>2</v>
      </c>
      <c r="Y64" s="328">
        <f t="shared" si="18"/>
        <v>13</v>
      </c>
      <c r="Z64" s="328">
        <f t="shared" si="18"/>
        <v>1</v>
      </c>
      <c r="AA64" s="328">
        <f t="shared" si="18"/>
        <v>0</v>
      </c>
      <c r="AB64" s="328">
        <f t="shared" si="18"/>
        <v>0</v>
      </c>
      <c r="AC64" s="329">
        <f>D64/C64*100</f>
        <v>36.84210526315789</v>
      </c>
      <c r="AD64" s="329">
        <f t="shared" si="3"/>
        <v>34.21052631578947</v>
      </c>
      <c r="AE64" s="343" t="s">
        <v>180</v>
      </c>
      <c r="AF64" s="347"/>
    </row>
    <row r="65" spans="1:32" s="107" customFormat="1" ht="18" customHeight="1">
      <c r="A65" s="125"/>
      <c r="B65" s="126" t="s">
        <v>166</v>
      </c>
      <c r="C65" s="331">
        <f>D65+K65+L65+M65+N65+O65+P65+Q65+R65+S65+T65</f>
        <v>38</v>
      </c>
      <c r="D65" s="109">
        <f>SUM(E65:J65)</f>
        <v>14</v>
      </c>
      <c r="E65" s="107">
        <v>13</v>
      </c>
      <c r="F65" s="107">
        <v>1</v>
      </c>
      <c r="G65" s="107">
        <v>0</v>
      </c>
      <c r="H65" s="107">
        <v>0</v>
      </c>
      <c r="I65" s="107">
        <v>0</v>
      </c>
      <c r="J65" s="107">
        <v>0</v>
      </c>
      <c r="K65" s="107">
        <v>9</v>
      </c>
      <c r="L65" s="107">
        <v>0</v>
      </c>
      <c r="M65" s="107">
        <v>0</v>
      </c>
      <c r="N65" s="107">
        <v>1</v>
      </c>
      <c r="O65" s="107">
        <v>0</v>
      </c>
      <c r="P65" s="107">
        <v>12</v>
      </c>
      <c r="Q65" s="107">
        <v>1</v>
      </c>
      <c r="R65" s="107">
        <v>0</v>
      </c>
      <c r="S65" s="107">
        <v>1</v>
      </c>
      <c r="T65" s="107">
        <v>0</v>
      </c>
      <c r="U65" s="109">
        <v>0</v>
      </c>
      <c r="V65" s="107">
        <v>1</v>
      </c>
      <c r="W65" s="107">
        <f>O65+P65+U65+V65</f>
        <v>13</v>
      </c>
      <c r="X65" s="107">
        <v>2</v>
      </c>
      <c r="Y65" s="107">
        <v>13</v>
      </c>
      <c r="Z65" s="107">
        <v>1</v>
      </c>
      <c r="AA65" s="107">
        <v>0</v>
      </c>
      <c r="AB65" s="107">
        <v>0</v>
      </c>
      <c r="AC65" s="332">
        <f>D65/C65*100</f>
        <v>36.84210526315789</v>
      </c>
      <c r="AD65" s="332">
        <f t="shared" si="3"/>
        <v>34.21052631578947</v>
      </c>
      <c r="AE65" s="118" t="s">
        <v>166</v>
      </c>
      <c r="AF65" s="117"/>
    </row>
    <row r="66" spans="1:32" s="43" customFormat="1" ht="18" customHeight="1">
      <c r="A66" s="2"/>
      <c r="B66" s="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111"/>
      <c r="AD66" s="111"/>
      <c r="AE66" s="5"/>
      <c r="AF66" s="2"/>
    </row>
    <row r="67" spans="2:3" ht="13.5" customHeight="1">
      <c r="B67" s="44"/>
      <c r="C67" s="44"/>
    </row>
    <row r="68" spans="2:3" ht="13.5" customHeight="1">
      <c r="B68" s="44"/>
      <c r="C68" s="44"/>
    </row>
    <row r="69" spans="2:3" ht="13.5" customHeight="1">
      <c r="B69" s="44"/>
      <c r="C69" s="44"/>
    </row>
    <row r="70" spans="2:3" ht="13.5" customHeight="1">
      <c r="B70" s="44"/>
      <c r="C70" s="44"/>
    </row>
    <row r="71" spans="2:3" ht="13.5" customHeight="1">
      <c r="B71" s="44"/>
      <c r="C71" s="44"/>
    </row>
    <row r="72" spans="2:3" ht="13.5" customHeight="1">
      <c r="B72" s="44"/>
      <c r="C72" s="44"/>
    </row>
    <row r="73" spans="2:3" ht="13.5" customHeight="1">
      <c r="B73" s="44"/>
      <c r="C73" s="44"/>
    </row>
    <row r="74" spans="2:3" ht="13.5" customHeight="1">
      <c r="B74" s="44"/>
      <c r="C74" s="44"/>
    </row>
    <row r="75" spans="2:3" ht="13.5" customHeight="1">
      <c r="B75" s="44"/>
      <c r="C75" s="44"/>
    </row>
    <row r="76" spans="2:3" ht="13.5" customHeight="1">
      <c r="B76" s="44"/>
      <c r="C76" s="44"/>
    </row>
    <row r="77" spans="2:3" ht="13.5" customHeight="1">
      <c r="B77" s="44"/>
      <c r="C77" s="44"/>
    </row>
    <row r="78" spans="2:3" ht="13.5" customHeight="1">
      <c r="B78" s="44"/>
      <c r="C78" s="44"/>
    </row>
    <row r="79" spans="2:3" ht="13.5" customHeight="1">
      <c r="B79" s="44"/>
      <c r="C79" s="44"/>
    </row>
  </sheetData>
  <sheetProtection/>
  <mergeCells count="60">
    <mergeCell ref="A62:B62"/>
    <mergeCell ref="AE62:AF62"/>
    <mergeCell ref="A64:B64"/>
    <mergeCell ref="AE64:AF64"/>
    <mergeCell ref="A52:B52"/>
    <mergeCell ref="AE52:AF52"/>
    <mergeCell ref="A56:B56"/>
    <mergeCell ref="AE56:AF56"/>
    <mergeCell ref="A59:B59"/>
    <mergeCell ref="AE59:AF59"/>
    <mergeCell ref="A43:B43"/>
    <mergeCell ref="AE43:AF43"/>
    <mergeCell ref="A45:B45"/>
    <mergeCell ref="AE45:AF45"/>
    <mergeCell ref="A48:B48"/>
    <mergeCell ref="AE48:AF48"/>
    <mergeCell ref="A15:B15"/>
    <mergeCell ref="AE15:AF15"/>
    <mergeCell ref="A35:B35"/>
    <mergeCell ref="AE35:AF35"/>
    <mergeCell ref="A38:B38"/>
    <mergeCell ref="AE38:AF38"/>
    <mergeCell ref="Q6:Q7"/>
    <mergeCell ref="Y6:Z6"/>
    <mergeCell ref="AA6:AB6"/>
    <mergeCell ref="L12:L13"/>
    <mergeCell ref="M12:M13"/>
    <mergeCell ref="X12:X13"/>
    <mergeCell ref="AA12:AA13"/>
    <mergeCell ref="AB12:AB13"/>
    <mergeCell ref="S4:S7"/>
    <mergeCell ref="T4:T7"/>
    <mergeCell ref="AE4:AF7"/>
    <mergeCell ref="D5:D7"/>
    <mergeCell ref="E5:E7"/>
    <mergeCell ref="F5:F7"/>
    <mergeCell ref="G5:G7"/>
    <mergeCell ref="H5:H7"/>
    <mergeCell ref="I5:I7"/>
    <mergeCell ref="J5:J7"/>
    <mergeCell ref="O5:O7"/>
    <mergeCell ref="R5:R7"/>
    <mergeCell ref="U4:X4"/>
    <mergeCell ref="Y4:AB5"/>
    <mergeCell ref="AC4:AC7"/>
    <mergeCell ref="AD4:AD7"/>
    <mergeCell ref="U5:U7"/>
    <mergeCell ref="V5:V7"/>
    <mergeCell ref="W5:W6"/>
    <mergeCell ref="X5:X7"/>
    <mergeCell ref="A1:P1"/>
    <mergeCell ref="A4:B7"/>
    <mergeCell ref="C4:C7"/>
    <mergeCell ref="D4:J4"/>
    <mergeCell ref="K4:K7"/>
    <mergeCell ref="L4:M5"/>
    <mergeCell ref="N4:N7"/>
    <mergeCell ref="L6:L7"/>
    <mergeCell ref="M6:M7"/>
    <mergeCell ref="P6:P7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F79"/>
  <sheetViews>
    <sheetView showGridLines="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5" defaultRowHeight="13.5" customHeight="1"/>
  <cols>
    <col min="1" max="1" width="1.328125" style="1" customWidth="1"/>
    <col min="2" max="2" width="9.25" style="1" customWidth="1"/>
    <col min="3" max="4" width="8.33203125" style="1" customWidth="1"/>
    <col min="5" max="28" width="7.58203125" style="1" customWidth="1"/>
    <col min="29" max="30" width="8.33203125" style="65" customWidth="1"/>
    <col min="31" max="31" width="9.25" style="1" customWidth="1"/>
    <col min="32" max="32" width="1.328125" style="1" customWidth="1"/>
    <col min="33" max="16384" width="8.75" style="1" customWidth="1"/>
  </cols>
  <sheetData>
    <row r="1" spans="1:30" s="46" customFormat="1" ht="18" customHeight="1">
      <c r="A1" s="387" t="s">
        <v>256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95"/>
      <c r="R1" s="95"/>
      <c r="S1" s="95"/>
      <c r="T1" s="96" t="s">
        <v>9</v>
      </c>
      <c r="U1" s="95"/>
      <c r="V1" s="95"/>
      <c r="W1" s="95"/>
      <c r="X1" s="95"/>
      <c r="Y1" s="95"/>
      <c r="Z1" s="97"/>
      <c r="AA1" s="95"/>
      <c r="AB1" s="95"/>
      <c r="AC1" s="98"/>
      <c r="AD1" s="98"/>
    </row>
    <row r="2" spans="1:30" s="46" customFormat="1" ht="18" customHeight="1">
      <c r="A2" s="94" t="s">
        <v>260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5"/>
      <c r="Q2" s="95"/>
      <c r="R2" s="95"/>
      <c r="S2" s="95"/>
      <c r="T2" s="96"/>
      <c r="U2" s="95"/>
      <c r="V2" s="95"/>
      <c r="W2" s="95"/>
      <c r="X2" s="95"/>
      <c r="Y2" s="95"/>
      <c r="Z2" s="95"/>
      <c r="AA2" s="95"/>
      <c r="AB2" s="95"/>
      <c r="AC2" s="98"/>
      <c r="AD2" s="98"/>
    </row>
    <row r="3" spans="1:32" s="46" customFormat="1" ht="18" customHeight="1">
      <c r="A3" s="96" t="s">
        <v>89</v>
      </c>
      <c r="C3" s="99"/>
      <c r="D3" s="45"/>
      <c r="E3" s="45"/>
      <c r="F3" s="45"/>
      <c r="G3" s="45"/>
      <c r="H3" s="45"/>
      <c r="I3" s="45"/>
      <c r="J3" s="45"/>
      <c r="K3" s="45"/>
      <c r="L3" s="45"/>
      <c r="M3" s="45"/>
      <c r="N3" s="100"/>
      <c r="O3" s="100"/>
      <c r="P3" s="101"/>
      <c r="Q3" s="100" t="s">
        <v>158</v>
      </c>
      <c r="R3" s="45"/>
      <c r="S3" s="45"/>
      <c r="T3" s="45"/>
      <c r="U3" s="43"/>
      <c r="V3" s="43"/>
      <c r="W3" s="43"/>
      <c r="X3" s="43"/>
      <c r="Y3" s="43"/>
      <c r="Z3" s="43"/>
      <c r="AA3" s="43"/>
      <c r="AB3" s="43"/>
      <c r="AC3" s="102"/>
      <c r="AD3" s="102"/>
      <c r="AE3" s="43"/>
      <c r="AF3" s="103" t="s">
        <v>264</v>
      </c>
    </row>
    <row r="4" spans="1:32" s="219" customFormat="1" ht="18" customHeight="1">
      <c r="A4" s="368" t="s">
        <v>205</v>
      </c>
      <c r="B4" s="388"/>
      <c r="C4" s="391" t="s">
        <v>0</v>
      </c>
      <c r="D4" s="394" t="s">
        <v>150</v>
      </c>
      <c r="E4" s="394"/>
      <c r="F4" s="394"/>
      <c r="G4" s="394"/>
      <c r="H4" s="394"/>
      <c r="I4" s="394"/>
      <c r="J4" s="395"/>
      <c r="K4" s="340" t="s">
        <v>151</v>
      </c>
      <c r="L4" s="335" t="s">
        <v>152</v>
      </c>
      <c r="M4" s="336"/>
      <c r="N4" s="340" t="s">
        <v>262</v>
      </c>
      <c r="O4" s="223"/>
      <c r="P4" s="227" t="s">
        <v>279</v>
      </c>
      <c r="Q4" s="224"/>
      <c r="R4" s="226"/>
      <c r="S4" s="340" t="s">
        <v>183</v>
      </c>
      <c r="T4" s="335" t="s">
        <v>284</v>
      </c>
      <c r="U4" s="357" t="s">
        <v>285</v>
      </c>
      <c r="V4" s="358"/>
      <c r="W4" s="358"/>
      <c r="X4" s="359"/>
      <c r="Y4" s="368" t="s">
        <v>163</v>
      </c>
      <c r="Z4" s="368"/>
      <c r="AA4" s="368"/>
      <c r="AB4" s="368"/>
      <c r="AC4" s="382" t="s">
        <v>144</v>
      </c>
      <c r="AD4" s="370" t="s">
        <v>297</v>
      </c>
      <c r="AE4" s="361" t="s">
        <v>205</v>
      </c>
      <c r="AF4" s="373"/>
    </row>
    <row r="5" spans="1:32" s="219" customFormat="1" ht="18" customHeight="1">
      <c r="A5" s="375"/>
      <c r="B5" s="389"/>
      <c r="C5" s="392"/>
      <c r="D5" s="340" t="s">
        <v>75</v>
      </c>
      <c r="E5" s="340" t="s">
        <v>81</v>
      </c>
      <c r="F5" s="340" t="s">
        <v>82</v>
      </c>
      <c r="G5" s="340" t="s">
        <v>83</v>
      </c>
      <c r="H5" s="340" t="s">
        <v>261</v>
      </c>
      <c r="I5" s="340" t="s">
        <v>84</v>
      </c>
      <c r="J5" s="340" t="s">
        <v>308</v>
      </c>
      <c r="K5" s="341"/>
      <c r="L5" s="337"/>
      <c r="M5" s="338"/>
      <c r="N5" s="341"/>
      <c r="O5" s="355" t="s">
        <v>280</v>
      </c>
      <c r="P5" s="225" t="s">
        <v>290</v>
      </c>
      <c r="Q5" s="224" t="s">
        <v>291</v>
      </c>
      <c r="R5" s="361" t="s">
        <v>281</v>
      </c>
      <c r="S5" s="341"/>
      <c r="T5" s="349"/>
      <c r="U5" s="378" t="s">
        <v>286</v>
      </c>
      <c r="V5" s="379" t="s">
        <v>287</v>
      </c>
      <c r="W5" s="355" t="s">
        <v>289</v>
      </c>
      <c r="X5" s="355" t="s">
        <v>292</v>
      </c>
      <c r="Y5" s="369"/>
      <c r="Z5" s="369"/>
      <c r="AA5" s="369"/>
      <c r="AB5" s="369"/>
      <c r="AC5" s="383"/>
      <c r="AD5" s="371"/>
      <c r="AE5" s="374"/>
      <c r="AF5" s="375"/>
    </row>
    <row r="6" spans="1:32" s="219" customFormat="1" ht="18" customHeight="1">
      <c r="A6" s="375"/>
      <c r="B6" s="389"/>
      <c r="C6" s="392"/>
      <c r="D6" s="341"/>
      <c r="E6" s="341"/>
      <c r="F6" s="341"/>
      <c r="G6" s="341"/>
      <c r="H6" s="341"/>
      <c r="I6" s="341"/>
      <c r="J6" s="341"/>
      <c r="K6" s="341"/>
      <c r="L6" s="341" t="s">
        <v>305</v>
      </c>
      <c r="M6" s="341" t="s">
        <v>78</v>
      </c>
      <c r="N6" s="341"/>
      <c r="O6" s="360"/>
      <c r="P6" s="355" t="s">
        <v>282</v>
      </c>
      <c r="Q6" s="355" t="s">
        <v>283</v>
      </c>
      <c r="R6" s="362"/>
      <c r="S6" s="341"/>
      <c r="T6" s="349"/>
      <c r="U6" s="360"/>
      <c r="V6" s="380"/>
      <c r="W6" s="360"/>
      <c r="X6" s="360"/>
      <c r="Y6" s="364" t="s">
        <v>143</v>
      </c>
      <c r="Z6" s="365"/>
      <c r="AA6" s="366" t="s">
        <v>153</v>
      </c>
      <c r="AB6" s="367"/>
      <c r="AC6" s="383"/>
      <c r="AD6" s="371"/>
      <c r="AE6" s="374"/>
      <c r="AF6" s="375"/>
    </row>
    <row r="7" spans="1:32" s="219" customFormat="1" ht="18" customHeight="1">
      <c r="A7" s="377"/>
      <c r="B7" s="390"/>
      <c r="C7" s="393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56"/>
      <c r="P7" s="356"/>
      <c r="Q7" s="356"/>
      <c r="R7" s="363"/>
      <c r="S7" s="342"/>
      <c r="T7" s="350"/>
      <c r="U7" s="356"/>
      <c r="V7" s="381"/>
      <c r="W7" s="235" t="s">
        <v>288</v>
      </c>
      <c r="X7" s="356"/>
      <c r="Y7" s="220" t="s">
        <v>86</v>
      </c>
      <c r="Z7" s="221" t="s">
        <v>87</v>
      </c>
      <c r="AA7" s="221" t="s">
        <v>86</v>
      </c>
      <c r="AB7" s="222" t="s">
        <v>87</v>
      </c>
      <c r="AC7" s="384"/>
      <c r="AD7" s="372"/>
      <c r="AE7" s="376"/>
      <c r="AF7" s="377"/>
    </row>
    <row r="8" spans="1:32" s="46" customFormat="1" ht="18" customHeight="1">
      <c r="A8" s="3"/>
      <c r="B8" s="120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318"/>
      <c r="AD8" s="318"/>
      <c r="AE8" s="112"/>
      <c r="AF8" s="113"/>
    </row>
    <row r="9" spans="1:32" s="46" customFormat="1" ht="18" customHeight="1">
      <c r="A9" s="42"/>
      <c r="B9" s="91" t="s">
        <v>263</v>
      </c>
      <c r="C9" s="47">
        <f>D9+K9+L9+M9+N9+O9+P9+Q9+R9+S9+T9</f>
        <v>9652</v>
      </c>
      <c r="D9" s="47">
        <f>SUM(E9:J9)</f>
        <v>4980</v>
      </c>
      <c r="E9" s="47">
        <v>4172</v>
      </c>
      <c r="F9" s="47">
        <v>762</v>
      </c>
      <c r="G9" s="47">
        <v>7</v>
      </c>
      <c r="H9" s="47">
        <v>2</v>
      </c>
      <c r="I9" s="47">
        <v>37</v>
      </c>
      <c r="J9" s="47">
        <v>0</v>
      </c>
      <c r="K9" s="47">
        <v>1991</v>
      </c>
      <c r="L9" s="47">
        <v>189</v>
      </c>
      <c r="M9" s="47">
        <v>197</v>
      </c>
      <c r="N9" s="47">
        <v>27</v>
      </c>
      <c r="O9" s="47"/>
      <c r="P9" s="319">
        <v>1969</v>
      </c>
      <c r="Q9" s="47"/>
      <c r="R9" s="47"/>
      <c r="S9" s="47">
        <v>296</v>
      </c>
      <c r="T9" s="47">
        <v>3</v>
      </c>
      <c r="U9" s="47">
        <v>22</v>
      </c>
      <c r="V9" s="41" t="s">
        <v>294</v>
      </c>
      <c r="W9" s="41" t="s">
        <v>294</v>
      </c>
      <c r="X9" s="47">
        <v>298</v>
      </c>
      <c r="Y9" s="47">
        <v>4567</v>
      </c>
      <c r="Z9" s="47">
        <v>785</v>
      </c>
      <c r="AA9" s="47">
        <v>338</v>
      </c>
      <c r="AB9" s="47">
        <v>3</v>
      </c>
      <c r="AC9" s="234">
        <f>D9/C9*100</f>
        <v>51.59552424368007</v>
      </c>
      <c r="AD9" s="234">
        <v>19.2</v>
      </c>
      <c r="AE9" s="237" t="s">
        <v>263</v>
      </c>
      <c r="AF9" s="115"/>
    </row>
    <row r="10" spans="1:32" s="104" customFormat="1" ht="18" customHeight="1">
      <c r="A10" s="289"/>
      <c r="B10" s="320" t="s">
        <v>293</v>
      </c>
      <c r="C10" s="321">
        <f aca="true" t="shared" si="0" ref="C10:AB10">C15+C35+C38+C43+C45+C48+C52+C56+C59+C62+C64</f>
        <v>9502</v>
      </c>
      <c r="D10" s="321">
        <f t="shared" si="0"/>
        <v>4890</v>
      </c>
      <c r="E10" s="321">
        <f t="shared" si="0"/>
        <v>4099</v>
      </c>
      <c r="F10" s="321">
        <f t="shared" si="0"/>
        <v>746</v>
      </c>
      <c r="G10" s="321">
        <f t="shared" si="0"/>
        <v>5</v>
      </c>
      <c r="H10" s="321">
        <f t="shared" si="0"/>
        <v>0</v>
      </c>
      <c r="I10" s="321">
        <f t="shared" si="0"/>
        <v>40</v>
      </c>
      <c r="J10" s="321">
        <f t="shared" si="0"/>
        <v>0</v>
      </c>
      <c r="K10" s="321">
        <f t="shared" si="0"/>
        <v>2115</v>
      </c>
      <c r="L10" s="321">
        <f t="shared" si="0"/>
        <v>111</v>
      </c>
      <c r="M10" s="321">
        <f t="shared" si="0"/>
        <v>136</v>
      </c>
      <c r="N10" s="321">
        <f t="shared" si="0"/>
        <v>25</v>
      </c>
      <c r="O10" s="321">
        <f t="shared" si="0"/>
        <v>84</v>
      </c>
      <c r="P10" s="321">
        <f t="shared" si="0"/>
        <v>1676</v>
      </c>
      <c r="Q10" s="321">
        <f t="shared" si="0"/>
        <v>51</v>
      </c>
      <c r="R10" s="321">
        <f t="shared" si="0"/>
        <v>121</v>
      </c>
      <c r="S10" s="321">
        <f t="shared" si="0"/>
        <v>288</v>
      </c>
      <c r="T10" s="321">
        <f t="shared" si="0"/>
        <v>5</v>
      </c>
      <c r="U10" s="321">
        <f t="shared" si="0"/>
        <v>6</v>
      </c>
      <c r="V10" s="321">
        <f t="shared" si="0"/>
        <v>49</v>
      </c>
      <c r="W10" s="321">
        <f t="shared" si="0"/>
        <v>1815</v>
      </c>
      <c r="X10" s="321">
        <f t="shared" si="0"/>
        <v>320</v>
      </c>
      <c r="Y10" s="321">
        <f t="shared" si="0"/>
        <v>4412</v>
      </c>
      <c r="Z10" s="321">
        <f t="shared" si="0"/>
        <v>782</v>
      </c>
      <c r="AA10" s="321">
        <f t="shared" si="0"/>
        <v>346</v>
      </c>
      <c r="AB10" s="321">
        <f t="shared" si="0"/>
        <v>43</v>
      </c>
      <c r="AC10" s="234">
        <f>D10/C10*100</f>
        <v>51.4628499263313</v>
      </c>
      <c r="AD10" s="234">
        <f>W10/C10*100</f>
        <v>19.101241843822354</v>
      </c>
      <c r="AE10" s="239" t="s">
        <v>293</v>
      </c>
      <c r="AF10" s="294"/>
    </row>
    <row r="11" spans="1:32" s="105" customFormat="1" ht="18" customHeight="1">
      <c r="A11" s="72"/>
      <c r="B11" s="80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322"/>
      <c r="AD11" s="323"/>
      <c r="AE11" s="73"/>
      <c r="AF11" s="74"/>
    </row>
    <row r="12" spans="1:32" s="46" customFormat="1" ht="18" customHeight="1">
      <c r="A12" s="3"/>
      <c r="B12" s="121" t="s">
        <v>76</v>
      </c>
      <c r="C12" s="43">
        <v>6983</v>
      </c>
      <c r="D12" s="43">
        <f>SUM(E12:J12)</f>
        <v>3493</v>
      </c>
      <c r="E12" s="43">
        <v>2916</v>
      </c>
      <c r="F12" s="43">
        <v>532</v>
      </c>
      <c r="G12" s="43">
        <v>5</v>
      </c>
      <c r="H12" s="43">
        <v>0</v>
      </c>
      <c r="I12" s="43">
        <v>40</v>
      </c>
      <c r="J12" s="43">
        <v>0</v>
      </c>
      <c r="K12" s="43">
        <v>1511</v>
      </c>
      <c r="L12" s="348">
        <v>111</v>
      </c>
      <c r="M12" s="348">
        <v>136</v>
      </c>
      <c r="N12" s="43">
        <v>21</v>
      </c>
      <c r="O12" s="43">
        <v>23</v>
      </c>
      <c r="P12" s="43">
        <v>1473</v>
      </c>
      <c r="Q12" s="43">
        <v>5</v>
      </c>
      <c r="R12" s="43">
        <v>60</v>
      </c>
      <c r="S12" s="43">
        <v>196</v>
      </c>
      <c r="T12" s="43">
        <v>4</v>
      </c>
      <c r="U12" s="43">
        <v>6</v>
      </c>
      <c r="V12" s="43">
        <v>3</v>
      </c>
      <c r="W12" s="43">
        <f>O12+P12+U12+V12</f>
        <v>1505</v>
      </c>
      <c r="X12" s="348">
        <v>320</v>
      </c>
      <c r="Y12" s="43">
        <v>3198</v>
      </c>
      <c r="Z12" s="43">
        <v>568</v>
      </c>
      <c r="AA12" s="348">
        <v>346</v>
      </c>
      <c r="AB12" s="348">
        <v>43</v>
      </c>
      <c r="AC12" s="324">
        <f>D12/C12*100</f>
        <v>50.02148073893742</v>
      </c>
      <c r="AD12" s="324">
        <f>W12/C12*100</f>
        <v>21.55234140054418</v>
      </c>
      <c r="AE12" s="114" t="s">
        <v>79</v>
      </c>
      <c r="AF12" s="115"/>
    </row>
    <row r="13" spans="1:32" s="46" customFormat="1" ht="18" customHeight="1">
      <c r="A13" s="3"/>
      <c r="B13" s="121" t="s">
        <v>77</v>
      </c>
      <c r="C13" s="43">
        <v>2519</v>
      </c>
      <c r="D13" s="43">
        <f>SUM(E13:J13)</f>
        <v>1397</v>
      </c>
      <c r="E13" s="43">
        <v>1183</v>
      </c>
      <c r="F13" s="43">
        <v>214</v>
      </c>
      <c r="G13" s="43">
        <v>0</v>
      </c>
      <c r="H13" s="43">
        <v>0</v>
      </c>
      <c r="I13" s="43">
        <v>0</v>
      </c>
      <c r="J13" s="43">
        <v>0</v>
      </c>
      <c r="K13" s="43">
        <v>604</v>
      </c>
      <c r="L13" s="348"/>
      <c r="M13" s="348"/>
      <c r="N13" s="43">
        <v>4</v>
      </c>
      <c r="O13" s="43">
        <v>61</v>
      </c>
      <c r="P13" s="43">
        <v>203</v>
      </c>
      <c r="Q13" s="43">
        <v>46</v>
      </c>
      <c r="R13" s="43">
        <v>61</v>
      </c>
      <c r="S13" s="43">
        <v>92</v>
      </c>
      <c r="T13" s="43">
        <v>1</v>
      </c>
      <c r="U13" s="43">
        <v>0</v>
      </c>
      <c r="V13" s="43">
        <v>46</v>
      </c>
      <c r="W13" s="43">
        <f>O13+P13+U13+V13</f>
        <v>310</v>
      </c>
      <c r="X13" s="348"/>
      <c r="Y13" s="43">
        <v>1214</v>
      </c>
      <c r="Z13" s="43">
        <v>214</v>
      </c>
      <c r="AA13" s="348">
        <v>0</v>
      </c>
      <c r="AB13" s="348">
        <v>0</v>
      </c>
      <c r="AC13" s="324">
        <f>D13/C13*100</f>
        <v>55.45851528384279</v>
      </c>
      <c r="AD13" s="324">
        <f>W13/C13*100</f>
        <v>12.306470821754663</v>
      </c>
      <c r="AE13" s="114" t="s">
        <v>80</v>
      </c>
      <c r="AF13" s="115"/>
    </row>
    <row r="14" spans="1:32" s="86" customFormat="1" ht="18" customHeight="1">
      <c r="A14" s="82"/>
      <c r="B14" s="85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325"/>
      <c r="AD14" s="326"/>
      <c r="AE14" s="83"/>
      <c r="AF14" s="84"/>
    </row>
    <row r="15" spans="1:32" s="106" customFormat="1" ht="18" customHeight="1">
      <c r="A15" s="345" t="s">
        <v>170</v>
      </c>
      <c r="B15" s="351"/>
      <c r="C15" s="327">
        <f>SUM(C17:C34)</f>
        <v>8429</v>
      </c>
      <c r="D15" s="328">
        <f aca="true" t="shared" si="1" ref="D15:AB15">SUM(D17:D34)</f>
        <v>4667</v>
      </c>
      <c r="E15" s="328">
        <f t="shared" si="1"/>
        <v>3957</v>
      </c>
      <c r="F15" s="328">
        <f t="shared" si="1"/>
        <v>665</v>
      </c>
      <c r="G15" s="328">
        <f t="shared" si="1"/>
        <v>5</v>
      </c>
      <c r="H15" s="328">
        <f t="shared" si="1"/>
        <v>0</v>
      </c>
      <c r="I15" s="328">
        <f t="shared" si="1"/>
        <v>40</v>
      </c>
      <c r="J15" s="328">
        <f t="shared" si="1"/>
        <v>0</v>
      </c>
      <c r="K15" s="328">
        <f t="shared" si="1"/>
        <v>1814</v>
      </c>
      <c r="L15" s="328">
        <f t="shared" si="1"/>
        <v>94</v>
      </c>
      <c r="M15" s="328">
        <f t="shared" si="1"/>
        <v>118</v>
      </c>
      <c r="N15" s="328">
        <f t="shared" si="1"/>
        <v>21</v>
      </c>
      <c r="O15" s="328">
        <f t="shared" si="1"/>
        <v>73</v>
      </c>
      <c r="P15" s="328">
        <f t="shared" si="1"/>
        <v>1203</v>
      </c>
      <c r="Q15" s="328">
        <f t="shared" si="1"/>
        <v>50</v>
      </c>
      <c r="R15" s="328">
        <f t="shared" si="1"/>
        <v>111</v>
      </c>
      <c r="S15" s="328">
        <f t="shared" si="1"/>
        <v>273</v>
      </c>
      <c r="T15" s="328">
        <f t="shared" si="1"/>
        <v>5</v>
      </c>
      <c r="U15" s="328">
        <f t="shared" si="1"/>
        <v>3</v>
      </c>
      <c r="V15" s="328">
        <f>SUM(V17:V34)</f>
        <v>48</v>
      </c>
      <c r="W15" s="328">
        <f t="shared" si="1"/>
        <v>1327</v>
      </c>
      <c r="X15" s="328">
        <f t="shared" si="1"/>
        <v>247</v>
      </c>
      <c r="Y15" s="328">
        <f t="shared" si="1"/>
        <v>4268</v>
      </c>
      <c r="Z15" s="328">
        <f t="shared" si="1"/>
        <v>701</v>
      </c>
      <c r="AA15" s="328">
        <f t="shared" si="1"/>
        <v>346</v>
      </c>
      <c r="AB15" s="328">
        <f t="shared" si="1"/>
        <v>43</v>
      </c>
      <c r="AC15" s="329">
        <f aca="true" t="shared" si="2" ref="AC15:AC46">D15/C15*100</f>
        <v>55.368371099774585</v>
      </c>
      <c r="AD15" s="329">
        <f aca="true" t="shared" si="3" ref="AD15:AD65">W15/C15*100</f>
        <v>15.743267291493654</v>
      </c>
      <c r="AE15" s="343" t="s">
        <v>170</v>
      </c>
      <c r="AF15" s="347"/>
    </row>
    <row r="16" spans="1:32" s="106" customFormat="1" ht="18" customHeight="1">
      <c r="A16" s="298"/>
      <c r="B16" s="330" t="s">
        <v>148</v>
      </c>
      <c r="C16" s="327">
        <f>SUM(C17:C21)</f>
        <v>5042</v>
      </c>
      <c r="D16" s="328">
        <f aca="true" t="shared" si="4" ref="D16:AB16">SUM(D17:D21)</f>
        <v>3155</v>
      </c>
      <c r="E16" s="328">
        <f t="shared" si="4"/>
        <v>2811</v>
      </c>
      <c r="F16" s="328">
        <f t="shared" si="4"/>
        <v>339</v>
      </c>
      <c r="G16" s="328">
        <f t="shared" si="4"/>
        <v>4</v>
      </c>
      <c r="H16" s="328">
        <f t="shared" si="4"/>
        <v>0</v>
      </c>
      <c r="I16" s="328">
        <f t="shared" si="4"/>
        <v>1</v>
      </c>
      <c r="J16" s="328">
        <f t="shared" si="4"/>
        <v>0</v>
      </c>
      <c r="K16" s="328">
        <f t="shared" si="4"/>
        <v>960</v>
      </c>
      <c r="L16" s="328">
        <f t="shared" si="4"/>
        <v>82</v>
      </c>
      <c r="M16" s="328">
        <f t="shared" si="4"/>
        <v>77</v>
      </c>
      <c r="N16" s="328">
        <f t="shared" si="4"/>
        <v>4</v>
      </c>
      <c r="O16" s="328">
        <f t="shared" si="4"/>
        <v>58</v>
      </c>
      <c r="P16" s="328">
        <f t="shared" si="4"/>
        <v>399</v>
      </c>
      <c r="Q16" s="328">
        <f t="shared" si="4"/>
        <v>46</v>
      </c>
      <c r="R16" s="328">
        <f t="shared" si="4"/>
        <v>68</v>
      </c>
      <c r="S16" s="328">
        <f t="shared" si="4"/>
        <v>189</v>
      </c>
      <c r="T16" s="328">
        <f t="shared" si="4"/>
        <v>4</v>
      </c>
      <c r="U16" s="328">
        <f t="shared" si="4"/>
        <v>0</v>
      </c>
      <c r="V16" s="328">
        <f>SUM(V17:V21)</f>
        <v>46</v>
      </c>
      <c r="W16" s="328">
        <f t="shared" si="4"/>
        <v>503</v>
      </c>
      <c r="X16" s="328">
        <f t="shared" si="4"/>
        <v>116</v>
      </c>
      <c r="Y16" s="328">
        <f t="shared" si="4"/>
        <v>3031</v>
      </c>
      <c r="Z16" s="328">
        <f t="shared" si="4"/>
        <v>344</v>
      </c>
      <c r="AA16" s="328">
        <f t="shared" si="4"/>
        <v>265</v>
      </c>
      <c r="AB16" s="328">
        <f t="shared" si="4"/>
        <v>2</v>
      </c>
      <c r="AC16" s="329">
        <f t="shared" si="2"/>
        <v>62.57437524791749</v>
      </c>
      <c r="AD16" s="329">
        <f t="shared" si="3"/>
        <v>9.976199920666403</v>
      </c>
      <c r="AE16" s="300" t="s">
        <v>148</v>
      </c>
      <c r="AF16" s="298"/>
    </row>
    <row r="17" spans="1:32" s="108" customFormat="1" ht="18" customHeight="1">
      <c r="A17" s="122"/>
      <c r="B17" s="123" t="s">
        <v>23</v>
      </c>
      <c r="C17" s="331">
        <f aca="true" t="shared" si="5" ref="C17:C34">D17+K17+L17+M17+N17+O17+P17+Q17+R17+S17+T17</f>
        <v>1702</v>
      </c>
      <c r="D17" s="109">
        <f aca="true" t="shared" si="6" ref="D17:D33">SUM(E17:J17)</f>
        <v>965</v>
      </c>
      <c r="E17" s="107">
        <v>856</v>
      </c>
      <c r="F17" s="107">
        <v>107</v>
      </c>
      <c r="G17" s="107">
        <v>2</v>
      </c>
      <c r="H17" s="107">
        <v>0</v>
      </c>
      <c r="I17" s="107">
        <v>0</v>
      </c>
      <c r="J17" s="107">
        <v>0</v>
      </c>
      <c r="K17" s="107">
        <v>324</v>
      </c>
      <c r="L17" s="107">
        <v>35</v>
      </c>
      <c r="M17" s="107">
        <v>38</v>
      </c>
      <c r="N17" s="107">
        <v>3</v>
      </c>
      <c r="O17" s="107">
        <v>9</v>
      </c>
      <c r="P17" s="107">
        <v>155</v>
      </c>
      <c r="Q17" s="107">
        <v>44</v>
      </c>
      <c r="R17" s="107">
        <v>19</v>
      </c>
      <c r="S17" s="107">
        <v>110</v>
      </c>
      <c r="T17" s="107">
        <v>0</v>
      </c>
      <c r="U17" s="109">
        <v>0</v>
      </c>
      <c r="V17" s="107">
        <v>44</v>
      </c>
      <c r="W17" s="107">
        <f aca="true" t="shared" si="7" ref="W17:W34">O17+P17+U17+V17</f>
        <v>208</v>
      </c>
      <c r="X17" s="107">
        <v>41</v>
      </c>
      <c r="Y17" s="107">
        <v>944</v>
      </c>
      <c r="Z17" s="107">
        <v>107</v>
      </c>
      <c r="AA17" s="107">
        <v>104</v>
      </c>
      <c r="AB17" s="107">
        <v>1</v>
      </c>
      <c r="AC17" s="332">
        <f t="shared" si="2"/>
        <v>56.69800235017627</v>
      </c>
      <c r="AD17" s="332">
        <f t="shared" si="3"/>
        <v>12.220916568742656</v>
      </c>
      <c r="AE17" s="116" t="s">
        <v>23</v>
      </c>
      <c r="AF17" s="117"/>
    </row>
    <row r="18" spans="1:32" s="108" customFormat="1" ht="18" customHeight="1">
      <c r="A18" s="122"/>
      <c r="B18" s="123" t="s">
        <v>24</v>
      </c>
      <c r="C18" s="331">
        <f t="shared" si="5"/>
        <v>703</v>
      </c>
      <c r="D18" s="109">
        <f t="shared" si="6"/>
        <v>466</v>
      </c>
      <c r="E18" s="107">
        <v>435</v>
      </c>
      <c r="F18" s="107">
        <v>29</v>
      </c>
      <c r="G18" s="107">
        <v>1</v>
      </c>
      <c r="H18" s="107">
        <v>0</v>
      </c>
      <c r="I18" s="107">
        <v>1</v>
      </c>
      <c r="J18" s="107">
        <v>0</v>
      </c>
      <c r="K18" s="107">
        <v>95</v>
      </c>
      <c r="L18" s="107">
        <v>15</v>
      </c>
      <c r="M18" s="107">
        <v>15</v>
      </c>
      <c r="N18" s="107">
        <v>0</v>
      </c>
      <c r="O18" s="107">
        <v>1</v>
      </c>
      <c r="P18" s="107">
        <v>66</v>
      </c>
      <c r="Q18" s="107">
        <v>0</v>
      </c>
      <c r="R18" s="107">
        <v>22</v>
      </c>
      <c r="S18" s="107">
        <v>23</v>
      </c>
      <c r="T18" s="107">
        <v>0</v>
      </c>
      <c r="U18" s="109">
        <v>0</v>
      </c>
      <c r="V18" s="107">
        <v>0</v>
      </c>
      <c r="W18" s="107">
        <f t="shared" si="7"/>
        <v>67</v>
      </c>
      <c r="X18" s="107">
        <v>24</v>
      </c>
      <c r="Y18" s="107">
        <v>477</v>
      </c>
      <c r="Z18" s="107">
        <v>29</v>
      </c>
      <c r="AA18" s="107">
        <v>34</v>
      </c>
      <c r="AB18" s="107">
        <v>1</v>
      </c>
      <c r="AC18" s="332">
        <f t="shared" si="2"/>
        <v>66.2873399715505</v>
      </c>
      <c r="AD18" s="332">
        <f t="shared" si="3"/>
        <v>9.53058321479374</v>
      </c>
      <c r="AE18" s="116" t="s">
        <v>24</v>
      </c>
      <c r="AF18" s="117"/>
    </row>
    <row r="19" spans="1:32" s="108" customFormat="1" ht="18" customHeight="1">
      <c r="A19" s="122"/>
      <c r="B19" s="123" t="s">
        <v>25</v>
      </c>
      <c r="C19" s="331">
        <f t="shared" si="5"/>
        <v>919</v>
      </c>
      <c r="D19" s="109">
        <f t="shared" si="6"/>
        <v>602</v>
      </c>
      <c r="E19" s="107">
        <v>534</v>
      </c>
      <c r="F19" s="107">
        <v>68</v>
      </c>
      <c r="G19" s="107">
        <v>0</v>
      </c>
      <c r="H19" s="107">
        <v>0</v>
      </c>
      <c r="I19" s="107">
        <v>0</v>
      </c>
      <c r="J19" s="107">
        <v>0</v>
      </c>
      <c r="K19" s="107">
        <v>186</v>
      </c>
      <c r="L19" s="107">
        <v>27</v>
      </c>
      <c r="M19" s="107">
        <v>22</v>
      </c>
      <c r="N19" s="107">
        <v>0</v>
      </c>
      <c r="O19" s="107">
        <v>47</v>
      </c>
      <c r="P19" s="107">
        <v>2</v>
      </c>
      <c r="Q19" s="107">
        <v>2</v>
      </c>
      <c r="R19" s="107">
        <v>11</v>
      </c>
      <c r="S19" s="107">
        <v>17</v>
      </c>
      <c r="T19" s="107">
        <v>3</v>
      </c>
      <c r="U19" s="109">
        <v>0</v>
      </c>
      <c r="V19" s="107">
        <v>2</v>
      </c>
      <c r="W19" s="107">
        <f t="shared" si="7"/>
        <v>51</v>
      </c>
      <c r="X19" s="107">
        <v>12</v>
      </c>
      <c r="Y19" s="107">
        <v>588</v>
      </c>
      <c r="Z19" s="107">
        <v>68</v>
      </c>
      <c r="AA19" s="107">
        <v>85</v>
      </c>
      <c r="AB19" s="107">
        <v>0</v>
      </c>
      <c r="AC19" s="332">
        <f t="shared" si="2"/>
        <v>65.50598476605005</v>
      </c>
      <c r="AD19" s="332">
        <f t="shared" si="3"/>
        <v>5.549510337323178</v>
      </c>
      <c r="AE19" s="116" t="s">
        <v>25</v>
      </c>
      <c r="AF19" s="117"/>
    </row>
    <row r="20" spans="1:32" s="108" customFormat="1" ht="18" customHeight="1">
      <c r="A20" s="122"/>
      <c r="B20" s="123" t="s">
        <v>26</v>
      </c>
      <c r="C20" s="331">
        <f t="shared" si="5"/>
        <v>715</v>
      </c>
      <c r="D20" s="109">
        <f t="shared" si="6"/>
        <v>513</v>
      </c>
      <c r="E20" s="107">
        <v>460</v>
      </c>
      <c r="F20" s="107">
        <v>52</v>
      </c>
      <c r="G20" s="107">
        <v>1</v>
      </c>
      <c r="H20" s="107">
        <v>0</v>
      </c>
      <c r="I20" s="107">
        <v>0</v>
      </c>
      <c r="J20" s="107">
        <v>0</v>
      </c>
      <c r="K20" s="107">
        <v>146</v>
      </c>
      <c r="L20" s="107">
        <v>3</v>
      </c>
      <c r="M20" s="107">
        <v>2</v>
      </c>
      <c r="N20" s="107">
        <v>0</v>
      </c>
      <c r="O20" s="107">
        <v>0</v>
      </c>
      <c r="P20" s="107">
        <v>26</v>
      </c>
      <c r="Q20" s="107">
        <v>0</v>
      </c>
      <c r="R20" s="107">
        <v>4</v>
      </c>
      <c r="S20" s="107">
        <v>21</v>
      </c>
      <c r="T20" s="107">
        <v>0</v>
      </c>
      <c r="U20" s="109">
        <v>0</v>
      </c>
      <c r="V20" s="107">
        <v>0</v>
      </c>
      <c r="W20" s="107">
        <f t="shared" si="7"/>
        <v>26</v>
      </c>
      <c r="X20" s="107">
        <v>3</v>
      </c>
      <c r="Y20" s="107">
        <v>477</v>
      </c>
      <c r="Z20" s="107">
        <v>53</v>
      </c>
      <c r="AA20" s="107">
        <v>16</v>
      </c>
      <c r="AB20" s="107">
        <v>0</v>
      </c>
      <c r="AC20" s="332">
        <f t="shared" si="2"/>
        <v>71.74825174825175</v>
      </c>
      <c r="AD20" s="332">
        <f t="shared" si="3"/>
        <v>3.6363636363636362</v>
      </c>
      <c r="AE20" s="116" t="s">
        <v>26</v>
      </c>
      <c r="AF20" s="117"/>
    </row>
    <row r="21" spans="1:32" s="108" customFormat="1" ht="18" customHeight="1">
      <c r="A21" s="122"/>
      <c r="B21" s="123" t="s">
        <v>27</v>
      </c>
      <c r="C21" s="331">
        <f t="shared" si="5"/>
        <v>1003</v>
      </c>
      <c r="D21" s="109">
        <f t="shared" si="6"/>
        <v>609</v>
      </c>
      <c r="E21" s="107">
        <v>526</v>
      </c>
      <c r="F21" s="107">
        <v>83</v>
      </c>
      <c r="G21" s="107">
        <v>0</v>
      </c>
      <c r="H21" s="107">
        <v>0</v>
      </c>
      <c r="I21" s="107">
        <v>0</v>
      </c>
      <c r="J21" s="107">
        <v>0</v>
      </c>
      <c r="K21" s="107">
        <v>209</v>
      </c>
      <c r="L21" s="107">
        <v>2</v>
      </c>
      <c r="M21" s="107">
        <v>0</v>
      </c>
      <c r="N21" s="107">
        <v>1</v>
      </c>
      <c r="O21" s="107">
        <v>1</v>
      </c>
      <c r="P21" s="107">
        <v>150</v>
      </c>
      <c r="Q21" s="107">
        <v>0</v>
      </c>
      <c r="R21" s="107">
        <v>12</v>
      </c>
      <c r="S21" s="107">
        <v>18</v>
      </c>
      <c r="T21" s="107">
        <v>1</v>
      </c>
      <c r="U21" s="109">
        <v>0</v>
      </c>
      <c r="V21" s="107">
        <v>0</v>
      </c>
      <c r="W21" s="107">
        <f t="shared" si="7"/>
        <v>151</v>
      </c>
      <c r="X21" s="107">
        <v>36</v>
      </c>
      <c r="Y21" s="107">
        <v>545</v>
      </c>
      <c r="Z21" s="107">
        <v>87</v>
      </c>
      <c r="AA21" s="107">
        <v>26</v>
      </c>
      <c r="AB21" s="107">
        <v>0</v>
      </c>
      <c r="AC21" s="332">
        <f t="shared" si="2"/>
        <v>60.71784646061814</v>
      </c>
      <c r="AD21" s="332">
        <f t="shared" si="3"/>
        <v>15.054835493519441</v>
      </c>
      <c r="AE21" s="116" t="s">
        <v>27</v>
      </c>
      <c r="AF21" s="117"/>
    </row>
    <row r="22" spans="1:32" s="108" customFormat="1" ht="18" customHeight="1">
      <c r="A22" s="122"/>
      <c r="B22" s="124" t="s">
        <v>28</v>
      </c>
      <c r="C22" s="331">
        <f t="shared" si="5"/>
        <v>648</v>
      </c>
      <c r="D22" s="109">
        <f t="shared" si="6"/>
        <v>243</v>
      </c>
      <c r="E22" s="107">
        <v>192</v>
      </c>
      <c r="F22" s="107">
        <v>51</v>
      </c>
      <c r="G22" s="107">
        <v>0</v>
      </c>
      <c r="H22" s="107">
        <v>0</v>
      </c>
      <c r="I22" s="107">
        <v>0</v>
      </c>
      <c r="J22" s="107">
        <v>0</v>
      </c>
      <c r="K22" s="107">
        <v>162</v>
      </c>
      <c r="L22" s="107">
        <v>5</v>
      </c>
      <c r="M22" s="107">
        <v>22</v>
      </c>
      <c r="N22" s="107">
        <v>4</v>
      </c>
      <c r="O22" s="107">
        <v>2</v>
      </c>
      <c r="P22" s="107">
        <v>177</v>
      </c>
      <c r="Q22" s="107">
        <v>3</v>
      </c>
      <c r="R22" s="107">
        <v>12</v>
      </c>
      <c r="S22" s="107">
        <v>18</v>
      </c>
      <c r="T22" s="107">
        <v>0</v>
      </c>
      <c r="U22" s="109">
        <v>2</v>
      </c>
      <c r="V22" s="107">
        <v>2</v>
      </c>
      <c r="W22" s="107">
        <f t="shared" si="7"/>
        <v>183</v>
      </c>
      <c r="X22" s="107">
        <v>30</v>
      </c>
      <c r="Y22" s="107">
        <v>211</v>
      </c>
      <c r="Z22" s="107">
        <v>55</v>
      </c>
      <c r="AA22" s="107">
        <v>55</v>
      </c>
      <c r="AB22" s="107">
        <v>41</v>
      </c>
      <c r="AC22" s="332">
        <f t="shared" si="2"/>
        <v>37.5</v>
      </c>
      <c r="AD22" s="332">
        <f t="shared" si="3"/>
        <v>28.240740740740737</v>
      </c>
      <c r="AE22" s="118" t="s">
        <v>28</v>
      </c>
      <c r="AF22" s="117"/>
    </row>
    <row r="23" spans="1:32" s="108" customFormat="1" ht="18" customHeight="1">
      <c r="A23" s="122"/>
      <c r="B23" s="124" t="s">
        <v>149</v>
      </c>
      <c r="C23" s="331">
        <f t="shared" si="5"/>
        <v>247</v>
      </c>
      <c r="D23" s="109">
        <f t="shared" si="6"/>
        <v>90</v>
      </c>
      <c r="E23" s="107">
        <v>55</v>
      </c>
      <c r="F23" s="107">
        <v>35</v>
      </c>
      <c r="G23" s="107">
        <v>0</v>
      </c>
      <c r="H23" s="107">
        <v>0</v>
      </c>
      <c r="I23" s="107">
        <v>0</v>
      </c>
      <c r="J23" s="107">
        <v>0</v>
      </c>
      <c r="K23" s="107">
        <v>61</v>
      </c>
      <c r="L23" s="107">
        <v>0</v>
      </c>
      <c r="M23" s="107">
        <v>0</v>
      </c>
      <c r="N23" s="107">
        <v>0</v>
      </c>
      <c r="O23" s="107">
        <v>0</v>
      </c>
      <c r="P23" s="107">
        <v>85</v>
      </c>
      <c r="Q23" s="107">
        <v>0</v>
      </c>
      <c r="R23" s="107">
        <v>0</v>
      </c>
      <c r="S23" s="107">
        <v>11</v>
      </c>
      <c r="T23" s="107">
        <v>0</v>
      </c>
      <c r="U23" s="109">
        <v>0</v>
      </c>
      <c r="V23" s="107">
        <v>0</v>
      </c>
      <c r="W23" s="107">
        <f t="shared" si="7"/>
        <v>85</v>
      </c>
      <c r="X23" s="107">
        <v>17</v>
      </c>
      <c r="Y23" s="107">
        <v>55</v>
      </c>
      <c r="Z23" s="107">
        <v>35</v>
      </c>
      <c r="AA23" s="107">
        <v>0</v>
      </c>
      <c r="AB23" s="107">
        <v>0</v>
      </c>
      <c r="AC23" s="332">
        <f t="shared" si="2"/>
        <v>36.43724696356275</v>
      </c>
      <c r="AD23" s="332">
        <f t="shared" si="3"/>
        <v>34.41295546558704</v>
      </c>
      <c r="AE23" s="118" t="s">
        <v>149</v>
      </c>
      <c r="AF23" s="117"/>
    </row>
    <row r="24" spans="1:32" s="108" customFormat="1" ht="18" customHeight="1">
      <c r="A24" s="122"/>
      <c r="B24" s="124" t="s">
        <v>29</v>
      </c>
      <c r="C24" s="331">
        <f t="shared" si="5"/>
        <v>264</v>
      </c>
      <c r="D24" s="109">
        <f t="shared" si="6"/>
        <v>112</v>
      </c>
      <c r="E24" s="107">
        <v>82</v>
      </c>
      <c r="F24" s="107">
        <v>29</v>
      </c>
      <c r="G24" s="107">
        <v>0</v>
      </c>
      <c r="H24" s="107">
        <v>0</v>
      </c>
      <c r="I24" s="107">
        <v>1</v>
      </c>
      <c r="J24" s="107">
        <v>0</v>
      </c>
      <c r="K24" s="107">
        <v>85</v>
      </c>
      <c r="L24" s="107">
        <v>0</v>
      </c>
      <c r="M24" s="107">
        <v>2</v>
      </c>
      <c r="N24" s="107">
        <v>5</v>
      </c>
      <c r="O24" s="107">
        <v>5</v>
      </c>
      <c r="P24" s="107">
        <v>52</v>
      </c>
      <c r="Q24" s="107">
        <v>0</v>
      </c>
      <c r="R24" s="107">
        <v>0</v>
      </c>
      <c r="S24" s="107">
        <v>3</v>
      </c>
      <c r="T24" s="107">
        <v>0</v>
      </c>
      <c r="U24" s="109">
        <v>0</v>
      </c>
      <c r="V24" s="107">
        <v>0</v>
      </c>
      <c r="W24" s="107">
        <f t="shared" si="7"/>
        <v>57</v>
      </c>
      <c r="X24" s="107">
        <v>12</v>
      </c>
      <c r="Y24" s="107">
        <v>83</v>
      </c>
      <c r="Z24" s="107">
        <v>39</v>
      </c>
      <c r="AA24" s="107">
        <v>0</v>
      </c>
      <c r="AB24" s="107">
        <v>0</v>
      </c>
      <c r="AC24" s="332">
        <f t="shared" si="2"/>
        <v>42.42424242424242</v>
      </c>
      <c r="AD24" s="332">
        <f t="shared" si="3"/>
        <v>21.59090909090909</v>
      </c>
      <c r="AE24" s="118" t="s">
        <v>29</v>
      </c>
      <c r="AF24" s="117"/>
    </row>
    <row r="25" spans="1:32" s="108" customFormat="1" ht="18" customHeight="1">
      <c r="A25" s="122"/>
      <c r="B25" s="124" t="s">
        <v>30</v>
      </c>
      <c r="C25" s="331">
        <f t="shared" si="5"/>
        <v>195</v>
      </c>
      <c r="D25" s="109">
        <f t="shared" si="6"/>
        <v>135</v>
      </c>
      <c r="E25" s="107">
        <v>92</v>
      </c>
      <c r="F25" s="107">
        <v>5</v>
      </c>
      <c r="G25" s="107">
        <v>0</v>
      </c>
      <c r="H25" s="107">
        <v>0</v>
      </c>
      <c r="I25" s="107">
        <v>38</v>
      </c>
      <c r="J25" s="107">
        <v>0</v>
      </c>
      <c r="K25" s="107">
        <v>27</v>
      </c>
      <c r="L25" s="107">
        <v>0</v>
      </c>
      <c r="M25" s="107">
        <v>0</v>
      </c>
      <c r="N25" s="107">
        <v>1</v>
      </c>
      <c r="O25" s="107">
        <v>0</v>
      </c>
      <c r="P25" s="107">
        <v>27</v>
      </c>
      <c r="Q25" s="107">
        <v>0</v>
      </c>
      <c r="R25" s="107">
        <v>0</v>
      </c>
      <c r="S25" s="107">
        <v>5</v>
      </c>
      <c r="T25" s="107">
        <v>0</v>
      </c>
      <c r="U25" s="109">
        <v>0</v>
      </c>
      <c r="V25" s="107">
        <v>0</v>
      </c>
      <c r="W25" s="107">
        <f t="shared" si="7"/>
        <v>27</v>
      </c>
      <c r="X25" s="107">
        <v>13</v>
      </c>
      <c r="Y25" s="107">
        <v>92</v>
      </c>
      <c r="Z25" s="107">
        <v>5</v>
      </c>
      <c r="AA25" s="107">
        <v>0</v>
      </c>
      <c r="AB25" s="107">
        <v>0</v>
      </c>
      <c r="AC25" s="332">
        <f t="shared" si="2"/>
        <v>69.23076923076923</v>
      </c>
      <c r="AD25" s="332">
        <f t="shared" si="3"/>
        <v>13.846153846153847</v>
      </c>
      <c r="AE25" s="118" t="s">
        <v>30</v>
      </c>
      <c r="AF25" s="117"/>
    </row>
    <row r="26" spans="1:32" s="108" customFormat="1" ht="18" customHeight="1">
      <c r="A26" s="122"/>
      <c r="B26" s="124" t="s">
        <v>31</v>
      </c>
      <c r="C26" s="331">
        <f t="shared" si="5"/>
        <v>252</v>
      </c>
      <c r="D26" s="109">
        <f t="shared" si="6"/>
        <v>100</v>
      </c>
      <c r="E26" s="107">
        <v>72</v>
      </c>
      <c r="F26" s="107">
        <v>28</v>
      </c>
      <c r="G26" s="107">
        <v>0</v>
      </c>
      <c r="H26" s="107">
        <v>0</v>
      </c>
      <c r="I26" s="107">
        <v>0</v>
      </c>
      <c r="J26" s="107">
        <v>0</v>
      </c>
      <c r="K26" s="107">
        <v>58</v>
      </c>
      <c r="L26" s="107">
        <v>0</v>
      </c>
      <c r="M26" s="107">
        <v>11</v>
      </c>
      <c r="N26" s="107">
        <v>0</v>
      </c>
      <c r="O26" s="107">
        <v>0</v>
      </c>
      <c r="P26" s="107">
        <v>73</v>
      </c>
      <c r="Q26" s="107">
        <v>0</v>
      </c>
      <c r="R26" s="107">
        <v>6</v>
      </c>
      <c r="S26" s="107">
        <v>4</v>
      </c>
      <c r="T26" s="107">
        <v>0</v>
      </c>
      <c r="U26" s="109">
        <v>0</v>
      </c>
      <c r="V26" s="107">
        <v>0</v>
      </c>
      <c r="W26" s="107">
        <f t="shared" si="7"/>
        <v>73</v>
      </c>
      <c r="X26" s="107">
        <v>7</v>
      </c>
      <c r="Y26" s="107">
        <v>75</v>
      </c>
      <c r="Z26" s="107">
        <v>29</v>
      </c>
      <c r="AA26" s="107">
        <v>0</v>
      </c>
      <c r="AB26" s="107">
        <v>0</v>
      </c>
      <c r="AC26" s="332">
        <f t="shared" si="2"/>
        <v>39.682539682539684</v>
      </c>
      <c r="AD26" s="332">
        <f t="shared" si="3"/>
        <v>28.968253968253972</v>
      </c>
      <c r="AE26" s="118" t="s">
        <v>31</v>
      </c>
      <c r="AF26" s="117"/>
    </row>
    <row r="27" spans="1:32" s="108" customFormat="1" ht="18" customHeight="1">
      <c r="A27" s="122"/>
      <c r="B27" s="124" t="s">
        <v>32</v>
      </c>
      <c r="C27" s="331">
        <f t="shared" si="5"/>
        <v>73</v>
      </c>
      <c r="D27" s="109">
        <f t="shared" si="6"/>
        <v>43</v>
      </c>
      <c r="E27" s="107">
        <v>37</v>
      </c>
      <c r="F27" s="107">
        <v>5</v>
      </c>
      <c r="G27" s="107">
        <v>1</v>
      </c>
      <c r="H27" s="107">
        <v>0</v>
      </c>
      <c r="I27" s="107">
        <v>0</v>
      </c>
      <c r="J27" s="107">
        <v>0</v>
      </c>
      <c r="K27" s="107">
        <v>20</v>
      </c>
      <c r="L27" s="107">
        <v>0</v>
      </c>
      <c r="M27" s="107">
        <v>0</v>
      </c>
      <c r="N27" s="107">
        <v>0</v>
      </c>
      <c r="O27" s="107">
        <v>0</v>
      </c>
      <c r="P27" s="107">
        <v>9</v>
      </c>
      <c r="Q27" s="107">
        <v>0</v>
      </c>
      <c r="R27" s="107">
        <v>0</v>
      </c>
      <c r="S27" s="107">
        <v>1</v>
      </c>
      <c r="T27" s="107">
        <v>0</v>
      </c>
      <c r="U27" s="109">
        <v>0</v>
      </c>
      <c r="V27" s="107">
        <v>0</v>
      </c>
      <c r="W27" s="107">
        <f t="shared" si="7"/>
        <v>9</v>
      </c>
      <c r="X27" s="107">
        <v>1</v>
      </c>
      <c r="Y27" s="107">
        <v>39</v>
      </c>
      <c r="Z27" s="107">
        <v>5</v>
      </c>
      <c r="AA27" s="107">
        <v>0</v>
      </c>
      <c r="AB27" s="107">
        <v>0</v>
      </c>
      <c r="AC27" s="332">
        <f t="shared" si="2"/>
        <v>58.9041095890411</v>
      </c>
      <c r="AD27" s="332">
        <f t="shared" si="3"/>
        <v>12.32876712328767</v>
      </c>
      <c r="AE27" s="118" t="s">
        <v>32</v>
      </c>
      <c r="AF27" s="117"/>
    </row>
    <row r="28" spans="1:32" s="108" customFormat="1" ht="18" customHeight="1">
      <c r="A28" s="122"/>
      <c r="B28" s="124" t="s">
        <v>33</v>
      </c>
      <c r="C28" s="331">
        <f t="shared" si="5"/>
        <v>164</v>
      </c>
      <c r="D28" s="109">
        <f t="shared" si="6"/>
        <v>115</v>
      </c>
      <c r="E28" s="107">
        <v>103</v>
      </c>
      <c r="F28" s="107">
        <v>12</v>
      </c>
      <c r="G28" s="107">
        <v>0</v>
      </c>
      <c r="H28" s="107">
        <v>0</v>
      </c>
      <c r="I28" s="107">
        <v>0</v>
      </c>
      <c r="J28" s="107">
        <v>0</v>
      </c>
      <c r="K28" s="107">
        <v>25</v>
      </c>
      <c r="L28" s="107">
        <v>0</v>
      </c>
      <c r="M28" s="107">
        <v>2</v>
      </c>
      <c r="N28" s="107">
        <v>0</v>
      </c>
      <c r="O28" s="107">
        <v>5</v>
      </c>
      <c r="P28" s="107">
        <v>12</v>
      </c>
      <c r="Q28" s="107">
        <v>0</v>
      </c>
      <c r="R28" s="107">
        <v>2</v>
      </c>
      <c r="S28" s="107">
        <v>3</v>
      </c>
      <c r="T28" s="107">
        <v>0</v>
      </c>
      <c r="U28" s="109">
        <v>0</v>
      </c>
      <c r="V28" s="107">
        <v>0</v>
      </c>
      <c r="W28" s="107">
        <f t="shared" si="7"/>
        <v>17</v>
      </c>
      <c r="X28" s="107">
        <v>1</v>
      </c>
      <c r="Y28" s="107">
        <v>109</v>
      </c>
      <c r="Z28" s="107">
        <v>12</v>
      </c>
      <c r="AA28" s="107">
        <v>3</v>
      </c>
      <c r="AB28" s="107">
        <v>0</v>
      </c>
      <c r="AC28" s="332">
        <f t="shared" si="2"/>
        <v>70.1219512195122</v>
      </c>
      <c r="AD28" s="332">
        <f t="shared" si="3"/>
        <v>10.365853658536585</v>
      </c>
      <c r="AE28" s="118" t="s">
        <v>33</v>
      </c>
      <c r="AF28" s="117"/>
    </row>
    <row r="29" spans="1:32" s="108" customFormat="1" ht="18" customHeight="1">
      <c r="A29" s="122"/>
      <c r="B29" s="124" t="s">
        <v>34</v>
      </c>
      <c r="C29" s="331">
        <f t="shared" si="5"/>
        <v>179</v>
      </c>
      <c r="D29" s="109">
        <f t="shared" si="6"/>
        <v>50</v>
      </c>
      <c r="E29" s="107">
        <v>29</v>
      </c>
      <c r="F29" s="107">
        <v>21</v>
      </c>
      <c r="G29" s="107">
        <v>0</v>
      </c>
      <c r="H29" s="107">
        <v>0</v>
      </c>
      <c r="I29" s="107">
        <v>0</v>
      </c>
      <c r="J29" s="107">
        <v>0</v>
      </c>
      <c r="K29" s="107">
        <v>65</v>
      </c>
      <c r="L29" s="107">
        <v>0</v>
      </c>
      <c r="M29" s="107">
        <v>0</v>
      </c>
      <c r="N29" s="107">
        <v>1</v>
      </c>
      <c r="O29" s="107">
        <v>0</v>
      </c>
      <c r="P29" s="107">
        <v>59</v>
      </c>
      <c r="Q29" s="107">
        <v>0</v>
      </c>
      <c r="R29" s="107">
        <v>2</v>
      </c>
      <c r="S29" s="107">
        <v>2</v>
      </c>
      <c r="T29" s="107">
        <v>0</v>
      </c>
      <c r="U29" s="109">
        <v>0</v>
      </c>
      <c r="V29" s="107">
        <v>0</v>
      </c>
      <c r="W29" s="107">
        <f t="shared" si="7"/>
        <v>59</v>
      </c>
      <c r="X29" s="107">
        <v>14</v>
      </c>
      <c r="Y29" s="107">
        <v>53</v>
      </c>
      <c r="Z29" s="107">
        <v>26</v>
      </c>
      <c r="AA29" s="107">
        <v>0</v>
      </c>
      <c r="AB29" s="107">
        <v>0</v>
      </c>
      <c r="AC29" s="332">
        <f t="shared" si="2"/>
        <v>27.932960893854748</v>
      </c>
      <c r="AD29" s="332">
        <f t="shared" si="3"/>
        <v>32.960893854748605</v>
      </c>
      <c r="AE29" s="118" t="s">
        <v>34</v>
      </c>
      <c r="AF29" s="117"/>
    </row>
    <row r="30" spans="1:32" s="108" customFormat="1" ht="18" customHeight="1">
      <c r="A30" s="122"/>
      <c r="B30" s="124" t="s">
        <v>68</v>
      </c>
      <c r="C30" s="331">
        <f t="shared" si="5"/>
        <v>246</v>
      </c>
      <c r="D30" s="109">
        <f t="shared" si="6"/>
        <v>93</v>
      </c>
      <c r="E30" s="107">
        <v>68</v>
      </c>
      <c r="F30" s="107">
        <v>25</v>
      </c>
      <c r="G30" s="107">
        <v>0</v>
      </c>
      <c r="H30" s="107">
        <v>0</v>
      </c>
      <c r="I30" s="107">
        <v>0</v>
      </c>
      <c r="J30" s="107">
        <v>0</v>
      </c>
      <c r="K30" s="107">
        <v>71</v>
      </c>
      <c r="L30" s="107">
        <v>2</v>
      </c>
      <c r="M30" s="107">
        <v>0</v>
      </c>
      <c r="N30" s="107">
        <v>1</v>
      </c>
      <c r="O30" s="107">
        <v>0</v>
      </c>
      <c r="P30" s="107">
        <v>69</v>
      </c>
      <c r="Q30" s="107">
        <v>0</v>
      </c>
      <c r="R30" s="107">
        <v>2</v>
      </c>
      <c r="S30" s="107">
        <v>8</v>
      </c>
      <c r="T30" s="107">
        <v>0</v>
      </c>
      <c r="U30" s="109">
        <v>0</v>
      </c>
      <c r="V30" s="107">
        <v>0</v>
      </c>
      <c r="W30" s="107">
        <f t="shared" si="7"/>
        <v>69</v>
      </c>
      <c r="X30" s="107">
        <v>11</v>
      </c>
      <c r="Y30" s="107">
        <v>72</v>
      </c>
      <c r="Z30" s="107">
        <v>25</v>
      </c>
      <c r="AA30" s="107">
        <v>8</v>
      </c>
      <c r="AB30" s="107">
        <v>0</v>
      </c>
      <c r="AC30" s="332">
        <f t="shared" si="2"/>
        <v>37.80487804878049</v>
      </c>
      <c r="AD30" s="332">
        <f t="shared" si="3"/>
        <v>28.04878048780488</v>
      </c>
      <c r="AE30" s="118" t="s">
        <v>69</v>
      </c>
      <c r="AF30" s="117"/>
    </row>
    <row r="31" spans="1:32" s="108" customFormat="1" ht="18" customHeight="1">
      <c r="A31" s="122"/>
      <c r="B31" s="124" t="s">
        <v>70</v>
      </c>
      <c r="C31" s="331">
        <f t="shared" si="5"/>
        <v>237</v>
      </c>
      <c r="D31" s="109">
        <f t="shared" si="6"/>
        <v>85</v>
      </c>
      <c r="E31" s="107">
        <v>58</v>
      </c>
      <c r="F31" s="107">
        <v>27</v>
      </c>
      <c r="G31" s="107">
        <v>0</v>
      </c>
      <c r="H31" s="107">
        <v>0</v>
      </c>
      <c r="I31" s="107">
        <v>0</v>
      </c>
      <c r="J31" s="107">
        <v>0</v>
      </c>
      <c r="K31" s="107">
        <v>85</v>
      </c>
      <c r="L31" s="107">
        <v>0</v>
      </c>
      <c r="M31" s="107">
        <v>1</v>
      </c>
      <c r="N31" s="107">
        <v>1</v>
      </c>
      <c r="O31" s="107">
        <v>1</v>
      </c>
      <c r="P31" s="107">
        <v>61</v>
      </c>
      <c r="Q31" s="107">
        <v>0</v>
      </c>
      <c r="R31" s="107">
        <v>2</v>
      </c>
      <c r="S31" s="107">
        <v>1</v>
      </c>
      <c r="T31" s="107">
        <v>0</v>
      </c>
      <c r="U31" s="109">
        <v>1</v>
      </c>
      <c r="V31" s="107">
        <v>0</v>
      </c>
      <c r="W31" s="107">
        <f t="shared" si="7"/>
        <v>63</v>
      </c>
      <c r="X31" s="107">
        <v>2</v>
      </c>
      <c r="Y31" s="107">
        <v>79</v>
      </c>
      <c r="Z31" s="107">
        <v>38</v>
      </c>
      <c r="AA31" s="107">
        <v>0</v>
      </c>
      <c r="AB31" s="107">
        <v>0</v>
      </c>
      <c r="AC31" s="332">
        <f t="shared" si="2"/>
        <v>35.86497890295359</v>
      </c>
      <c r="AD31" s="332">
        <f t="shared" si="3"/>
        <v>26.582278481012654</v>
      </c>
      <c r="AE31" s="118" t="s">
        <v>71</v>
      </c>
      <c r="AF31" s="117"/>
    </row>
    <row r="32" spans="1:32" s="108" customFormat="1" ht="18" customHeight="1">
      <c r="A32" s="122"/>
      <c r="B32" s="124" t="s">
        <v>72</v>
      </c>
      <c r="C32" s="331">
        <f t="shared" si="5"/>
        <v>146</v>
      </c>
      <c r="D32" s="109">
        <f t="shared" si="6"/>
        <v>59</v>
      </c>
      <c r="E32" s="107">
        <v>35</v>
      </c>
      <c r="F32" s="107">
        <v>24</v>
      </c>
      <c r="G32" s="107">
        <v>0</v>
      </c>
      <c r="H32" s="107">
        <v>0</v>
      </c>
      <c r="I32" s="107">
        <v>0</v>
      </c>
      <c r="J32" s="107">
        <v>0</v>
      </c>
      <c r="K32" s="107">
        <v>43</v>
      </c>
      <c r="L32" s="107">
        <v>0</v>
      </c>
      <c r="M32" s="107">
        <v>1</v>
      </c>
      <c r="N32" s="107">
        <v>2</v>
      </c>
      <c r="O32" s="107">
        <v>1</v>
      </c>
      <c r="P32" s="107">
        <v>24</v>
      </c>
      <c r="Q32" s="107">
        <v>1</v>
      </c>
      <c r="R32" s="107">
        <v>10</v>
      </c>
      <c r="S32" s="107">
        <v>5</v>
      </c>
      <c r="T32" s="107">
        <v>0</v>
      </c>
      <c r="U32" s="109">
        <v>0</v>
      </c>
      <c r="V32" s="107">
        <v>0</v>
      </c>
      <c r="W32" s="107">
        <f t="shared" si="7"/>
        <v>25</v>
      </c>
      <c r="X32" s="107">
        <v>2</v>
      </c>
      <c r="Y32" s="107">
        <v>41</v>
      </c>
      <c r="Z32" s="107">
        <v>24</v>
      </c>
      <c r="AA32" s="107">
        <v>2</v>
      </c>
      <c r="AB32" s="107">
        <v>0</v>
      </c>
      <c r="AC32" s="332">
        <f t="shared" si="2"/>
        <v>40.41095890410959</v>
      </c>
      <c r="AD32" s="332">
        <f t="shared" si="3"/>
        <v>17.123287671232877</v>
      </c>
      <c r="AE32" s="118" t="s">
        <v>73</v>
      </c>
      <c r="AF32" s="117"/>
    </row>
    <row r="33" spans="1:32" s="108" customFormat="1" ht="18" customHeight="1">
      <c r="A33" s="122"/>
      <c r="B33" s="124" t="s">
        <v>164</v>
      </c>
      <c r="C33" s="331">
        <f t="shared" si="5"/>
        <v>568</v>
      </c>
      <c r="D33" s="109">
        <f t="shared" si="6"/>
        <v>265</v>
      </c>
      <c r="E33" s="107">
        <v>220</v>
      </c>
      <c r="F33" s="107">
        <v>45</v>
      </c>
      <c r="G33" s="107">
        <v>0</v>
      </c>
      <c r="H33" s="107">
        <v>0</v>
      </c>
      <c r="I33" s="107">
        <v>0</v>
      </c>
      <c r="J33" s="107">
        <v>0</v>
      </c>
      <c r="K33" s="107">
        <v>112</v>
      </c>
      <c r="L33" s="107">
        <v>5</v>
      </c>
      <c r="M33" s="107">
        <v>2</v>
      </c>
      <c r="N33" s="107">
        <v>2</v>
      </c>
      <c r="O33" s="107">
        <v>1</v>
      </c>
      <c r="P33" s="107">
        <v>155</v>
      </c>
      <c r="Q33" s="107">
        <v>0</v>
      </c>
      <c r="R33" s="107">
        <v>7</v>
      </c>
      <c r="S33" s="107">
        <v>18</v>
      </c>
      <c r="T33" s="107">
        <v>1</v>
      </c>
      <c r="U33" s="109">
        <v>0</v>
      </c>
      <c r="V33" s="107">
        <v>0</v>
      </c>
      <c r="W33" s="107">
        <f t="shared" si="7"/>
        <v>156</v>
      </c>
      <c r="X33" s="107">
        <v>21</v>
      </c>
      <c r="Y33" s="107">
        <v>223</v>
      </c>
      <c r="Z33" s="107">
        <v>45</v>
      </c>
      <c r="AA33" s="107">
        <v>11</v>
      </c>
      <c r="AB33" s="107">
        <v>0</v>
      </c>
      <c r="AC33" s="332">
        <f t="shared" si="2"/>
        <v>46.654929577464785</v>
      </c>
      <c r="AD33" s="332">
        <f t="shared" si="3"/>
        <v>27.464788732394368</v>
      </c>
      <c r="AE33" s="118" t="s">
        <v>164</v>
      </c>
      <c r="AF33" s="117"/>
    </row>
    <row r="34" spans="1:32" s="108" customFormat="1" ht="18" customHeight="1">
      <c r="A34" s="122"/>
      <c r="B34" s="124" t="s">
        <v>208</v>
      </c>
      <c r="C34" s="331">
        <f t="shared" si="5"/>
        <v>168</v>
      </c>
      <c r="D34" s="109">
        <f>SUM(E34:J34)</f>
        <v>122</v>
      </c>
      <c r="E34" s="107">
        <v>103</v>
      </c>
      <c r="F34" s="107">
        <v>19</v>
      </c>
      <c r="G34" s="107">
        <v>0</v>
      </c>
      <c r="H34" s="107">
        <v>0</v>
      </c>
      <c r="I34" s="107">
        <v>0</v>
      </c>
      <c r="J34" s="107">
        <v>0</v>
      </c>
      <c r="K34" s="107">
        <v>40</v>
      </c>
      <c r="L34" s="107">
        <v>0</v>
      </c>
      <c r="M34" s="107">
        <v>0</v>
      </c>
      <c r="N34" s="107">
        <v>0</v>
      </c>
      <c r="O34" s="107">
        <v>0</v>
      </c>
      <c r="P34" s="107">
        <v>1</v>
      </c>
      <c r="Q34" s="107">
        <v>0</v>
      </c>
      <c r="R34" s="107">
        <v>0</v>
      </c>
      <c r="S34" s="107">
        <v>5</v>
      </c>
      <c r="T34" s="107">
        <v>0</v>
      </c>
      <c r="U34" s="109">
        <v>0</v>
      </c>
      <c r="V34" s="107">
        <v>0</v>
      </c>
      <c r="W34" s="107">
        <f t="shared" si="7"/>
        <v>1</v>
      </c>
      <c r="X34" s="107">
        <v>0</v>
      </c>
      <c r="Y34" s="107">
        <v>105</v>
      </c>
      <c r="Z34" s="107">
        <v>19</v>
      </c>
      <c r="AA34" s="107">
        <v>2</v>
      </c>
      <c r="AB34" s="107">
        <v>0</v>
      </c>
      <c r="AC34" s="332">
        <f t="shared" si="2"/>
        <v>72.61904761904762</v>
      </c>
      <c r="AD34" s="332">
        <f t="shared" si="3"/>
        <v>0.5952380952380952</v>
      </c>
      <c r="AE34" s="118" t="s">
        <v>208</v>
      </c>
      <c r="AF34" s="117"/>
    </row>
    <row r="35" spans="1:32" s="106" customFormat="1" ht="18" customHeight="1">
      <c r="A35" s="339" t="s">
        <v>171</v>
      </c>
      <c r="B35" s="339"/>
      <c r="C35" s="333">
        <f>SUM(C36:C37)</f>
        <v>29</v>
      </c>
      <c r="D35" s="334">
        <f aca="true" t="shared" si="8" ref="D35:AB35">SUM(D36:D37)</f>
        <v>4</v>
      </c>
      <c r="E35" s="328">
        <f t="shared" si="8"/>
        <v>3</v>
      </c>
      <c r="F35" s="328">
        <f t="shared" si="8"/>
        <v>1</v>
      </c>
      <c r="G35" s="328">
        <f t="shared" si="8"/>
        <v>0</v>
      </c>
      <c r="H35" s="328">
        <f t="shared" si="8"/>
        <v>0</v>
      </c>
      <c r="I35" s="328">
        <f t="shared" si="8"/>
        <v>0</v>
      </c>
      <c r="J35" s="328">
        <f t="shared" si="8"/>
        <v>0</v>
      </c>
      <c r="K35" s="328">
        <f t="shared" si="8"/>
        <v>4</v>
      </c>
      <c r="L35" s="328">
        <f t="shared" si="8"/>
        <v>0</v>
      </c>
      <c r="M35" s="328">
        <f t="shared" si="8"/>
        <v>9</v>
      </c>
      <c r="N35" s="328">
        <f t="shared" si="8"/>
        <v>0</v>
      </c>
      <c r="O35" s="328">
        <f t="shared" si="8"/>
        <v>0</v>
      </c>
      <c r="P35" s="328">
        <f t="shared" si="8"/>
        <v>10</v>
      </c>
      <c r="Q35" s="328">
        <f t="shared" si="8"/>
        <v>0</v>
      </c>
      <c r="R35" s="328">
        <f t="shared" si="8"/>
        <v>2</v>
      </c>
      <c r="S35" s="328">
        <f t="shared" si="8"/>
        <v>0</v>
      </c>
      <c r="T35" s="328">
        <f t="shared" si="8"/>
        <v>0</v>
      </c>
      <c r="U35" s="334">
        <f t="shared" si="8"/>
        <v>0</v>
      </c>
      <c r="V35" s="107">
        <f>SUM(V36:V37)</f>
        <v>0</v>
      </c>
      <c r="W35" s="107">
        <f t="shared" si="8"/>
        <v>10</v>
      </c>
      <c r="X35" s="328">
        <f t="shared" si="8"/>
        <v>3</v>
      </c>
      <c r="Y35" s="328">
        <f t="shared" si="8"/>
        <v>3</v>
      </c>
      <c r="Z35" s="328">
        <f t="shared" si="8"/>
        <v>1</v>
      </c>
      <c r="AA35" s="328">
        <f t="shared" si="8"/>
        <v>0</v>
      </c>
      <c r="AB35" s="328">
        <f t="shared" si="8"/>
        <v>0</v>
      </c>
      <c r="AC35" s="329">
        <f t="shared" si="2"/>
        <v>13.793103448275861</v>
      </c>
      <c r="AD35" s="329">
        <f t="shared" si="3"/>
        <v>34.48275862068966</v>
      </c>
      <c r="AE35" s="343" t="s">
        <v>171</v>
      </c>
      <c r="AF35" s="344"/>
    </row>
    <row r="36" spans="1:32" s="108" customFormat="1" ht="18" customHeight="1">
      <c r="A36" s="122"/>
      <c r="B36" s="124" t="s">
        <v>35</v>
      </c>
      <c r="C36" s="331">
        <f>D36+K36+L36+M36+N36+O36+P36+Q36+R36+S36+T36</f>
        <v>20</v>
      </c>
      <c r="D36" s="109">
        <f>SUM(E36:J36)</f>
        <v>3</v>
      </c>
      <c r="E36" s="107">
        <v>2</v>
      </c>
      <c r="F36" s="107">
        <v>1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9</v>
      </c>
      <c r="N36" s="107">
        <v>0</v>
      </c>
      <c r="O36" s="107">
        <v>0</v>
      </c>
      <c r="P36" s="107">
        <v>7</v>
      </c>
      <c r="Q36" s="107">
        <v>0</v>
      </c>
      <c r="R36" s="107">
        <v>1</v>
      </c>
      <c r="S36" s="107">
        <v>0</v>
      </c>
      <c r="T36" s="107">
        <v>0</v>
      </c>
      <c r="U36" s="109">
        <v>0</v>
      </c>
      <c r="V36" s="107">
        <v>0</v>
      </c>
      <c r="W36" s="107">
        <f>O36+P36+U36+V36</f>
        <v>7</v>
      </c>
      <c r="X36" s="107">
        <v>2</v>
      </c>
      <c r="Y36" s="107">
        <v>2</v>
      </c>
      <c r="Z36" s="107">
        <v>1</v>
      </c>
      <c r="AA36" s="107">
        <v>0</v>
      </c>
      <c r="AB36" s="107">
        <v>0</v>
      </c>
      <c r="AC36" s="332">
        <f t="shared" si="2"/>
        <v>15</v>
      </c>
      <c r="AD36" s="332">
        <f t="shared" si="3"/>
        <v>35</v>
      </c>
      <c r="AE36" s="118" t="s">
        <v>35</v>
      </c>
      <c r="AF36" s="117"/>
    </row>
    <row r="37" spans="1:32" s="108" customFormat="1" ht="18" customHeight="1">
      <c r="A37" s="122"/>
      <c r="B37" s="124" t="s">
        <v>36</v>
      </c>
      <c r="C37" s="331">
        <f>D37+K37+L37+M37+N37+O37+P37+Q37+R37+S37+T37</f>
        <v>9</v>
      </c>
      <c r="D37" s="109">
        <f>SUM(E37:J37)</f>
        <v>1</v>
      </c>
      <c r="E37" s="107">
        <v>1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4</v>
      </c>
      <c r="L37" s="107">
        <v>0</v>
      </c>
      <c r="M37" s="107">
        <v>0</v>
      </c>
      <c r="N37" s="107">
        <v>0</v>
      </c>
      <c r="O37" s="107">
        <v>0</v>
      </c>
      <c r="P37" s="107">
        <v>3</v>
      </c>
      <c r="Q37" s="107">
        <v>0</v>
      </c>
      <c r="R37" s="107">
        <v>1</v>
      </c>
      <c r="S37" s="107">
        <v>0</v>
      </c>
      <c r="T37" s="107">
        <v>0</v>
      </c>
      <c r="U37" s="109">
        <v>0</v>
      </c>
      <c r="V37" s="107">
        <v>0</v>
      </c>
      <c r="W37" s="107">
        <f>O37+P37+U37+V37</f>
        <v>3</v>
      </c>
      <c r="X37" s="107">
        <v>1</v>
      </c>
      <c r="Y37" s="107">
        <v>1</v>
      </c>
      <c r="Z37" s="107">
        <v>0</v>
      </c>
      <c r="AA37" s="107">
        <v>0</v>
      </c>
      <c r="AB37" s="107">
        <v>0</v>
      </c>
      <c r="AC37" s="332">
        <f t="shared" si="2"/>
        <v>11.11111111111111</v>
      </c>
      <c r="AD37" s="332">
        <f t="shared" si="3"/>
        <v>33.33333333333333</v>
      </c>
      <c r="AE37" s="118" t="s">
        <v>36</v>
      </c>
      <c r="AF37" s="117"/>
    </row>
    <row r="38" spans="1:32" s="106" customFormat="1" ht="18" customHeight="1">
      <c r="A38" s="345" t="s">
        <v>172</v>
      </c>
      <c r="B38" s="345"/>
      <c r="C38" s="333">
        <f>SUM(C39:C42)</f>
        <v>320</v>
      </c>
      <c r="D38" s="334">
        <f aca="true" t="shared" si="9" ref="D38:AB38">SUM(D39:D42)</f>
        <v>52</v>
      </c>
      <c r="E38" s="328">
        <f t="shared" si="9"/>
        <v>34</v>
      </c>
      <c r="F38" s="328">
        <f t="shared" si="9"/>
        <v>18</v>
      </c>
      <c r="G38" s="328">
        <f t="shared" si="9"/>
        <v>0</v>
      </c>
      <c r="H38" s="328">
        <f t="shared" si="9"/>
        <v>0</v>
      </c>
      <c r="I38" s="328">
        <f t="shared" si="9"/>
        <v>0</v>
      </c>
      <c r="J38" s="328">
        <f t="shared" si="9"/>
        <v>0</v>
      </c>
      <c r="K38" s="328">
        <f t="shared" si="9"/>
        <v>91</v>
      </c>
      <c r="L38" s="328">
        <f t="shared" si="9"/>
        <v>1</v>
      </c>
      <c r="M38" s="328">
        <f t="shared" si="9"/>
        <v>0</v>
      </c>
      <c r="N38" s="328">
        <f t="shared" si="9"/>
        <v>0</v>
      </c>
      <c r="O38" s="328">
        <f t="shared" si="9"/>
        <v>0</v>
      </c>
      <c r="P38" s="328">
        <f t="shared" si="9"/>
        <v>165</v>
      </c>
      <c r="Q38" s="328">
        <f t="shared" si="9"/>
        <v>0</v>
      </c>
      <c r="R38" s="328">
        <f t="shared" si="9"/>
        <v>7</v>
      </c>
      <c r="S38" s="328">
        <f t="shared" si="9"/>
        <v>4</v>
      </c>
      <c r="T38" s="328">
        <f t="shared" si="9"/>
        <v>0</v>
      </c>
      <c r="U38" s="334">
        <f t="shared" si="9"/>
        <v>0</v>
      </c>
      <c r="V38" s="328">
        <f>SUM(V39:V42)</f>
        <v>0</v>
      </c>
      <c r="W38" s="328">
        <f t="shared" si="9"/>
        <v>165</v>
      </c>
      <c r="X38" s="328">
        <f t="shared" si="9"/>
        <v>26</v>
      </c>
      <c r="Y38" s="328">
        <f t="shared" si="9"/>
        <v>35</v>
      </c>
      <c r="Z38" s="328">
        <f t="shared" si="9"/>
        <v>18</v>
      </c>
      <c r="AA38" s="328">
        <f t="shared" si="9"/>
        <v>0</v>
      </c>
      <c r="AB38" s="328">
        <f t="shared" si="9"/>
        <v>0</v>
      </c>
      <c r="AC38" s="329">
        <f t="shared" si="2"/>
        <v>16.25</v>
      </c>
      <c r="AD38" s="329">
        <f t="shared" si="3"/>
        <v>51.5625</v>
      </c>
      <c r="AE38" s="343" t="s">
        <v>172</v>
      </c>
      <c r="AF38" s="344"/>
    </row>
    <row r="39" spans="1:32" s="108" customFormat="1" ht="18" customHeight="1">
      <c r="A39" s="122"/>
      <c r="B39" s="124" t="s">
        <v>74</v>
      </c>
      <c r="C39" s="331">
        <f>D39+K39+L39+M39+N39+O39+P39+Q39+R39+S39+T39</f>
        <v>185</v>
      </c>
      <c r="D39" s="109">
        <f>SUM(E39:J39)</f>
        <v>16</v>
      </c>
      <c r="E39" s="107">
        <v>11</v>
      </c>
      <c r="F39" s="107">
        <v>5</v>
      </c>
      <c r="G39" s="107">
        <v>0</v>
      </c>
      <c r="H39" s="107">
        <v>0</v>
      </c>
      <c r="I39" s="107">
        <v>0</v>
      </c>
      <c r="J39" s="107">
        <v>0</v>
      </c>
      <c r="K39" s="107">
        <v>39</v>
      </c>
      <c r="L39" s="107">
        <v>1</v>
      </c>
      <c r="M39" s="107">
        <v>0</v>
      </c>
      <c r="N39" s="107">
        <v>0</v>
      </c>
      <c r="O39" s="107">
        <v>0</v>
      </c>
      <c r="P39" s="107">
        <v>120</v>
      </c>
      <c r="Q39" s="107">
        <v>0</v>
      </c>
      <c r="R39" s="107">
        <v>7</v>
      </c>
      <c r="S39" s="107">
        <v>2</v>
      </c>
      <c r="T39" s="107">
        <v>0</v>
      </c>
      <c r="U39" s="109">
        <v>0</v>
      </c>
      <c r="V39" s="107">
        <v>0</v>
      </c>
      <c r="W39" s="107">
        <f>O39+P39+U39+V39</f>
        <v>120</v>
      </c>
      <c r="X39" s="107">
        <v>18</v>
      </c>
      <c r="Y39" s="107">
        <v>12</v>
      </c>
      <c r="Z39" s="107">
        <v>5</v>
      </c>
      <c r="AA39" s="107">
        <v>0</v>
      </c>
      <c r="AB39" s="107">
        <v>0</v>
      </c>
      <c r="AC39" s="332">
        <f t="shared" si="2"/>
        <v>8.64864864864865</v>
      </c>
      <c r="AD39" s="332">
        <f t="shared" si="3"/>
        <v>64.86486486486487</v>
      </c>
      <c r="AE39" s="118" t="s">
        <v>52</v>
      </c>
      <c r="AF39" s="117"/>
    </row>
    <row r="40" spans="1:32" s="108" customFormat="1" ht="18" customHeight="1">
      <c r="A40" s="122"/>
      <c r="B40" s="124" t="s">
        <v>37</v>
      </c>
      <c r="C40" s="331">
        <f>D40+K40+L40+M40+N40+O40+P40+Q40+R40+S40+T40</f>
        <v>45</v>
      </c>
      <c r="D40" s="109">
        <f>SUM(E40:J40)</f>
        <v>7</v>
      </c>
      <c r="E40" s="107">
        <v>4</v>
      </c>
      <c r="F40" s="107">
        <v>3</v>
      </c>
      <c r="G40" s="107">
        <v>0</v>
      </c>
      <c r="H40" s="107">
        <v>0</v>
      </c>
      <c r="I40" s="107">
        <v>0</v>
      </c>
      <c r="J40" s="107">
        <v>0</v>
      </c>
      <c r="K40" s="107">
        <v>18</v>
      </c>
      <c r="L40" s="107">
        <v>0</v>
      </c>
      <c r="M40" s="107">
        <v>0</v>
      </c>
      <c r="N40" s="107">
        <v>0</v>
      </c>
      <c r="O40" s="107">
        <v>0</v>
      </c>
      <c r="P40" s="107">
        <v>19</v>
      </c>
      <c r="Q40" s="107">
        <v>0</v>
      </c>
      <c r="R40" s="107">
        <v>0</v>
      </c>
      <c r="S40" s="107">
        <v>1</v>
      </c>
      <c r="T40" s="107">
        <v>0</v>
      </c>
      <c r="U40" s="109">
        <v>0</v>
      </c>
      <c r="V40" s="107">
        <v>0</v>
      </c>
      <c r="W40" s="107">
        <f>O40+P40+U40+V40</f>
        <v>19</v>
      </c>
      <c r="X40" s="107">
        <v>1</v>
      </c>
      <c r="Y40" s="107">
        <v>4</v>
      </c>
      <c r="Z40" s="107">
        <v>3</v>
      </c>
      <c r="AA40" s="107">
        <v>0</v>
      </c>
      <c r="AB40" s="107">
        <v>0</v>
      </c>
      <c r="AC40" s="332">
        <f t="shared" si="2"/>
        <v>15.555555555555555</v>
      </c>
      <c r="AD40" s="332">
        <f t="shared" si="3"/>
        <v>42.22222222222222</v>
      </c>
      <c r="AE40" s="118" t="s">
        <v>53</v>
      </c>
      <c r="AF40" s="117"/>
    </row>
    <row r="41" spans="1:32" s="108" customFormat="1" ht="18" customHeight="1">
      <c r="A41" s="122"/>
      <c r="B41" s="124" t="s">
        <v>38</v>
      </c>
      <c r="C41" s="331">
        <f>D41+K41+L41+M41+N41+O41+P41+Q41+R41+S41+T41</f>
        <v>80</v>
      </c>
      <c r="D41" s="109">
        <f>SUM(E41:J41)</f>
        <v>28</v>
      </c>
      <c r="E41" s="107">
        <v>19</v>
      </c>
      <c r="F41" s="107">
        <v>9</v>
      </c>
      <c r="G41" s="107">
        <v>0</v>
      </c>
      <c r="H41" s="107">
        <v>0</v>
      </c>
      <c r="I41" s="107">
        <v>0</v>
      </c>
      <c r="J41" s="107">
        <v>0</v>
      </c>
      <c r="K41" s="107">
        <v>31</v>
      </c>
      <c r="L41" s="107">
        <v>0</v>
      </c>
      <c r="M41" s="107">
        <v>0</v>
      </c>
      <c r="N41" s="107">
        <v>0</v>
      </c>
      <c r="O41" s="107">
        <v>0</v>
      </c>
      <c r="P41" s="107">
        <v>21</v>
      </c>
      <c r="Q41" s="107">
        <v>0</v>
      </c>
      <c r="R41" s="107">
        <v>0</v>
      </c>
      <c r="S41" s="107">
        <v>0</v>
      </c>
      <c r="T41" s="107">
        <v>0</v>
      </c>
      <c r="U41" s="109">
        <v>0</v>
      </c>
      <c r="V41" s="107">
        <v>0</v>
      </c>
      <c r="W41" s="107">
        <f>O41+P41+U41+V41</f>
        <v>21</v>
      </c>
      <c r="X41" s="107">
        <v>6</v>
      </c>
      <c r="Y41" s="107">
        <v>19</v>
      </c>
      <c r="Z41" s="107">
        <v>9</v>
      </c>
      <c r="AA41" s="107">
        <v>0</v>
      </c>
      <c r="AB41" s="107">
        <v>0</v>
      </c>
      <c r="AC41" s="332">
        <f t="shared" si="2"/>
        <v>35</v>
      </c>
      <c r="AD41" s="332">
        <f t="shared" si="3"/>
        <v>26.25</v>
      </c>
      <c r="AE41" s="118" t="s">
        <v>54</v>
      </c>
      <c r="AF41" s="117"/>
    </row>
    <row r="42" spans="1:32" s="108" customFormat="1" ht="18" customHeight="1">
      <c r="A42" s="122"/>
      <c r="B42" s="124" t="s">
        <v>39</v>
      </c>
      <c r="C42" s="331">
        <f>D42+K42+L42+M42+N42+O42+P42+Q42+R42+S42+T42</f>
        <v>10</v>
      </c>
      <c r="D42" s="109">
        <f>SUM(E42:J42)</f>
        <v>1</v>
      </c>
      <c r="E42" s="107">
        <v>0</v>
      </c>
      <c r="F42" s="107">
        <v>1</v>
      </c>
      <c r="G42" s="107">
        <v>0</v>
      </c>
      <c r="H42" s="107">
        <v>0</v>
      </c>
      <c r="I42" s="107">
        <v>0</v>
      </c>
      <c r="J42" s="107">
        <v>0</v>
      </c>
      <c r="K42" s="107">
        <v>3</v>
      </c>
      <c r="L42" s="107">
        <v>0</v>
      </c>
      <c r="M42" s="107">
        <v>0</v>
      </c>
      <c r="N42" s="107">
        <v>0</v>
      </c>
      <c r="O42" s="107">
        <v>0</v>
      </c>
      <c r="P42" s="107">
        <v>5</v>
      </c>
      <c r="Q42" s="107">
        <v>0</v>
      </c>
      <c r="R42" s="107">
        <v>0</v>
      </c>
      <c r="S42" s="107">
        <v>1</v>
      </c>
      <c r="T42" s="107">
        <v>0</v>
      </c>
      <c r="U42" s="109">
        <v>0</v>
      </c>
      <c r="V42" s="107">
        <v>0</v>
      </c>
      <c r="W42" s="107">
        <f>O42+P42+U42+V42</f>
        <v>5</v>
      </c>
      <c r="X42" s="107">
        <v>1</v>
      </c>
      <c r="Y42" s="107">
        <v>0</v>
      </c>
      <c r="Z42" s="107">
        <v>1</v>
      </c>
      <c r="AA42" s="107">
        <v>0</v>
      </c>
      <c r="AB42" s="107">
        <v>0</v>
      </c>
      <c r="AC42" s="332">
        <f t="shared" si="2"/>
        <v>10</v>
      </c>
      <c r="AD42" s="332">
        <f t="shared" si="3"/>
        <v>50</v>
      </c>
      <c r="AE42" s="118" t="s">
        <v>55</v>
      </c>
      <c r="AF42" s="117"/>
    </row>
    <row r="43" spans="1:32" s="106" customFormat="1" ht="18" customHeight="1">
      <c r="A43" s="345" t="s">
        <v>173</v>
      </c>
      <c r="B43" s="345"/>
      <c r="C43" s="333">
        <f>C44</f>
        <v>35</v>
      </c>
      <c r="D43" s="334">
        <f aca="true" t="shared" si="10" ref="D43:AB43">D44</f>
        <v>2</v>
      </c>
      <c r="E43" s="328">
        <f t="shared" si="10"/>
        <v>0</v>
      </c>
      <c r="F43" s="328">
        <f t="shared" si="10"/>
        <v>2</v>
      </c>
      <c r="G43" s="328">
        <f t="shared" si="10"/>
        <v>0</v>
      </c>
      <c r="H43" s="328">
        <f t="shared" si="10"/>
        <v>0</v>
      </c>
      <c r="I43" s="328">
        <f t="shared" si="10"/>
        <v>0</v>
      </c>
      <c r="J43" s="328">
        <f t="shared" si="10"/>
        <v>0</v>
      </c>
      <c r="K43" s="328">
        <f t="shared" si="10"/>
        <v>4</v>
      </c>
      <c r="L43" s="328">
        <f t="shared" si="10"/>
        <v>0</v>
      </c>
      <c r="M43" s="328">
        <f t="shared" si="10"/>
        <v>0</v>
      </c>
      <c r="N43" s="328">
        <f t="shared" si="10"/>
        <v>1</v>
      </c>
      <c r="O43" s="328">
        <f t="shared" si="10"/>
        <v>0</v>
      </c>
      <c r="P43" s="328">
        <f t="shared" si="10"/>
        <v>28</v>
      </c>
      <c r="Q43" s="328">
        <f t="shared" si="10"/>
        <v>0</v>
      </c>
      <c r="R43" s="328">
        <f t="shared" si="10"/>
        <v>0</v>
      </c>
      <c r="S43" s="328">
        <f t="shared" si="10"/>
        <v>0</v>
      </c>
      <c r="T43" s="328">
        <f t="shared" si="10"/>
        <v>0</v>
      </c>
      <c r="U43" s="334">
        <f t="shared" si="10"/>
        <v>1</v>
      </c>
      <c r="V43" s="328">
        <f t="shared" si="10"/>
        <v>0</v>
      </c>
      <c r="W43" s="328">
        <f t="shared" si="10"/>
        <v>29</v>
      </c>
      <c r="X43" s="328">
        <f t="shared" si="10"/>
        <v>5</v>
      </c>
      <c r="Y43" s="328">
        <f t="shared" si="10"/>
        <v>0</v>
      </c>
      <c r="Z43" s="328">
        <f t="shared" si="10"/>
        <v>2</v>
      </c>
      <c r="AA43" s="328">
        <f t="shared" si="10"/>
        <v>0</v>
      </c>
      <c r="AB43" s="328">
        <f t="shared" si="10"/>
        <v>0</v>
      </c>
      <c r="AC43" s="329">
        <f t="shared" si="2"/>
        <v>5.714285714285714</v>
      </c>
      <c r="AD43" s="329">
        <f t="shared" si="3"/>
        <v>82.85714285714286</v>
      </c>
      <c r="AE43" s="353" t="s">
        <v>56</v>
      </c>
      <c r="AF43" s="354"/>
    </row>
    <row r="44" spans="1:32" s="108" customFormat="1" ht="18" customHeight="1">
      <c r="A44" s="122"/>
      <c r="B44" s="124" t="s">
        <v>40</v>
      </c>
      <c r="C44" s="331">
        <f>D44+K44+L44+M44+N44+O44+P44+Q44+R44+S44+T44</f>
        <v>35</v>
      </c>
      <c r="D44" s="109">
        <f>SUM(E44:J44)</f>
        <v>2</v>
      </c>
      <c r="E44" s="107">
        <v>0</v>
      </c>
      <c r="F44" s="107">
        <v>2</v>
      </c>
      <c r="G44" s="107">
        <v>0</v>
      </c>
      <c r="H44" s="107">
        <v>0</v>
      </c>
      <c r="I44" s="107">
        <v>0</v>
      </c>
      <c r="J44" s="107">
        <v>0</v>
      </c>
      <c r="K44" s="107">
        <v>4</v>
      </c>
      <c r="L44" s="107">
        <v>0</v>
      </c>
      <c r="M44" s="107">
        <v>0</v>
      </c>
      <c r="N44" s="107">
        <v>1</v>
      </c>
      <c r="O44" s="107">
        <v>0</v>
      </c>
      <c r="P44" s="107">
        <v>28</v>
      </c>
      <c r="Q44" s="107">
        <v>0</v>
      </c>
      <c r="R44" s="107">
        <v>0</v>
      </c>
      <c r="S44" s="107">
        <v>0</v>
      </c>
      <c r="T44" s="107">
        <v>0</v>
      </c>
      <c r="U44" s="109">
        <v>1</v>
      </c>
      <c r="V44" s="107">
        <v>0</v>
      </c>
      <c r="W44" s="107">
        <f>O44+P44+U44+V44</f>
        <v>29</v>
      </c>
      <c r="X44" s="107">
        <v>5</v>
      </c>
      <c r="Y44" s="107">
        <v>0</v>
      </c>
      <c r="Z44" s="107">
        <v>2</v>
      </c>
      <c r="AA44" s="107">
        <v>0</v>
      </c>
      <c r="AB44" s="107">
        <v>0</v>
      </c>
      <c r="AC44" s="332">
        <f t="shared" si="2"/>
        <v>5.714285714285714</v>
      </c>
      <c r="AD44" s="332">
        <f t="shared" si="3"/>
        <v>82.85714285714286</v>
      </c>
      <c r="AE44" s="118" t="s">
        <v>40</v>
      </c>
      <c r="AF44" s="117"/>
    </row>
    <row r="45" spans="1:32" s="106" customFormat="1" ht="18" customHeight="1">
      <c r="A45" s="345" t="s">
        <v>174</v>
      </c>
      <c r="B45" s="345"/>
      <c r="C45" s="333">
        <f>SUM(C46:C47)</f>
        <v>98</v>
      </c>
      <c r="D45" s="334">
        <f aca="true" t="shared" si="11" ref="D45:AB45">SUM(D46:D47)</f>
        <v>12</v>
      </c>
      <c r="E45" s="328">
        <f t="shared" si="11"/>
        <v>9</v>
      </c>
      <c r="F45" s="328">
        <f t="shared" si="11"/>
        <v>3</v>
      </c>
      <c r="G45" s="328">
        <f t="shared" si="11"/>
        <v>0</v>
      </c>
      <c r="H45" s="328">
        <f t="shared" si="11"/>
        <v>0</v>
      </c>
      <c r="I45" s="328">
        <f t="shared" si="11"/>
        <v>0</v>
      </c>
      <c r="J45" s="328">
        <f t="shared" si="11"/>
        <v>0</v>
      </c>
      <c r="K45" s="328">
        <f t="shared" si="11"/>
        <v>37</v>
      </c>
      <c r="L45" s="328">
        <f t="shared" si="11"/>
        <v>0</v>
      </c>
      <c r="M45" s="328">
        <f t="shared" si="11"/>
        <v>0</v>
      </c>
      <c r="N45" s="328">
        <f t="shared" si="11"/>
        <v>1</v>
      </c>
      <c r="O45" s="328">
        <f t="shared" si="11"/>
        <v>10</v>
      </c>
      <c r="P45" s="328">
        <f t="shared" si="11"/>
        <v>38</v>
      </c>
      <c r="Q45" s="328">
        <f t="shared" si="11"/>
        <v>0</v>
      </c>
      <c r="R45" s="328">
        <f t="shared" si="11"/>
        <v>0</v>
      </c>
      <c r="S45" s="328">
        <f t="shared" si="11"/>
        <v>0</v>
      </c>
      <c r="T45" s="328">
        <f t="shared" si="11"/>
        <v>0</v>
      </c>
      <c r="U45" s="334">
        <f t="shared" si="11"/>
        <v>0</v>
      </c>
      <c r="V45" s="328">
        <f>SUM(V46:V47)</f>
        <v>0</v>
      </c>
      <c r="W45" s="328">
        <f t="shared" si="11"/>
        <v>48</v>
      </c>
      <c r="X45" s="328">
        <f t="shared" si="11"/>
        <v>11</v>
      </c>
      <c r="Y45" s="328">
        <f t="shared" si="11"/>
        <v>9</v>
      </c>
      <c r="Z45" s="328">
        <f t="shared" si="11"/>
        <v>3</v>
      </c>
      <c r="AA45" s="328">
        <f t="shared" si="11"/>
        <v>0</v>
      </c>
      <c r="AB45" s="328">
        <f t="shared" si="11"/>
        <v>0</v>
      </c>
      <c r="AC45" s="329">
        <f t="shared" si="2"/>
        <v>12.244897959183673</v>
      </c>
      <c r="AD45" s="329">
        <f t="shared" si="3"/>
        <v>48.97959183673469</v>
      </c>
      <c r="AE45" s="343" t="s">
        <v>174</v>
      </c>
      <c r="AF45" s="344"/>
    </row>
    <row r="46" spans="1:32" s="108" customFormat="1" ht="18" customHeight="1">
      <c r="A46" s="122"/>
      <c r="B46" s="124" t="s">
        <v>41</v>
      </c>
      <c r="C46" s="331">
        <f>D46+K46+L46+M46+N46+O46+P46+Q46+R46+S46+T46</f>
        <v>98</v>
      </c>
      <c r="D46" s="109">
        <f>SUM(E46:J46)</f>
        <v>12</v>
      </c>
      <c r="E46" s="107">
        <v>9</v>
      </c>
      <c r="F46" s="107">
        <v>3</v>
      </c>
      <c r="G46" s="107">
        <v>0</v>
      </c>
      <c r="H46" s="107">
        <v>0</v>
      </c>
      <c r="I46" s="107">
        <v>0</v>
      </c>
      <c r="J46" s="107">
        <v>0</v>
      </c>
      <c r="K46" s="107">
        <v>37</v>
      </c>
      <c r="L46" s="107">
        <v>0</v>
      </c>
      <c r="M46" s="107">
        <v>0</v>
      </c>
      <c r="N46" s="107">
        <v>1</v>
      </c>
      <c r="O46" s="107">
        <v>10</v>
      </c>
      <c r="P46" s="107">
        <v>38</v>
      </c>
      <c r="Q46" s="107">
        <v>0</v>
      </c>
      <c r="R46" s="107">
        <v>0</v>
      </c>
      <c r="S46" s="107">
        <v>0</v>
      </c>
      <c r="T46" s="107">
        <v>0</v>
      </c>
      <c r="U46" s="109">
        <v>0</v>
      </c>
      <c r="V46" s="107">
        <v>0</v>
      </c>
      <c r="W46" s="107">
        <f>O46+P46+U46+V46</f>
        <v>48</v>
      </c>
      <c r="X46" s="107">
        <v>11</v>
      </c>
      <c r="Y46" s="107">
        <v>9</v>
      </c>
      <c r="Z46" s="107">
        <v>3</v>
      </c>
      <c r="AA46" s="107">
        <v>0</v>
      </c>
      <c r="AB46" s="107">
        <v>0</v>
      </c>
      <c r="AC46" s="332">
        <f t="shared" si="2"/>
        <v>12.244897959183673</v>
      </c>
      <c r="AD46" s="332">
        <f t="shared" si="3"/>
        <v>48.97959183673469</v>
      </c>
      <c r="AE46" s="118" t="s">
        <v>41</v>
      </c>
      <c r="AF46" s="117"/>
    </row>
    <row r="47" spans="1:32" s="108" customFormat="1" ht="18" customHeight="1">
      <c r="A47" s="122"/>
      <c r="B47" s="124" t="s">
        <v>42</v>
      </c>
      <c r="C47" s="331">
        <f>D47+K47+L47+M47+N47+O47+P47+Q47+R47+S47+T47</f>
        <v>0</v>
      </c>
      <c r="D47" s="109">
        <f>SUM(E47:J47)</f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f>O47+P47+U47+V47</f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332">
        <v>0</v>
      </c>
      <c r="AD47" s="332">
        <v>0</v>
      </c>
      <c r="AE47" s="118" t="s">
        <v>42</v>
      </c>
      <c r="AF47" s="117"/>
    </row>
    <row r="48" spans="1:32" s="106" customFormat="1" ht="18" customHeight="1">
      <c r="A48" s="345" t="s">
        <v>175</v>
      </c>
      <c r="B48" s="345"/>
      <c r="C48" s="333">
        <f>SUM(C49:C51)</f>
        <v>216</v>
      </c>
      <c r="D48" s="334">
        <f aca="true" t="shared" si="12" ref="D48:AB48">SUM(D49:D51)</f>
        <v>69</v>
      </c>
      <c r="E48" s="328">
        <f t="shared" si="12"/>
        <v>54</v>
      </c>
      <c r="F48" s="328">
        <f t="shared" si="12"/>
        <v>15</v>
      </c>
      <c r="G48" s="107">
        <f t="shared" si="12"/>
        <v>0</v>
      </c>
      <c r="H48" s="328">
        <f t="shared" si="12"/>
        <v>0</v>
      </c>
      <c r="I48" s="328">
        <f t="shared" si="12"/>
        <v>0</v>
      </c>
      <c r="J48" s="328">
        <f t="shared" si="12"/>
        <v>0</v>
      </c>
      <c r="K48" s="328">
        <f t="shared" si="12"/>
        <v>84</v>
      </c>
      <c r="L48" s="328">
        <f t="shared" si="12"/>
        <v>0</v>
      </c>
      <c r="M48" s="328">
        <f t="shared" si="12"/>
        <v>1</v>
      </c>
      <c r="N48" s="328">
        <f t="shared" si="12"/>
        <v>0</v>
      </c>
      <c r="O48" s="328">
        <f t="shared" si="12"/>
        <v>0</v>
      </c>
      <c r="P48" s="328">
        <f t="shared" si="12"/>
        <v>56</v>
      </c>
      <c r="Q48" s="328">
        <f t="shared" si="12"/>
        <v>0</v>
      </c>
      <c r="R48" s="328">
        <f t="shared" si="12"/>
        <v>0</v>
      </c>
      <c r="S48" s="328">
        <f t="shared" si="12"/>
        <v>6</v>
      </c>
      <c r="T48" s="328">
        <f t="shared" si="12"/>
        <v>0</v>
      </c>
      <c r="U48" s="334">
        <f t="shared" si="12"/>
        <v>0</v>
      </c>
      <c r="V48" s="328">
        <f>SUM(V49:V51)</f>
        <v>0</v>
      </c>
      <c r="W48" s="328">
        <f t="shared" si="12"/>
        <v>56</v>
      </c>
      <c r="X48" s="328">
        <f t="shared" si="12"/>
        <v>9</v>
      </c>
      <c r="Y48" s="328">
        <f t="shared" si="12"/>
        <v>54</v>
      </c>
      <c r="Z48" s="328">
        <f t="shared" si="12"/>
        <v>15</v>
      </c>
      <c r="AA48" s="328">
        <f t="shared" si="12"/>
        <v>0</v>
      </c>
      <c r="AB48" s="328">
        <f t="shared" si="12"/>
        <v>0</v>
      </c>
      <c r="AC48" s="329">
        <f>D48/C48*100</f>
        <v>31.944444444444443</v>
      </c>
      <c r="AD48" s="329">
        <f t="shared" si="3"/>
        <v>25.925925925925924</v>
      </c>
      <c r="AE48" s="343" t="s">
        <v>175</v>
      </c>
      <c r="AF48" s="344"/>
    </row>
    <row r="49" spans="1:32" s="108" customFormat="1" ht="18" customHeight="1">
      <c r="A49" s="122"/>
      <c r="B49" s="124" t="s">
        <v>43</v>
      </c>
      <c r="C49" s="331">
        <f>D49+K49+L49+M49+N49+O49+P49+Q49+R49+S49+T49</f>
        <v>97</v>
      </c>
      <c r="D49" s="109">
        <f>SUM(E49:J49)</f>
        <v>15</v>
      </c>
      <c r="E49" s="107">
        <v>10</v>
      </c>
      <c r="F49" s="107">
        <v>5</v>
      </c>
      <c r="G49" s="107">
        <v>0</v>
      </c>
      <c r="H49" s="107">
        <v>0</v>
      </c>
      <c r="I49" s="107">
        <v>0</v>
      </c>
      <c r="J49" s="107">
        <v>0</v>
      </c>
      <c r="K49" s="107">
        <v>37</v>
      </c>
      <c r="L49" s="107">
        <v>0</v>
      </c>
      <c r="M49" s="107">
        <v>1</v>
      </c>
      <c r="N49" s="107">
        <v>0</v>
      </c>
      <c r="O49" s="107">
        <v>0</v>
      </c>
      <c r="P49" s="107">
        <v>38</v>
      </c>
      <c r="Q49" s="107">
        <v>0</v>
      </c>
      <c r="R49" s="107">
        <v>0</v>
      </c>
      <c r="S49" s="107">
        <v>6</v>
      </c>
      <c r="T49" s="107">
        <v>0</v>
      </c>
      <c r="U49" s="109">
        <v>0</v>
      </c>
      <c r="V49" s="107">
        <v>0</v>
      </c>
      <c r="W49" s="107">
        <f>O49+P49+U49+V49</f>
        <v>38</v>
      </c>
      <c r="X49" s="107">
        <v>6</v>
      </c>
      <c r="Y49" s="107">
        <v>10</v>
      </c>
      <c r="Z49" s="107">
        <v>5</v>
      </c>
      <c r="AA49" s="107">
        <v>0</v>
      </c>
      <c r="AB49" s="107">
        <v>0</v>
      </c>
      <c r="AC49" s="332">
        <f>D49/C49*100</f>
        <v>15.463917525773196</v>
      </c>
      <c r="AD49" s="332">
        <f t="shared" si="3"/>
        <v>39.175257731958766</v>
      </c>
      <c r="AE49" s="118" t="s">
        <v>43</v>
      </c>
      <c r="AF49" s="117"/>
    </row>
    <row r="50" spans="1:32" s="108" customFormat="1" ht="18" customHeight="1">
      <c r="A50" s="122"/>
      <c r="B50" s="124" t="s">
        <v>44</v>
      </c>
      <c r="C50" s="331">
        <f>D50+K50+L50+M50+N50+O50+P50+Q50+R50+S50+T50</f>
        <v>0</v>
      </c>
      <c r="D50" s="109">
        <f>SUM(E50:J50)</f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7">
        <v>0</v>
      </c>
      <c r="W50" s="107">
        <f>O50+P50+U50+V50</f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332">
        <v>0</v>
      </c>
      <c r="AD50" s="332">
        <v>0</v>
      </c>
      <c r="AE50" s="118" t="s">
        <v>44</v>
      </c>
      <c r="AF50" s="117"/>
    </row>
    <row r="51" spans="1:32" s="108" customFormat="1" ht="18" customHeight="1">
      <c r="A51" s="122"/>
      <c r="B51" s="124" t="s">
        <v>45</v>
      </c>
      <c r="C51" s="331">
        <f>D51+K51+L51+M51+N51+O51+P51+Q51+R51+S51+T51</f>
        <v>119</v>
      </c>
      <c r="D51" s="109">
        <f>SUM(E51:J51)</f>
        <v>54</v>
      </c>
      <c r="E51" s="107">
        <v>44</v>
      </c>
      <c r="F51" s="107">
        <v>10</v>
      </c>
      <c r="G51" s="107">
        <v>0</v>
      </c>
      <c r="H51" s="107">
        <v>0</v>
      </c>
      <c r="I51" s="107">
        <v>0</v>
      </c>
      <c r="J51" s="107">
        <v>0</v>
      </c>
      <c r="K51" s="107">
        <v>47</v>
      </c>
      <c r="L51" s="107">
        <v>0</v>
      </c>
      <c r="M51" s="107">
        <v>0</v>
      </c>
      <c r="N51" s="107">
        <v>0</v>
      </c>
      <c r="O51" s="107">
        <v>0</v>
      </c>
      <c r="P51" s="107">
        <v>18</v>
      </c>
      <c r="Q51" s="107">
        <v>0</v>
      </c>
      <c r="R51" s="107">
        <v>0</v>
      </c>
      <c r="S51" s="107">
        <v>0</v>
      </c>
      <c r="T51" s="107">
        <v>0</v>
      </c>
      <c r="U51" s="109">
        <v>0</v>
      </c>
      <c r="V51" s="107">
        <v>0</v>
      </c>
      <c r="W51" s="107">
        <f>O51+P51+U51+V51</f>
        <v>18</v>
      </c>
      <c r="X51" s="107">
        <v>3</v>
      </c>
      <c r="Y51" s="107">
        <v>44</v>
      </c>
      <c r="Z51" s="107">
        <v>10</v>
      </c>
      <c r="AA51" s="107">
        <v>0</v>
      </c>
      <c r="AB51" s="107">
        <v>0</v>
      </c>
      <c r="AC51" s="332">
        <f>D51/C51*100</f>
        <v>45.378151260504204</v>
      </c>
      <c r="AD51" s="332">
        <f t="shared" si="3"/>
        <v>15.126050420168067</v>
      </c>
      <c r="AE51" s="118" t="s">
        <v>45</v>
      </c>
      <c r="AF51" s="117"/>
    </row>
    <row r="52" spans="1:32" s="106" customFormat="1" ht="18" customHeight="1">
      <c r="A52" s="345" t="s">
        <v>176</v>
      </c>
      <c r="B52" s="345"/>
      <c r="C52" s="333">
        <f aca="true" t="shared" si="13" ref="C52:AB52">SUM(C53:C55)</f>
        <v>76</v>
      </c>
      <c r="D52" s="334">
        <f t="shared" si="13"/>
        <v>12</v>
      </c>
      <c r="E52" s="328">
        <f t="shared" si="13"/>
        <v>5</v>
      </c>
      <c r="F52" s="328">
        <f t="shared" si="13"/>
        <v>7</v>
      </c>
      <c r="G52" s="107">
        <f t="shared" si="13"/>
        <v>0</v>
      </c>
      <c r="H52" s="328">
        <f t="shared" si="13"/>
        <v>0</v>
      </c>
      <c r="I52" s="328">
        <f t="shared" si="13"/>
        <v>0</v>
      </c>
      <c r="J52" s="328">
        <f t="shared" si="13"/>
        <v>0</v>
      </c>
      <c r="K52" s="328">
        <f t="shared" si="13"/>
        <v>0</v>
      </c>
      <c r="L52" s="328">
        <f t="shared" si="13"/>
        <v>16</v>
      </c>
      <c r="M52" s="328">
        <f t="shared" si="13"/>
        <v>0</v>
      </c>
      <c r="N52" s="328">
        <f t="shared" si="13"/>
        <v>0</v>
      </c>
      <c r="O52" s="328">
        <f t="shared" si="13"/>
        <v>0</v>
      </c>
      <c r="P52" s="328">
        <f t="shared" si="13"/>
        <v>47</v>
      </c>
      <c r="Q52" s="328">
        <f t="shared" si="13"/>
        <v>0</v>
      </c>
      <c r="R52" s="328">
        <f t="shared" si="13"/>
        <v>1</v>
      </c>
      <c r="S52" s="328">
        <f t="shared" si="13"/>
        <v>0</v>
      </c>
      <c r="T52" s="328">
        <f t="shared" si="13"/>
        <v>0</v>
      </c>
      <c r="U52" s="334">
        <f t="shared" si="13"/>
        <v>0</v>
      </c>
      <c r="V52" s="328">
        <f>SUM(V53:V55)</f>
        <v>0</v>
      </c>
      <c r="W52" s="328">
        <f t="shared" si="13"/>
        <v>47</v>
      </c>
      <c r="X52" s="328">
        <f t="shared" si="13"/>
        <v>4</v>
      </c>
      <c r="Y52" s="328">
        <f t="shared" si="13"/>
        <v>5</v>
      </c>
      <c r="Z52" s="328">
        <f t="shared" si="13"/>
        <v>7</v>
      </c>
      <c r="AA52" s="328">
        <f t="shared" si="13"/>
        <v>0</v>
      </c>
      <c r="AB52" s="328">
        <f t="shared" si="13"/>
        <v>0</v>
      </c>
      <c r="AC52" s="329">
        <f>D52/C52*100</f>
        <v>15.789473684210526</v>
      </c>
      <c r="AD52" s="329">
        <f t="shared" si="3"/>
        <v>61.8421052631579</v>
      </c>
      <c r="AE52" s="343" t="s">
        <v>176</v>
      </c>
      <c r="AF52" s="344"/>
    </row>
    <row r="53" spans="1:32" s="108" customFormat="1" ht="18" customHeight="1">
      <c r="A53" s="122"/>
      <c r="B53" s="124" t="s">
        <v>46</v>
      </c>
      <c r="C53" s="331">
        <f>D53+K53+L53+M53+N53+O53+P53+Q53+R53+S53+T53</f>
        <v>76</v>
      </c>
      <c r="D53" s="109">
        <f>SUM(E53:J53)</f>
        <v>12</v>
      </c>
      <c r="E53" s="107">
        <v>5</v>
      </c>
      <c r="F53" s="107">
        <v>7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16</v>
      </c>
      <c r="M53" s="107">
        <v>0</v>
      </c>
      <c r="N53" s="107">
        <v>0</v>
      </c>
      <c r="O53" s="107">
        <v>0</v>
      </c>
      <c r="P53" s="107">
        <v>47</v>
      </c>
      <c r="Q53" s="107">
        <v>0</v>
      </c>
      <c r="R53" s="107">
        <v>1</v>
      </c>
      <c r="S53" s="107">
        <v>0</v>
      </c>
      <c r="T53" s="107">
        <v>0</v>
      </c>
      <c r="U53" s="109">
        <v>0</v>
      </c>
      <c r="V53" s="107">
        <v>0</v>
      </c>
      <c r="W53" s="107">
        <f>O53+P53+U53+V53</f>
        <v>47</v>
      </c>
      <c r="X53" s="107">
        <v>4</v>
      </c>
      <c r="Y53" s="107">
        <v>5</v>
      </c>
      <c r="Z53" s="107">
        <v>7</v>
      </c>
      <c r="AA53" s="107">
        <v>0</v>
      </c>
      <c r="AB53" s="107">
        <v>0</v>
      </c>
      <c r="AC53" s="332">
        <f>D53/C53*100</f>
        <v>15.789473684210526</v>
      </c>
      <c r="AD53" s="332">
        <f t="shared" si="3"/>
        <v>61.8421052631579</v>
      </c>
      <c r="AE53" s="118" t="s">
        <v>46</v>
      </c>
      <c r="AF53" s="117"/>
    </row>
    <row r="54" spans="1:32" s="108" customFormat="1" ht="18" customHeight="1">
      <c r="A54" s="122"/>
      <c r="B54" s="124" t="s">
        <v>47</v>
      </c>
      <c r="C54" s="331">
        <f>D54+K54+L54+M54+N54+O54+P54+Q54+R54+S54+T54</f>
        <v>0</v>
      </c>
      <c r="D54" s="109">
        <f>SUM(E54:J54)</f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9">
        <v>0</v>
      </c>
      <c r="U54" s="109">
        <v>0</v>
      </c>
      <c r="V54" s="107">
        <v>0</v>
      </c>
      <c r="W54" s="107">
        <f>O54+P54+U54+V54</f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332">
        <v>0</v>
      </c>
      <c r="AD54" s="332">
        <v>0</v>
      </c>
      <c r="AE54" s="118" t="s">
        <v>47</v>
      </c>
      <c r="AF54" s="117"/>
    </row>
    <row r="55" spans="1:32" s="108" customFormat="1" ht="18" customHeight="1">
      <c r="A55" s="122"/>
      <c r="B55" s="124" t="s">
        <v>48</v>
      </c>
      <c r="C55" s="331">
        <f>D55+K55+L55+M55+N55+O55+P55+Q55+R55+S55+T55</f>
        <v>0</v>
      </c>
      <c r="D55" s="109">
        <f>SUM(E55:J55)</f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f>O55+P55+U55+V55</f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0</v>
      </c>
      <c r="AC55" s="332">
        <v>0</v>
      </c>
      <c r="AD55" s="332">
        <v>0</v>
      </c>
      <c r="AE55" s="118" t="s">
        <v>48</v>
      </c>
      <c r="AF55" s="117"/>
    </row>
    <row r="56" spans="1:32" s="110" customFormat="1" ht="18" customHeight="1">
      <c r="A56" s="345" t="s">
        <v>177</v>
      </c>
      <c r="B56" s="345"/>
      <c r="C56" s="333">
        <f>SUM(C57:C58)</f>
        <v>83</v>
      </c>
      <c r="D56" s="334">
        <f aca="true" t="shared" si="14" ref="D56:AB56">SUM(D57:D58)</f>
        <v>18</v>
      </c>
      <c r="E56" s="328">
        <f t="shared" si="14"/>
        <v>6</v>
      </c>
      <c r="F56" s="328">
        <f t="shared" si="14"/>
        <v>12</v>
      </c>
      <c r="G56" s="107">
        <f t="shared" si="14"/>
        <v>0</v>
      </c>
      <c r="H56" s="328">
        <f t="shared" si="14"/>
        <v>0</v>
      </c>
      <c r="I56" s="328">
        <f t="shared" si="14"/>
        <v>0</v>
      </c>
      <c r="J56" s="328">
        <f t="shared" si="14"/>
        <v>0</v>
      </c>
      <c r="K56" s="328">
        <f t="shared" si="14"/>
        <v>19</v>
      </c>
      <c r="L56" s="328">
        <f t="shared" si="14"/>
        <v>0</v>
      </c>
      <c r="M56" s="328">
        <f t="shared" si="14"/>
        <v>1</v>
      </c>
      <c r="N56" s="328">
        <f t="shared" si="14"/>
        <v>1</v>
      </c>
      <c r="O56" s="328">
        <f t="shared" si="14"/>
        <v>0</v>
      </c>
      <c r="P56" s="328">
        <f t="shared" si="14"/>
        <v>44</v>
      </c>
      <c r="Q56" s="328">
        <f t="shared" si="14"/>
        <v>0</v>
      </c>
      <c r="R56" s="328">
        <f t="shared" si="14"/>
        <v>0</v>
      </c>
      <c r="S56" s="328">
        <f t="shared" si="14"/>
        <v>0</v>
      </c>
      <c r="T56" s="328">
        <f t="shared" si="14"/>
        <v>0</v>
      </c>
      <c r="U56" s="334">
        <f t="shared" si="14"/>
        <v>0</v>
      </c>
      <c r="V56" s="328">
        <f>SUM(V57:V58)</f>
        <v>0</v>
      </c>
      <c r="W56" s="328">
        <f t="shared" si="14"/>
        <v>44</v>
      </c>
      <c r="X56" s="328">
        <f t="shared" si="14"/>
        <v>5</v>
      </c>
      <c r="Y56" s="328">
        <f t="shared" si="14"/>
        <v>6</v>
      </c>
      <c r="Z56" s="328">
        <f t="shared" si="14"/>
        <v>12</v>
      </c>
      <c r="AA56" s="328">
        <f t="shared" si="14"/>
        <v>0</v>
      </c>
      <c r="AB56" s="328">
        <f t="shared" si="14"/>
        <v>0</v>
      </c>
      <c r="AC56" s="329">
        <f aca="true" t="shared" si="15" ref="AC56:AC61">D56/C56*100</f>
        <v>21.686746987951807</v>
      </c>
      <c r="AD56" s="329">
        <f t="shared" si="3"/>
        <v>53.01204819277109</v>
      </c>
      <c r="AE56" s="343" t="s">
        <v>177</v>
      </c>
      <c r="AF56" s="344"/>
    </row>
    <row r="57" spans="1:32" s="108" customFormat="1" ht="18" customHeight="1">
      <c r="A57" s="122"/>
      <c r="B57" s="124" t="s">
        <v>49</v>
      </c>
      <c r="C57" s="331">
        <f>D57+K57+L57+M57+N57+O57+P57+Q57+R57+S57+T57</f>
        <v>23</v>
      </c>
      <c r="D57" s="109">
        <f>SUM(E57:J57)</f>
        <v>3</v>
      </c>
      <c r="E57" s="107">
        <v>1</v>
      </c>
      <c r="F57" s="107">
        <v>2</v>
      </c>
      <c r="G57" s="107">
        <v>0</v>
      </c>
      <c r="H57" s="107">
        <v>0</v>
      </c>
      <c r="I57" s="107">
        <v>0</v>
      </c>
      <c r="J57" s="107">
        <v>0</v>
      </c>
      <c r="K57" s="107">
        <v>5</v>
      </c>
      <c r="L57" s="107">
        <v>0</v>
      </c>
      <c r="M57" s="107">
        <v>1</v>
      </c>
      <c r="N57" s="107">
        <v>0</v>
      </c>
      <c r="O57" s="107">
        <v>0</v>
      </c>
      <c r="P57" s="107">
        <v>14</v>
      </c>
      <c r="Q57" s="107">
        <v>0</v>
      </c>
      <c r="R57" s="107">
        <v>0</v>
      </c>
      <c r="S57" s="107">
        <v>0</v>
      </c>
      <c r="T57" s="107">
        <v>0</v>
      </c>
      <c r="U57" s="109">
        <v>0</v>
      </c>
      <c r="V57" s="107">
        <v>0</v>
      </c>
      <c r="W57" s="107">
        <f>O57+P57+U57+V57</f>
        <v>14</v>
      </c>
      <c r="X57" s="107">
        <v>1</v>
      </c>
      <c r="Y57" s="107">
        <v>1</v>
      </c>
      <c r="Z57" s="107">
        <v>2</v>
      </c>
      <c r="AA57" s="107">
        <v>0</v>
      </c>
      <c r="AB57" s="107">
        <v>0</v>
      </c>
      <c r="AC57" s="332">
        <f t="shared" si="15"/>
        <v>13.043478260869565</v>
      </c>
      <c r="AD57" s="332">
        <f t="shared" si="3"/>
        <v>60.86956521739131</v>
      </c>
      <c r="AE57" s="118" t="s">
        <v>49</v>
      </c>
      <c r="AF57" s="117"/>
    </row>
    <row r="58" spans="1:32" s="107" customFormat="1" ht="18" customHeight="1">
      <c r="A58" s="122"/>
      <c r="B58" s="124" t="s">
        <v>64</v>
      </c>
      <c r="C58" s="331">
        <f>D58+K58+L58+M58+N58+O58+P58+Q58+R58+S58+T58</f>
        <v>60</v>
      </c>
      <c r="D58" s="109">
        <f>SUM(E58:J58)</f>
        <v>15</v>
      </c>
      <c r="E58" s="107">
        <v>5</v>
      </c>
      <c r="F58" s="107">
        <v>10</v>
      </c>
      <c r="G58" s="107">
        <v>0</v>
      </c>
      <c r="H58" s="107">
        <v>0</v>
      </c>
      <c r="I58" s="107">
        <v>0</v>
      </c>
      <c r="J58" s="107">
        <v>0</v>
      </c>
      <c r="K58" s="107">
        <v>14</v>
      </c>
      <c r="L58" s="107">
        <v>0</v>
      </c>
      <c r="M58" s="107">
        <v>0</v>
      </c>
      <c r="N58" s="107">
        <v>1</v>
      </c>
      <c r="O58" s="107">
        <v>0</v>
      </c>
      <c r="P58" s="107">
        <v>30</v>
      </c>
      <c r="Q58" s="107">
        <v>0</v>
      </c>
      <c r="R58" s="107">
        <v>0</v>
      </c>
      <c r="S58" s="107">
        <v>0</v>
      </c>
      <c r="T58" s="107">
        <v>0</v>
      </c>
      <c r="U58" s="109">
        <v>0</v>
      </c>
      <c r="V58" s="107">
        <v>0</v>
      </c>
      <c r="W58" s="107">
        <f>O58+P58+U58+V58</f>
        <v>30</v>
      </c>
      <c r="X58" s="107">
        <v>4</v>
      </c>
      <c r="Y58" s="107">
        <v>5</v>
      </c>
      <c r="Z58" s="107">
        <v>10</v>
      </c>
      <c r="AA58" s="107">
        <v>0</v>
      </c>
      <c r="AB58" s="107">
        <v>0</v>
      </c>
      <c r="AC58" s="332">
        <f t="shared" si="15"/>
        <v>25</v>
      </c>
      <c r="AD58" s="332">
        <f t="shared" si="3"/>
        <v>50</v>
      </c>
      <c r="AE58" s="118" t="s">
        <v>64</v>
      </c>
      <c r="AF58" s="117"/>
    </row>
    <row r="59" spans="1:32" s="106" customFormat="1" ht="18" customHeight="1">
      <c r="A59" s="345" t="s">
        <v>178</v>
      </c>
      <c r="B59" s="346"/>
      <c r="C59" s="333">
        <f>SUM(C60:C61)</f>
        <v>189</v>
      </c>
      <c r="D59" s="334">
        <f aca="true" t="shared" si="16" ref="D59:AB59">SUM(D60:D61)</f>
        <v>48</v>
      </c>
      <c r="E59" s="328">
        <f t="shared" si="16"/>
        <v>27</v>
      </c>
      <c r="F59" s="328">
        <f t="shared" si="16"/>
        <v>21</v>
      </c>
      <c r="G59" s="107">
        <f t="shared" si="16"/>
        <v>0</v>
      </c>
      <c r="H59" s="328">
        <f t="shared" si="16"/>
        <v>0</v>
      </c>
      <c r="I59" s="328">
        <f t="shared" si="16"/>
        <v>0</v>
      </c>
      <c r="J59" s="328">
        <f t="shared" si="16"/>
        <v>0</v>
      </c>
      <c r="K59" s="328">
        <f t="shared" si="16"/>
        <v>53</v>
      </c>
      <c r="L59" s="328">
        <f t="shared" si="16"/>
        <v>0</v>
      </c>
      <c r="M59" s="328">
        <f t="shared" si="16"/>
        <v>7</v>
      </c>
      <c r="N59" s="328">
        <f t="shared" si="16"/>
        <v>1</v>
      </c>
      <c r="O59" s="328">
        <f t="shared" si="16"/>
        <v>1</v>
      </c>
      <c r="P59" s="328">
        <f t="shared" si="16"/>
        <v>74</v>
      </c>
      <c r="Q59" s="328">
        <f t="shared" si="16"/>
        <v>0</v>
      </c>
      <c r="R59" s="328">
        <f t="shared" si="16"/>
        <v>0</v>
      </c>
      <c r="S59" s="328">
        <f t="shared" si="16"/>
        <v>5</v>
      </c>
      <c r="T59" s="328">
        <f t="shared" si="16"/>
        <v>0</v>
      </c>
      <c r="U59" s="334">
        <f t="shared" si="16"/>
        <v>2</v>
      </c>
      <c r="V59" s="328">
        <f>SUM(V60:V61)</f>
        <v>0</v>
      </c>
      <c r="W59" s="328">
        <f t="shared" si="16"/>
        <v>77</v>
      </c>
      <c r="X59" s="328">
        <f t="shared" si="16"/>
        <v>9</v>
      </c>
      <c r="Y59" s="328">
        <f t="shared" si="16"/>
        <v>28</v>
      </c>
      <c r="Z59" s="328">
        <f t="shared" si="16"/>
        <v>21</v>
      </c>
      <c r="AA59" s="328">
        <f t="shared" si="16"/>
        <v>0</v>
      </c>
      <c r="AB59" s="328">
        <f t="shared" si="16"/>
        <v>0</v>
      </c>
      <c r="AC59" s="329">
        <f t="shared" si="15"/>
        <v>25.396825396825395</v>
      </c>
      <c r="AD59" s="329">
        <f t="shared" si="3"/>
        <v>40.74074074074074</v>
      </c>
      <c r="AE59" s="343" t="s">
        <v>178</v>
      </c>
      <c r="AF59" s="347"/>
    </row>
    <row r="60" spans="1:32" s="108" customFormat="1" ht="18" customHeight="1">
      <c r="A60" s="125"/>
      <c r="B60" s="124" t="s">
        <v>50</v>
      </c>
      <c r="C60" s="331">
        <f>D60+K60+L60+M60+N60+O60+P60+Q60+R60+S60+T60</f>
        <v>61</v>
      </c>
      <c r="D60" s="109">
        <f>SUM(E60:J60)</f>
        <v>10</v>
      </c>
      <c r="E60" s="107">
        <v>9</v>
      </c>
      <c r="F60" s="107">
        <v>1</v>
      </c>
      <c r="G60" s="107">
        <v>0</v>
      </c>
      <c r="H60" s="107">
        <v>0</v>
      </c>
      <c r="I60" s="107">
        <v>0</v>
      </c>
      <c r="J60" s="107">
        <v>0</v>
      </c>
      <c r="K60" s="107">
        <v>14</v>
      </c>
      <c r="L60" s="107">
        <v>0</v>
      </c>
      <c r="M60" s="107">
        <v>0</v>
      </c>
      <c r="N60" s="107">
        <v>0</v>
      </c>
      <c r="O60" s="107">
        <v>0</v>
      </c>
      <c r="P60" s="107">
        <v>37</v>
      </c>
      <c r="Q60" s="107">
        <v>0</v>
      </c>
      <c r="R60" s="107">
        <v>0</v>
      </c>
      <c r="S60" s="107">
        <v>0</v>
      </c>
      <c r="T60" s="107">
        <v>0</v>
      </c>
      <c r="U60" s="109">
        <v>0</v>
      </c>
      <c r="V60" s="107">
        <v>0</v>
      </c>
      <c r="W60" s="107">
        <f>O60+P60+U60+V60</f>
        <v>37</v>
      </c>
      <c r="X60" s="107">
        <v>5</v>
      </c>
      <c r="Y60" s="107">
        <v>9</v>
      </c>
      <c r="Z60" s="107">
        <v>1</v>
      </c>
      <c r="AA60" s="107">
        <v>0</v>
      </c>
      <c r="AB60" s="107">
        <v>0</v>
      </c>
      <c r="AC60" s="332">
        <f t="shared" si="15"/>
        <v>16.39344262295082</v>
      </c>
      <c r="AD60" s="332">
        <f t="shared" si="3"/>
        <v>60.65573770491803</v>
      </c>
      <c r="AE60" s="118" t="s">
        <v>50</v>
      </c>
      <c r="AF60" s="117"/>
    </row>
    <row r="61" spans="1:32" s="108" customFormat="1" ht="18" customHeight="1">
      <c r="A61" s="125"/>
      <c r="B61" s="124" t="s">
        <v>165</v>
      </c>
      <c r="C61" s="331">
        <f>D61+K61+L61+M61+N61+O61+P61+Q61+R61+S61+T61</f>
        <v>128</v>
      </c>
      <c r="D61" s="109">
        <f>SUM(E61:J61)</f>
        <v>38</v>
      </c>
      <c r="E61" s="107">
        <v>18</v>
      </c>
      <c r="F61" s="107">
        <v>20</v>
      </c>
      <c r="G61" s="107">
        <v>0</v>
      </c>
      <c r="H61" s="107">
        <v>0</v>
      </c>
      <c r="I61" s="107">
        <v>0</v>
      </c>
      <c r="J61" s="107">
        <v>0</v>
      </c>
      <c r="K61" s="107">
        <v>39</v>
      </c>
      <c r="L61" s="107">
        <v>0</v>
      </c>
      <c r="M61" s="107">
        <v>7</v>
      </c>
      <c r="N61" s="107">
        <v>1</v>
      </c>
      <c r="O61" s="107">
        <v>1</v>
      </c>
      <c r="P61" s="107">
        <v>37</v>
      </c>
      <c r="Q61" s="107">
        <v>0</v>
      </c>
      <c r="R61" s="107">
        <v>0</v>
      </c>
      <c r="S61" s="107">
        <v>5</v>
      </c>
      <c r="T61" s="107">
        <v>0</v>
      </c>
      <c r="U61" s="109">
        <v>2</v>
      </c>
      <c r="V61" s="107">
        <v>0</v>
      </c>
      <c r="W61" s="107">
        <f>O61+P61+U61+V61</f>
        <v>40</v>
      </c>
      <c r="X61" s="107">
        <v>4</v>
      </c>
      <c r="Y61" s="107">
        <v>19</v>
      </c>
      <c r="Z61" s="107">
        <v>20</v>
      </c>
      <c r="AA61" s="107">
        <v>0</v>
      </c>
      <c r="AB61" s="107">
        <v>0</v>
      </c>
      <c r="AC61" s="332">
        <f t="shared" si="15"/>
        <v>29.6875</v>
      </c>
      <c r="AD61" s="332">
        <f t="shared" si="3"/>
        <v>31.25</v>
      </c>
      <c r="AE61" s="118" t="s">
        <v>165</v>
      </c>
      <c r="AF61" s="117"/>
    </row>
    <row r="62" spans="1:32" s="106" customFormat="1" ht="18" customHeight="1">
      <c r="A62" s="345" t="s">
        <v>179</v>
      </c>
      <c r="B62" s="345"/>
      <c r="C62" s="333">
        <f>C63</f>
        <v>0</v>
      </c>
      <c r="D62" s="334">
        <f aca="true" t="shared" si="17" ref="D62:AD62">D63</f>
        <v>0</v>
      </c>
      <c r="E62" s="328">
        <f t="shared" si="17"/>
        <v>0</v>
      </c>
      <c r="F62" s="328">
        <f t="shared" si="17"/>
        <v>0</v>
      </c>
      <c r="G62" s="107">
        <f t="shared" si="17"/>
        <v>0</v>
      </c>
      <c r="H62" s="328">
        <f t="shared" si="17"/>
        <v>0</v>
      </c>
      <c r="I62" s="328">
        <f t="shared" si="17"/>
        <v>0</v>
      </c>
      <c r="J62" s="328">
        <f t="shared" si="17"/>
        <v>0</v>
      </c>
      <c r="K62" s="328">
        <f t="shared" si="17"/>
        <v>0</v>
      </c>
      <c r="L62" s="328">
        <f t="shared" si="17"/>
        <v>0</v>
      </c>
      <c r="M62" s="328">
        <f t="shared" si="17"/>
        <v>0</v>
      </c>
      <c r="N62" s="328">
        <f t="shared" si="17"/>
        <v>0</v>
      </c>
      <c r="O62" s="328">
        <f t="shared" si="17"/>
        <v>0</v>
      </c>
      <c r="P62" s="328">
        <f t="shared" si="17"/>
        <v>0</v>
      </c>
      <c r="Q62" s="328">
        <f t="shared" si="17"/>
        <v>0</v>
      </c>
      <c r="R62" s="328">
        <f t="shared" si="17"/>
        <v>0</v>
      </c>
      <c r="S62" s="328">
        <f t="shared" si="17"/>
        <v>0</v>
      </c>
      <c r="T62" s="328">
        <f t="shared" si="17"/>
        <v>0</v>
      </c>
      <c r="U62" s="334">
        <f t="shared" si="17"/>
        <v>0</v>
      </c>
      <c r="V62" s="328">
        <f t="shared" si="17"/>
        <v>0</v>
      </c>
      <c r="W62" s="328">
        <f t="shared" si="17"/>
        <v>0</v>
      </c>
      <c r="X62" s="328">
        <f t="shared" si="17"/>
        <v>0</v>
      </c>
      <c r="Y62" s="328">
        <f t="shared" si="17"/>
        <v>0</v>
      </c>
      <c r="Z62" s="328">
        <f t="shared" si="17"/>
        <v>0</v>
      </c>
      <c r="AA62" s="328">
        <f t="shared" si="17"/>
        <v>0</v>
      </c>
      <c r="AB62" s="328">
        <f t="shared" si="17"/>
        <v>0</v>
      </c>
      <c r="AC62" s="328">
        <f t="shared" si="17"/>
        <v>0</v>
      </c>
      <c r="AD62" s="328">
        <f t="shared" si="17"/>
        <v>0</v>
      </c>
      <c r="AE62" s="343" t="s">
        <v>179</v>
      </c>
      <c r="AF62" s="344"/>
    </row>
    <row r="63" spans="1:32" s="108" customFormat="1" ht="18" customHeight="1">
      <c r="A63" s="125"/>
      <c r="B63" s="124" t="s">
        <v>51</v>
      </c>
      <c r="C63" s="331">
        <f>D63+K63+L63+M63+N63+O63+P63+Q63+R63+S63+T63</f>
        <v>0</v>
      </c>
      <c r="D63" s="109">
        <f>SUM(E63:J63)</f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9">
        <v>0</v>
      </c>
      <c r="V63" s="107">
        <v>0</v>
      </c>
      <c r="W63" s="107">
        <f>O63+P63+U63+V63</f>
        <v>0</v>
      </c>
      <c r="X63" s="107">
        <v>0</v>
      </c>
      <c r="Y63" s="107">
        <v>0</v>
      </c>
      <c r="Z63" s="107">
        <v>0</v>
      </c>
      <c r="AA63" s="107">
        <v>0</v>
      </c>
      <c r="AB63" s="107">
        <v>0</v>
      </c>
      <c r="AC63" s="332">
        <v>0</v>
      </c>
      <c r="AD63" s="332">
        <v>0</v>
      </c>
      <c r="AE63" s="118" t="s">
        <v>51</v>
      </c>
      <c r="AF63" s="117"/>
    </row>
    <row r="64" spans="1:32" s="110" customFormat="1" ht="18" customHeight="1">
      <c r="A64" s="345" t="s">
        <v>180</v>
      </c>
      <c r="B64" s="352"/>
      <c r="C64" s="333">
        <f>C65</f>
        <v>27</v>
      </c>
      <c r="D64" s="334">
        <f aca="true" t="shared" si="18" ref="D64:AB64">D65</f>
        <v>6</v>
      </c>
      <c r="E64" s="328">
        <f t="shared" si="18"/>
        <v>4</v>
      </c>
      <c r="F64" s="328">
        <f t="shared" si="18"/>
        <v>2</v>
      </c>
      <c r="G64" s="107">
        <f t="shared" si="18"/>
        <v>0</v>
      </c>
      <c r="H64" s="328">
        <f t="shared" si="18"/>
        <v>0</v>
      </c>
      <c r="I64" s="328">
        <f t="shared" si="18"/>
        <v>0</v>
      </c>
      <c r="J64" s="328">
        <f t="shared" si="18"/>
        <v>0</v>
      </c>
      <c r="K64" s="328">
        <f t="shared" si="18"/>
        <v>9</v>
      </c>
      <c r="L64" s="328">
        <f t="shared" si="18"/>
        <v>0</v>
      </c>
      <c r="M64" s="328">
        <f t="shared" si="18"/>
        <v>0</v>
      </c>
      <c r="N64" s="328">
        <f t="shared" si="18"/>
        <v>0</v>
      </c>
      <c r="O64" s="328">
        <f t="shared" si="18"/>
        <v>0</v>
      </c>
      <c r="P64" s="328">
        <f t="shared" si="18"/>
        <v>11</v>
      </c>
      <c r="Q64" s="328">
        <f t="shared" si="18"/>
        <v>1</v>
      </c>
      <c r="R64" s="328">
        <f t="shared" si="18"/>
        <v>0</v>
      </c>
      <c r="S64" s="328">
        <f t="shared" si="18"/>
        <v>0</v>
      </c>
      <c r="T64" s="328">
        <f t="shared" si="18"/>
        <v>0</v>
      </c>
      <c r="U64" s="334">
        <f t="shared" si="18"/>
        <v>0</v>
      </c>
      <c r="V64" s="328">
        <f t="shared" si="18"/>
        <v>1</v>
      </c>
      <c r="W64" s="328">
        <f t="shared" si="18"/>
        <v>12</v>
      </c>
      <c r="X64" s="328">
        <f t="shared" si="18"/>
        <v>1</v>
      </c>
      <c r="Y64" s="328">
        <f t="shared" si="18"/>
        <v>4</v>
      </c>
      <c r="Z64" s="328">
        <f t="shared" si="18"/>
        <v>2</v>
      </c>
      <c r="AA64" s="328">
        <f t="shared" si="18"/>
        <v>0</v>
      </c>
      <c r="AB64" s="328">
        <f t="shared" si="18"/>
        <v>0</v>
      </c>
      <c r="AC64" s="329">
        <f>D64/C64*100</f>
        <v>22.22222222222222</v>
      </c>
      <c r="AD64" s="329">
        <f t="shared" si="3"/>
        <v>44.44444444444444</v>
      </c>
      <c r="AE64" s="343" t="s">
        <v>180</v>
      </c>
      <c r="AF64" s="347"/>
    </row>
    <row r="65" spans="1:32" s="107" customFormat="1" ht="18" customHeight="1">
      <c r="A65" s="125"/>
      <c r="B65" s="126" t="s">
        <v>166</v>
      </c>
      <c r="C65" s="331">
        <f>D65+K65+L65+M65+N65+O65+P65+Q65+R65+S65+T65</f>
        <v>27</v>
      </c>
      <c r="D65" s="109">
        <f>SUM(E65:J65)</f>
        <v>6</v>
      </c>
      <c r="E65" s="107">
        <v>4</v>
      </c>
      <c r="F65" s="107">
        <v>2</v>
      </c>
      <c r="G65" s="107">
        <v>0</v>
      </c>
      <c r="H65" s="107">
        <v>0</v>
      </c>
      <c r="I65" s="107">
        <v>0</v>
      </c>
      <c r="J65" s="107">
        <v>0</v>
      </c>
      <c r="K65" s="107">
        <v>9</v>
      </c>
      <c r="L65" s="107">
        <v>0</v>
      </c>
      <c r="M65" s="107">
        <v>0</v>
      </c>
      <c r="N65" s="107">
        <v>0</v>
      </c>
      <c r="O65" s="107">
        <v>0</v>
      </c>
      <c r="P65" s="107">
        <v>11</v>
      </c>
      <c r="Q65" s="107">
        <v>1</v>
      </c>
      <c r="R65" s="107">
        <v>0</v>
      </c>
      <c r="S65" s="107">
        <v>0</v>
      </c>
      <c r="T65" s="107">
        <v>0</v>
      </c>
      <c r="U65" s="109">
        <v>0</v>
      </c>
      <c r="V65" s="107">
        <v>1</v>
      </c>
      <c r="W65" s="107">
        <f>O65+P65+U65+V65</f>
        <v>12</v>
      </c>
      <c r="X65" s="107">
        <v>1</v>
      </c>
      <c r="Y65" s="107">
        <v>4</v>
      </c>
      <c r="Z65" s="107">
        <v>2</v>
      </c>
      <c r="AA65" s="107">
        <v>0</v>
      </c>
      <c r="AB65" s="107">
        <v>0</v>
      </c>
      <c r="AC65" s="332">
        <f>D65/C65*100</f>
        <v>22.22222222222222</v>
      </c>
      <c r="AD65" s="332">
        <f t="shared" si="3"/>
        <v>44.44444444444444</v>
      </c>
      <c r="AE65" s="118" t="s">
        <v>166</v>
      </c>
      <c r="AF65" s="117"/>
    </row>
    <row r="66" spans="1:32" s="43" customFormat="1" ht="18" customHeight="1">
      <c r="A66" s="2"/>
      <c r="B66" s="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111"/>
      <c r="AD66" s="111"/>
      <c r="AE66" s="5"/>
      <c r="AF66" s="2"/>
    </row>
    <row r="67" spans="2:3" ht="13.5" customHeight="1">
      <c r="B67" s="44"/>
      <c r="C67" s="44"/>
    </row>
    <row r="68" spans="2:3" ht="13.5" customHeight="1">
      <c r="B68" s="44"/>
      <c r="C68" s="44"/>
    </row>
    <row r="69" spans="2:3" ht="13.5" customHeight="1">
      <c r="B69" s="44"/>
      <c r="C69" s="44"/>
    </row>
    <row r="70" spans="2:3" ht="13.5" customHeight="1">
      <c r="B70" s="44"/>
      <c r="C70" s="44"/>
    </row>
    <row r="71" spans="2:3" ht="13.5" customHeight="1">
      <c r="B71" s="44"/>
      <c r="C71" s="44"/>
    </row>
    <row r="72" spans="2:3" ht="13.5" customHeight="1">
      <c r="B72" s="44"/>
      <c r="C72" s="44"/>
    </row>
    <row r="73" spans="2:3" ht="13.5" customHeight="1">
      <c r="B73" s="44"/>
      <c r="C73" s="44"/>
    </row>
    <row r="74" spans="2:3" ht="13.5" customHeight="1">
      <c r="B74" s="44"/>
      <c r="C74" s="44"/>
    </row>
    <row r="75" spans="2:3" ht="13.5" customHeight="1">
      <c r="B75" s="44"/>
      <c r="C75" s="44"/>
    </row>
    <row r="76" spans="2:3" ht="13.5" customHeight="1">
      <c r="B76" s="44"/>
      <c r="C76" s="44"/>
    </row>
    <row r="77" spans="2:3" ht="13.5" customHeight="1">
      <c r="B77" s="44"/>
      <c r="C77" s="44"/>
    </row>
    <row r="78" spans="2:3" ht="13.5" customHeight="1">
      <c r="B78" s="44"/>
      <c r="C78" s="44"/>
    </row>
    <row r="79" spans="2:3" ht="13.5" customHeight="1">
      <c r="B79" s="44"/>
      <c r="C79" s="44"/>
    </row>
  </sheetData>
  <sheetProtection/>
  <mergeCells count="60">
    <mergeCell ref="A62:B62"/>
    <mergeCell ref="AE62:AF62"/>
    <mergeCell ref="A64:B64"/>
    <mergeCell ref="AE64:AF64"/>
    <mergeCell ref="A52:B52"/>
    <mergeCell ref="AE52:AF52"/>
    <mergeCell ref="A56:B56"/>
    <mergeCell ref="AE56:AF56"/>
    <mergeCell ref="A59:B59"/>
    <mergeCell ref="AE59:AF59"/>
    <mergeCell ref="A43:B43"/>
    <mergeCell ref="AE43:AF43"/>
    <mergeCell ref="A45:B45"/>
    <mergeCell ref="AE45:AF45"/>
    <mergeCell ref="A48:B48"/>
    <mergeCell ref="AE48:AF48"/>
    <mergeCell ref="A15:B15"/>
    <mergeCell ref="AE15:AF15"/>
    <mergeCell ref="A35:B35"/>
    <mergeCell ref="AE35:AF35"/>
    <mergeCell ref="A38:B38"/>
    <mergeCell ref="AE38:AF38"/>
    <mergeCell ref="Q6:Q7"/>
    <mergeCell ref="Y6:Z6"/>
    <mergeCell ref="AA6:AB6"/>
    <mergeCell ref="L12:L13"/>
    <mergeCell ref="M12:M13"/>
    <mergeCell ref="X12:X13"/>
    <mergeCell ref="AA12:AA13"/>
    <mergeCell ref="AB12:AB13"/>
    <mergeCell ref="S4:S7"/>
    <mergeCell ref="T4:T7"/>
    <mergeCell ref="AE4:AF7"/>
    <mergeCell ref="D5:D7"/>
    <mergeCell ref="E5:E7"/>
    <mergeCell ref="F5:F7"/>
    <mergeCell ref="G5:G7"/>
    <mergeCell ref="H5:H7"/>
    <mergeCell ref="I5:I7"/>
    <mergeCell ref="J5:J7"/>
    <mergeCell ref="O5:O7"/>
    <mergeCell ref="R5:R7"/>
    <mergeCell ref="U4:X4"/>
    <mergeCell ref="Y4:AB5"/>
    <mergeCell ref="AC4:AC7"/>
    <mergeCell ref="AD4:AD7"/>
    <mergeCell ref="U5:U7"/>
    <mergeCell ref="V5:V7"/>
    <mergeCell ref="W5:W6"/>
    <mergeCell ref="X5:X7"/>
    <mergeCell ref="A1:P1"/>
    <mergeCell ref="A4:B7"/>
    <mergeCell ref="C4:C7"/>
    <mergeCell ref="D4:J4"/>
    <mergeCell ref="K4:K7"/>
    <mergeCell ref="L4:M5"/>
    <mergeCell ref="N4:N7"/>
    <mergeCell ref="L6:L7"/>
    <mergeCell ref="M6:M7"/>
    <mergeCell ref="P6:P7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I69"/>
  <sheetViews>
    <sheetView showGridLines="0" view="pageBreakPreview" zoomScaleSheetLayoutView="100" workbookViewId="0" topLeftCell="A1">
      <selection activeCell="A1" sqref="A1"/>
    </sheetView>
  </sheetViews>
  <sheetFormatPr defaultColWidth="11.5" defaultRowHeight="13.5" customHeight="1"/>
  <cols>
    <col min="1" max="1" width="1.328125" style="135" customWidth="1"/>
    <col min="2" max="2" width="9.25" style="135" customWidth="1"/>
    <col min="3" max="5" width="8.33203125" style="135" customWidth="1"/>
    <col min="6" max="35" width="6.33203125" style="135" customWidth="1"/>
    <col min="36" max="16384" width="11.5" style="135" customWidth="1"/>
  </cols>
  <sheetData>
    <row r="1" spans="2:28" s="131" customFormat="1" ht="16.5" customHeight="1">
      <c r="B1" s="399" t="s">
        <v>257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130"/>
      <c r="S1" s="130"/>
      <c r="T1" s="130"/>
      <c r="U1" s="130"/>
      <c r="V1" s="130"/>
      <c r="W1" s="130"/>
      <c r="X1" s="130"/>
      <c r="Y1" s="130"/>
      <c r="Z1" s="130"/>
      <c r="AB1" s="130"/>
    </row>
    <row r="2" spans="2:28" s="131" customFormat="1" ht="16.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30"/>
      <c r="T2" s="130"/>
      <c r="U2" s="130"/>
      <c r="V2" s="130"/>
      <c r="W2" s="130"/>
      <c r="X2" s="130"/>
      <c r="Y2" s="130"/>
      <c r="Z2" s="130"/>
      <c r="AB2" s="130"/>
    </row>
    <row r="3" spans="1:35" s="131" customFormat="1" ht="16.5" customHeight="1">
      <c r="A3" s="132" t="s">
        <v>267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 t="s">
        <v>9</v>
      </c>
      <c r="O3" s="101"/>
      <c r="P3" s="101"/>
      <c r="Q3" s="101"/>
      <c r="R3" s="101" t="s">
        <v>158</v>
      </c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33"/>
      <c r="AE3" s="134"/>
      <c r="AF3" s="134"/>
      <c r="AI3" s="134" t="s">
        <v>264</v>
      </c>
    </row>
    <row r="4" spans="1:35" s="131" customFormat="1" ht="16.5" customHeight="1">
      <c r="A4" s="400" t="s">
        <v>189</v>
      </c>
      <c r="B4" s="401"/>
      <c r="C4" s="406" t="s">
        <v>0</v>
      </c>
      <c r="D4" s="407"/>
      <c r="E4" s="408"/>
      <c r="F4" s="412" t="s">
        <v>155</v>
      </c>
      <c r="G4" s="400"/>
      <c r="H4" s="401"/>
      <c r="I4" s="406" t="s">
        <v>216</v>
      </c>
      <c r="J4" s="407"/>
      <c r="K4" s="408"/>
      <c r="L4" s="414" t="s">
        <v>217</v>
      </c>
      <c r="M4" s="415"/>
      <c r="N4" s="416"/>
      <c r="O4" s="414" t="s">
        <v>154</v>
      </c>
      <c r="P4" s="417"/>
      <c r="Q4" s="418"/>
      <c r="R4" s="460" t="s">
        <v>298</v>
      </c>
      <c r="S4" s="461"/>
      <c r="T4" s="461"/>
      <c r="U4" s="461"/>
      <c r="V4" s="461"/>
      <c r="W4" s="461"/>
      <c r="X4" s="461"/>
      <c r="Y4" s="461"/>
      <c r="Z4" s="462"/>
      <c r="AA4" s="406" t="s">
        <v>310</v>
      </c>
      <c r="AB4" s="407"/>
      <c r="AC4" s="408"/>
      <c r="AD4" s="425" t="s">
        <v>311</v>
      </c>
      <c r="AE4" s="400"/>
      <c r="AF4" s="400"/>
      <c r="AG4" s="459" t="s">
        <v>218</v>
      </c>
      <c r="AH4" s="400"/>
      <c r="AI4" s="400"/>
    </row>
    <row r="5" spans="1:35" s="131" customFormat="1" ht="16.5" customHeight="1">
      <c r="A5" s="402"/>
      <c r="B5" s="403"/>
      <c r="C5" s="409"/>
      <c r="D5" s="410"/>
      <c r="E5" s="411"/>
      <c r="F5" s="413"/>
      <c r="G5" s="404"/>
      <c r="H5" s="405"/>
      <c r="I5" s="409" t="s">
        <v>303</v>
      </c>
      <c r="J5" s="410"/>
      <c r="K5" s="411"/>
      <c r="L5" s="426" t="s">
        <v>199</v>
      </c>
      <c r="M5" s="427"/>
      <c r="N5" s="428"/>
      <c r="O5" s="429" t="s">
        <v>145</v>
      </c>
      <c r="P5" s="430"/>
      <c r="Q5" s="431"/>
      <c r="R5" s="432" t="s">
        <v>0</v>
      </c>
      <c r="S5" s="434" t="s">
        <v>299</v>
      </c>
      <c r="T5" s="435"/>
      <c r="U5" s="434" t="s">
        <v>302</v>
      </c>
      <c r="V5" s="435"/>
      <c r="W5" s="434" t="s">
        <v>300</v>
      </c>
      <c r="X5" s="435"/>
      <c r="Y5" s="434" t="s">
        <v>301</v>
      </c>
      <c r="Z5" s="435"/>
      <c r="AA5" s="409"/>
      <c r="AB5" s="410"/>
      <c r="AC5" s="411"/>
      <c r="AD5" s="402"/>
      <c r="AE5" s="402"/>
      <c r="AF5" s="402"/>
      <c r="AG5" s="413"/>
      <c r="AH5" s="404"/>
      <c r="AI5" s="404"/>
    </row>
    <row r="6" spans="1:35" ht="16.5" customHeight="1">
      <c r="A6" s="404"/>
      <c r="B6" s="405"/>
      <c r="C6" s="232" t="s">
        <v>0</v>
      </c>
      <c r="D6" s="50" t="s">
        <v>5</v>
      </c>
      <c r="E6" s="48" t="s">
        <v>1</v>
      </c>
      <c r="F6" s="232" t="s">
        <v>0</v>
      </c>
      <c r="G6" s="50" t="s">
        <v>5</v>
      </c>
      <c r="H6" s="49" t="s">
        <v>1</v>
      </c>
      <c r="I6" s="48" t="s">
        <v>0</v>
      </c>
      <c r="J6" s="50" t="s">
        <v>5</v>
      </c>
      <c r="K6" s="48" t="s">
        <v>1</v>
      </c>
      <c r="L6" s="232" t="s">
        <v>0</v>
      </c>
      <c r="M6" s="50" t="s">
        <v>5</v>
      </c>
      <c r="N6" s="49" t="s">
        <v>1</v>
      </c>
      <c r="O6" s="232" t="s">
        <v>0</v>
      </c>
      <c r="P6" s="50" t="s">
        <v>5</v>
      </c>
      <c r="Q6" s="49" t="s">
        <v>1</v>
      </c>
      <c r="R6" s="433"/>
      <c r="S6" s="50" t="s">
        <v>5</v>
      </c>
      <c r="T6" s="49" t="s">
        <v>1</v>
      </c>
      <c r="U6" s="50" t="s">
        <v>5</v>
      </c>
      <c r="V6" s="49" t="s">
        <v>1</v>
      </c>
      <c r="W6" s="50" t="s">
        <v>5</v>
      </c>
      <c r="X6" s="49" t="s">
        <v>1</v>
      </c>
      <c r="Y6" s="50" t="s">
        <v>5</v>
      </c>
      <c r="Z6" s="49" t="s">
        <v>1</v>
      </c>
      <c r="AA6" s="50" t="s">
        <v>0</v>
      </c>
      <c r="AB6" s="48" t="s">
        <v>5</v>
      </c>
      <c r="AC6" s="50" t="s">
        <v>1</v>
      </c>
      <c r="AD6" s="233" t="s">
        <v>0</v>
      </c>
      <c r="AE6" s="50" t="s">
        <v>5</v>
      </c>
      <c r="AF6" s="160" t="s">
        <v>1</v>
      </c>
      <c r="AG6" s="233" t="s">
        <v>0</v>
      </c>
      <c r="AH6" s="229" t="s">
        <v>5</v>
      </c>
      <c r="AI6" s="48" t="s">
        <v>1</v>
      </c>
    </row>
    <row r="7" spans="1:33" ht="16.5" customHeight="1">
      <c r="A7" s="51"/>
      <c r="B7" s="52"/>
      <c r="C7" s="301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</row>
    <row r="8" spans="1:35" ht="16.5" customHeight="1">
      <c r="A8" s="51"/>
      <c r="B8" s="40" t="s">
        <v>263</v>
      </c>
      <c r="C8" s="302">
        <f>SUM(D8:E8)</f>
        <v>19472</v>
      </c>
      <c r="D8" s="303">
        <f>SUM(G8,J8,M8,P8,S8,U8,W8,Y8,AB8,AE8)</f>
        <v>9820</v>
      </c>
      <c r="E8" s="303">
        <f>SUM(H8,K8,N8,Q8,T8,V8,X8,Z8,AC8,AF8)</f>
        <v>9652</v>
      </c>
      <c r="F8" s="303">
        <f>SUM(G8:H8)</f>
        <v>9657</v>
      </c>
      <c r="G8" s="303">
        <v>4677</v>
      </c>
      <c r="H8" s="303">
        <v>4980</v>
      </c>
      <c r="I8" s="303">
        <f>SUM(J8:K8)</f>
        <v>3320</v>
      </c>
      <c r="J8" s="303">
        <v>1329</v>
      </c>
      <c r="K8" s="303">
        <v>1991</v>
      </c>
      <c r="L8" s="303">
        <f>SUM(M8:N8)</f>
        <v>928</v>
      </c>
      <c r="M8" s="303">
        <v>542</v>
      </c>
      <c r="N8" s="303">
        <v>386</v>
      </c>
      <c r="O8" s="303">
        <f>SUM(P8:Q8)</f>
        <v>212</v>
      </c>
      <c r="P8" s="303">
        <v>185</v>
      </c>
      <c r="Q8" s="303">
        <v>27</v>
      </c>
      <c r="R8" s="303">
        <f>SUM(S8:Z8)</f>
        <v>4639</v>
      </c>
      <c r="S8" s="303"/>
      <c r="T8" s="303"/>
      <c r="U8" s="304">
        <v>2670</v>
      </c>
      <c r="V8" s="304">
        <v>1969</v>
      </c>
      <c r="W8" s="304"/>
      <c r="X8" s="304"/>
      <c r="Y8" s="304"/>
      <c r="Z8" s="304"/>
      <c r="AA8" s="303">
        <f>SUM(AB8:AC8)</f>
        <v>709</v>
      </c>
      <c r="AB8" s="303">
        <v>413</v>
      </c>
      <c r="AC8" s="303">
        <v>296</v>
      </c>
      <c r="AD8" s="303">
        <f>SUM(AE8:AF8)</f>
        <v>7</v>
      </c>
      <c r="AE8" s="303">
        <v>4</v>
      </c>
      <c r="AF8" s="303">
        <v>3</v>
      </c>
      <c r="AG8" s="303">
        <f>SUM(AH8:AI8)</f>
        <v>23</v>
      </c>
      <c r="AH8" s="305">
        <v>1</v>
      </c>
      <c r="AI8" s="305">
        <v>22</v>
      </c>
    </row>
    <row r="9" spans="1:35" s="137" customFormat="1" ht="16.5" customHeight="1">
      <c r="A9" s="306"/>
      <c r="B9" s="246" t="s">
        <v>293</v>
      </c>
      <c r="C9" s="307">
        <f>C11+C24</f>
        <v>19203</v>
      </c>
      <c r="D9" s="308">
        <f>D11+D24</f>
        <v>9701</v>
      </c>
      <c r="E9" s="308">
        <f>E11+E24</f>
        <v>9502</v>
      </c>
      <c r="F9" s="308">
        <f aca="true" t="shared" si="0" ref="F9:AI9">F11+F24</f>
        <v>9592</v>
      </c>
      <c r="G9" s="308">
        <f t="shared" si="0"/>
        <v>4702</v>
      </c>
      <c r="H9" s="308">
        <f t="shared" si="0"/>
        <v>4890</v>
      </c>
      <c r="I9" s="308">
        <f t="shared" si="0"/>
        <v>3449</v>
      </c>
      <c r="J9" s="308">
        <f t="shared" si="0"/>
        <v>1334</v>
      </c>
      <c r="K9" s="308">
        <f t="shared" si="0"/>
        <v>2115</v>
      </c>
      <c r="L9" s="308">
        <f t="shared" si="0"/>
        <v>687</v>
      </c>
      <c r="M9" s="308">
        <f t="shared" si="0"/>
        <v>440</v>
      </c>
      <c r="N9" s="308">
        <f t="shared" si="0"/>
        <v>247</v>
      </c>
      <c r="O9" s="308">
        <f t="shared" si="0"/>
        <v>170</v>
      </c>
      <c r="P9" s="308">
        <f t="shared" si="0"/>
        <v>145</v>
      </c>
      <c r="Q9" s="308">
        <f t="shared" si="0"/>
        <v>25</v>
      </c>
      <c r="R9" s="308">
        <f t="shared" si="0"/>
        <v>4631</v>
      </c>
      <c r="S9" s="308">
        <f t="shared" si="0"/>
        <v>113</v>
      </c>
      <c r="T9" s="308">
        <f t="shared" si="0"/>
        <v>84</v>
      </c>
      <c r="U9" s="308">
        <f t="shared" si="0"/>
        <v>2519</v>
      </c>
      <c r="V9" s="308">
        <f t="shared" si="0"/>
        <v>1676</v>
      </c>
      <c r="W9" s="308">
        <f aca="true" t="shared" si="1" ref="W9:AG9">W11+W24</f>
        <v>4</v>
      </c>
      <c r="X9" s="308">
        <f t="shared" si="1"/>
        <v>51</v>
      </c>
      <c r="Y9" s="308">
        <f t="shared" si="1"/>
        <v>63</v>
      </c>
      <c r="Z9" s="308">
        <f t="shared" si="1"/>
        <v>121</v>
      </c>
      <c r="AA9" s="308">
        <f t="shared" si="1"/>
        <v>668</v>
      </c>
      <c r="AB9" s="308">
        <f t="shared" si="1"/>
        <v>380</v>
      </c>
      <c r="AC9" s="308">
        <f t="shared" si="1"/>
        <v>288</v>
      </c>
      <c r="AD9" s="308">
        <f t="shared" si="1"/>
        <v>6</v>
      </c>
      <c r="AE9" s="308">
        <f t="shared" si="1"/>
        <v>1</v>
      </c>
      <c r="AF9" s="308">
        <f t="shared" si="1"/>
        <v>5</v>
      </c>
      <c r="AG9" s="308">
        <f t="shared" si="1"/>
        <v>8</v>
      </c>
      <c r="AH9" s="308">
        <f t="shared" si="0"/>
        <v>2</v>
      </c>
      <c r="AI9" s="308">
        <f t="shared" si="0"/>
        <v>6</v>
      </c>
    </row>
    <row r="10" spans="1:33" ht="16.5" customHeight="1">
      <c r="A10" s="51"/>
      <c r="B10" s="52"/>
      <c r="C10" s="309"/>
      <c r="D10" s="138"/>
      <c r="E10" s="138"/>
      <c r="F10" s="138"/>
      <c r="G10" s="138"/>
      <c r="H10" s="138"/>
      <c r="I10" s="138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</row>
    <row r="11" spans="1:35" ht="16.5" customHeight="1">
      <c r="A11" s="51"/>
      <c r="B11" s="310" t="s">
        <v>219</v>
      </c>
      <c r="C11" s="302">
        <f>SUM(D11:E11)</f>
        <v>18914</v>
      </c>
      <c r="D11" s="303">
        <f>SUM(D12:D22)</f>
        <v>9514</v>
      </c>
      <c r="E11" s="303">
        <f>SUM(E12:E22)</f>
        <v>9400</v>
      </c>
      <c r="F11" s="303">
        <f aca="true" t="shared" si="2" ref="F11:AI11">SUM(F12:F22)</f>
        <v>9579</v>
      </c>
      <c r="G11" s="303">
        <f t="shared" si="2"/>
        <v>4692</v>
      </c>
      <c r="H11" s="303">
        <f t="shared" si="2"/>
        <v>4887</v>
      </c>
      <c r="I11" s="303">
        <f t="shared" si="2"/>
        <v>3422</v>
      </c>
      <c r="J11" s="303">
        <f t="shared" si="2"/>
        <v>1315</v>
      </c>
      <c r="K11" s="303">
        <f t="shared" si="2"/>
        <v>2107</v>
      </c>
      <c r="L11" s="303">
        <f t="shared" si="2"/>
        <v>675</v>
      </c>
      <c r="M11" s="303">
        <f t="shared" si="2"/>
        <v>432</v>
      </c>
      <c r="N11" s="303">
        <f t="shared" si="2"/>
        <v>243</v>
      </c>
      <c r="O11" s="303">
        <f t="shared" si="2"/>
        <v>162</v>
      </c>
      <c r="P11" s="303">
        <f t="shared" si="2"/>
        <v>139</v>
      </c>
      <c r="Q11" s="303">
        <f t="shared" si="2"/>
        <v>23</v>
      </c>
      <c r="R11" s="303">
        <f t="shared" si="2"/>
        <v>4418</v>
      </c>
      <c r="S11" s="303">
        <f t="shared" si="2"/>
        <v>97</v>
      </c>
      <c r="T11" s="303">
        <f t="shared" si="2"/>
        <v>77</v>
      </c>
      <c r="U11" s="303">
        <f t="shared" si="2"/>
        <v>2426</v>
      </c>
      <c r="V11" s="303">
        <f t="shared" si="2"/>
        <v>1629</v>
      </c>
      <c r="W11" s="303">
        <f aca="true" t="shared" si="3" ref="W11:AG11">SUM(W12:W22)</f>
        <v>2</v>
      </c>
      <c r="X11" s="303">
        <f t="shared" si="3"/>
        <v>50</v>
      </c>
      <c r="Y11" s="303">
        <f t="shared" si="3"/>
        <v>40</v>
      </c>
      <c r="Z11" s="303">
        <f t="shared" si="3"/>
        <v>97</v>
      </c>
      <c r="AA11" s="303">
        <f t="shared" si="3"/>
        <v>652</v>
      </c>
      <c r="AB11" s="303">
        <f t="shared" si="3"/>
        <v>370</v>
      </c>
      <c r="AC11" s="303">
        <f t="shared" si="3"/>
        <v>282</v>
      </c>
      <c r="AD11" s="303">
        <f t="shared" si="3"/>
        <v>6</v>
      </c>
      <c r="AE11" s="303">
        <f t="shared" si="3"/>
        <v>1</v>
      </c>
      <c r="AF11" s="303">
        <f t="shared" si="3"/>
        <v>5</v>
      </c>
      <c r="AG11" s="303">
        <f t="shared" si="3"/>
        <v>8</v>
      </c>
      <c r="AH11" s="303">
        <f t="shared" si="2"/>
        <v>2</v>
      </c>
      <c r="AI11" s="303">
        <f t="shared" si="2"/>
        <v>6</v>
      </c>
    </row>
    <row r="12" spans="1:35" ht="16.5" customHeight="1">
      <c r="A12" s="51"/>
      <c r="B12" s="159" t="s">
        <v>14</v>
      </c>
      <c r="C12" s="302">
        <f>SUM(D12:E12)</f>
        <v>13732</v>
      </c>
      <c r="D12" s="303">
        <f aca="true" t="shared" si="4" ref="D12:D22">SUM(G12,J12,M12,P12,S12,U12,W12,Y12,AB12,AE12)</f>
        <v>6431</v>
      </c>
      <c r="E12" s="303">
        <f aca="true" t="shared" si="5" ref="E12:E22">SUM(H12,K12,N12,Q12,T12,V12,X12,Z12,AC12,AF12)</f>
        <v>7301</v>
      </c>
      <c r="F12" s="303">
        <f>SUM(G12:H12)</f>
        <v>8405</v>
      </c>
      <c r="G12" s="140">
        <v>4051</v>
      </c>
      <c r="H12" s="140">
        <v>4354</v>
      </c>
      <c r="I12" s="303">
        <f>SUM(J12:K12)</f>
        <v>2501</v>
      </c>
      <c r="J12" s="140">
        <v>875</v>
      </c>
      <c r="K12" s="140">
        <v>1626</v>
      </c>
      <c r="L12" s="303">
        <f>SUM(M12:N12)</f>
        <v>570</v>
      </c>
      <c r="M12" s="140">
        <v>367</v>
      </c>
      <c r="N12" s="140">
        <v>203</v>
      </c>
      <c r="O12" s="303">
        <f>SUM(P12:Q12)</f>
        <v>87</v>
      </c>
      <c r="P12" s="140">
        <v>76</v>
      </c>
      <c r="Q12" s="140">
        <v>11</v>
      </c>
      <c r="R12" s="303">
        <f aca="true" t="shared" si="6" ref="R12:R22">SUM(S12:Z12)</f>
        <v>1609</v>
      </c>
      <c r="S12" s="140">
        <v>69</v>
      </c>
      <c r="T12" s="140">
        <v>60</v>
      </c>
      <c r="U12" s="140">
        <v>646</v>
      </c>
      <c r="V12" s="140">
        <v>692</v>
      </c>
      <c r="W12" s="140">
        <v>2</v>
      </c>
      <c r="X12" s="140">
        <v>48</v>
      </c>
      <c r="Y12" s="140">
        <v>31</v>
      </c>
      <c r="Z12" s="140">
        <v>61</v>
      </c>
      <c r="AA12" s="303">
        <f aca="true" t="shared" si="7" ref="AA12:AA22">SUM(AB12:AC12)</f>
        <v>554</v>
      </c>
      <c r="AB12" s="140">
        <v>313</v>
      </c>
      <c r="AC12" s="140">
        <v>241</v>
      </c>
      <c r="AD12" s="303">
        <f aca="true" t="shared" si="8" ref="AD12:AD22">SUM(AE12:AF12)</f>
        <v>6</v>
      </c>
      <c r="AE12" s="140">
        <v>1</v>
      </c>
      <c r="AF12" s="140">
        <v>5</v>
      </c>
      <c r="AG12" s="303">
        <f>SUM(AH12:AI12)</f>
        <v>3</v>
      </c>
      <c r="AH12" s="140">
        <v>1</v>
      </c>
      <c r="AI12" s="135">
        <v>2</v>
      </c>
    </row>
    <row r="13" spans="1:35" ht="16.5" customHeight="1">
      <c r="A13" s="51"/>
      <c r="B13" s="159" t="s">
        <v>15</v>
      </c>
      <c r="C13" s="302">
        <f aca="true" t="shared" si="9" ref="C13:C28">SUM(D13:E13)</f>
        <v>600</v>
      </c>
      <c r="D13" s="303">
        <f t="shared" si="4"/>
        <v>381</v>
      </c>
      <c r="E13" s="303">
        <f t="shared" si="5"/>
        <v>219</v>
      </c>
      <c r="F13" s="303">
        <f aca="true" t="shared" si="10" ref="F13:F22">SUM(G13:H13)</f>
        <v>56</v>
      </c>
      <c r="G13" s="140">
        <v>33</v>
      </c>
      <c r="H13" s="140">
        <v>23</v>
      </c>
      <c r="I13" s="303">
        <f aca="true" t="shared" si="11" ref="I13:I22">SUM(J13:K13)</f>
        <v>108</v>
      </c>
      <c r="J13" s="140">
        <v>60</v>
      </c>
      <c r="K13" s="140">
        <v>48</v>
      </c>
      <c r="L13" s="303">
        <f aca="true" t="shared" si="12" ref="L13:L22">SUM(M13:N13)</f>
        <v>10</v>
      </c>
      <c r="M13" s="140">
        <v>3</v>
      </c>
      <c r="N13" s="140">
        <v>7</v>
      </c>
      <c r="O13" s="303">
        <f aca="true" t="shared" si="13" ref="O13:O22">SUM(P13:Q13)</f>
        <v>6</v>
      </c>
      <c r="P13" s="140">
        <v>6</v>
      </c>
      <c r="Q13" s="140">
        <v>0</v>
      </c>
      <c r="R13" s="303">
        <f t="shared" si="6"/>
        <v>408</v>
      </c>
      <c r="S13" s="140">
        <v>4</v>
      </c>
      <c r="T13" s="140">
        <v>5</v>
      </c>
      <c r="U13" s="140">
        <v>264</v>
      </c>
      <c r="V13" s="140">
        <v>126</v>
      </c>
      <c r="W13" s="140">
        <v>0</v>
      </c>
      <c r="X13" s="140">
        <v>0</v>
      </c>
      <c r="Y13" s="140">
        <v>2</v>
      </c>
      <c r="Z13" s="140">
        <v>7</v>
      </c>
      <c r="AA13" s="303">
        <f t="shared" si="7"/>
        <v>12</v>
      </c>
      <c r="AB13" s="140">
        <v>9</v>
      </c>
      <c r="AC13" s="140">
        <v>3</v>
      </c>
      <c r="AD13" s="303">
        <f t="shared" si="8"/>
        <v>0</v>
      </c>
      <c r="AE13" s="140">
        <v>0</v>
      </c>
      <c r="AF13" s="140">
        <v>0</v>
      </c>
      <c r="AG13" s="303">
        <f aca="true" t="shared" si="14" ref="AG13:AG22">SUM(AH13:AI13)</f>
        <v>2</v>
      </c>
      <c r="AH13" s="140">
        <v>0</v>
      </c>
      <c r="AI13" s="135">
        <v>2</v>
      </c>
    </row>
    <row r="14" spans="1:35" ht="16.5" customHeight="1">
      <c r="A14" s="51"/>
      <c r="B14" s="159" t="s">
        <v>16</v>
      </c>
      <c r="C14" s="302">
        <f>SUM(D14:E14)</f>
        <v>1635</v>
      </c>
      <c r="D14" s="303">
        <f t="shared" si="4"/>
        <v>1370</v>
      </c>
      <c r="E14" s="303">
        <f t="shared" si="5"/>
        <v>265</v>
      </c>
      <c r="F14" s="303">
        <f t="shared" si="10"/>
        <v>286</v>
      </c>
      <c r="G14" s="140">
        <v>245</v>
      </c>
      <c r="H14" s="140">
        <v>41</v>
      </c>
      <c r="I14" s="303">
        <f t="shared" si="11"/>
        <v>197</v>
      </c>
      <c r="J14" s="140">
        <v>150</v>
      </c>
      <c r="K14" s="140">
        <v>47</v>
      </c>
      <c r="L14" s="303">
        <f t="shared" si="12"/>
        <v>35</v>
      </c>
      <c r="M14" s="140">
        <v>28</v>
      </c>
      <c r="N14" s="140">
        <v>7</v>
      </c>
      <c r="O14" s="303">
        <f t="shared" si="13"/>
        <v>36</v>
      </c>
      <c r="P14" s="140">
        <v>33</v>
      </c>
      <c r="Q14" s="140">
        <v>3</v>
      </c>
      <c r="R14" s="303">
        <f t="shared" si="6"/>
        <v>1073</v>
      </c>
      <c r="S14" s="140">
        <v>5</v>
      </c>
      <c r="T14" s="140">
        <v>0</v>
      </c>
      <c r="U14" s="140">
        <v>901</v>
      </c>
      <c r="V14" s="140">
        <v>164</v>
      </c>
      <c r="W14" s="140">
        <v>0</v>
      </c>
      <c r="X14" s="140">
        <v>0</v>
      </c>
      <c r="Y14" s="140">
        <v>2</v>
      </c>
      <c r="Z14" s="140">
        <v>1</v>
      </c>
      <c r="AA14" s="303">
        <f t="shared" si="7"/>
        <v>8</v>
      </c>
      <c r="AB14" s="140">
        <v>6</v>
      </c>
      <c r="AC14" s="140">
        <v>2</v>
      </c>
      <c r="AD14" s="303">
        <f t="shared" si="8"/>
        <v>0</v>
      </c>
      <c r="AE14" s="140">
        <v>0</v>
      </c>
      <c r="AF14" s="140">
        <v>0</v>
      </c>
      <c r="AG14" s="303">
        <f t="shared" si="14"/>
        <v>1</v>
      </c>
      <c r="AH14" s="140">
        <v>1</v>
      </c>
      <c r="AI14" s="135">
        <v>0</v>
      </c>
    </row>
    <row r="15" spans="1:35" ht="16.5" customHeight="1">
      <c r="A15" s="51"/>
      <c r="B15" s="159" t="s">
        <v>17</v>
      </c>
      <c r="C15" s="302">
        <f t="shared" si="9"/>
        <v>1120</v>
      </c>
      <c r="D15" s="303">
        <f t="shared" si="4"/>
        <v>504</v>
      </c>
      <c r="E15" s="303">
        <f t="shared" si="5"/>
        <v>616</v>
      </c>
      <c r="F15" s="303">
        <f t="shared" si="10"/>
        <v>202</v>
      </c>
      <c r="G15" s="140">
        <v>107</v>
      </c>
      <c r="H15" s="140">
        <v>95</v>
      </c>
      <c r="I15" s="303">
        <f t="shared" si="11"/>
        <v>276</v>
      </c>
      <c r="J15" s="140">
        <v>123</v>
      </c>
      <c r="K15" s="140">
        <v>153</v>
      </c>
      <c r="L15" s="303">
        <f t="shared" si="12"/>
        <v>4</v>
      </c>
      <c r="M15" s="140">
        <v>1</v>
      </c>
      <c r="N15" s="140">
        <v>3</v>
      </c>
      <c r="O15" s="303">
        <f t="shared" si="13"/>
        <v>4</v>
      </c>
      <c r="P15" s="140">
        <v>4</v>
      </c>
      <c r="Q15" s="140">
        <v>0</v>
      </c>
      <c r="R15" s="303">
        <f t="shared" si="6"/>
        <v>622</v>
      </c>
      <c r="S15" s="140">
        <v>4</v>
      </c>
      <c r="T15" s="140">
        <v>1</v>
      </c>
      <c r="U15" s="140">
        <v>260</v>
      </c>
      <c r="V15" s="140">
        <v>346</v>
      </c>
      <c r="W15" s="140">
        <v>0</v>
      </c>
      <c r="X15" s="140">
        <v>2</v>
      </c>
      <c r="Y15" s="140">
        <v>1</v>
      </c>
      <c r="Z15" s="140">
        <v>8</v>
      </c>
      <c r="AA15" s="303">
        <f t="shared" si="7"/>
        <v>12</v>
      </c>
      <c r="AB15" s="140">
        <v>4</v>
      </c>
      <c r="AC15" s="140">
        <v>8</v>
      </c>
      <c r="AD15" s="303">
        <f t="shared" si="8"/>
        <v>0</v>
      </c>
      <c r="AE15" s="140">
        <v>0</v>
      </c>
      <c r="AF15" s="140">
        <v>0</v>
      </c>
      <c r="AG15" s="303">
        <f t="shared" si="14"/>
        <v>0</v>
      </c>
      <c r="AH15" s="140">
        <v>0</v>
      </c>
      <c r="AI15" s="135">
        <v>0</v>
      </c>
    </row>
    <row r="16" spans="1:35" ht="16.5" customHeight="1">
      <c r="A16" s="51"/>
      <c r="B16" s="159" t="s">
        <v>18</v>
      </c>
      <c r="C16" s="302">
        <f t="shared" si="9"/>
        <v>174</v>
      </c>
      <c r="D16" s="303">
        <f t="shared" si="4"/>
        <v>118</v>
      </c>
      <c r="E16" s="303">
        <f t="shared" si="5"/>
        <v>56</v>
      </c>
      <c r="F16" s="303">
        <f t="shared" si="10"/>
        <v>17</v>
      </c>
      <c r="G16" s="140">
        <v>12</v>
      </c>
      <c r="H16" s="140">
        <v>5</v>
      </c>
      <c r="I16" s="303">
        <f t="shared" si="11"/>
        <v>20</v>
      </c>
      <c r="J16" s="140">
        <v>10</v>
      </c>
      <c r="K16" s="140">
        <v>10</v>
      </c>
      <c r="L16" s="303">
        <f t="shared" si="12"/>
        <v>1</v>
      </c>
      <c r="M16" s="140">
        <v>1</v>
      </c>
      <c r="N16" s="140">
        <v>0</v>
      </c>
      <c r="O16" s="303">
        <f t="shared" si="13"/>
        <v>3</v>
      </c>
      <c r="P16" s="140">
        <v>1</v>
      </c>
      <c r="Q16" s="140">
        <v>2</v>
      </c>
      <c r="R16" s="303">
        <f t="shared" si="6"/>
        <v>133</v>
      </c>
      <c r="S16" s="140">
        <v>8</v>
      </c>
      <c r="T16" s="140">
        <v>0</v>
      </c>
      <c r="U16" s="140">
        <v>85</v>
      </c>
      <c r="V16" s="140">
        <v>39</v>
      </c>
      <c r="W16" s="140">
        <v>0</v>
      </c>
      <c r="X16" s="140">
        <v>0</v>
      </c>
      <c r="Y16" s="140">
        <v>1</v>
      </c>
      <c r="Z16" s="140">
        <v>0</v>
      </c>
      <c r="AA16" s="303">
        <f t="shared" si="7"/>
        <v>0</v>
      </c>
      <c r="AB16" s="140">
        <v>0</v>
      </c>
      <c r="AC16" s="140">
        <v>0</v>
      </c>
      <c r="AD16" s="303">
        <f t="shared" si="8"/>
        <v>0</v>
      </c>
      <c r="AE16" s="140">
        <v>0</v>
      </c>
      <c r="AF16" s="140">
        <v>0</v>
      </c>
      <c r="AG16" s="303">
        <f t="shared" si="14"/>
        <v>0</v>
      </c>
      <c r="AH16" s="140">
        <v>0</v>
      </c>
      <c r="AI16" s="135">
        <v>0</v>
      </c>
    </row>
    <row r="17" spans="1:35" ht="16.5" customHeight="1">
      <c r="A17" s="51"/>
      <c r="B17" s="159" t="s">
        <v>19</v>
      </c>
      <c r="C17" s="302">
        <f t="shared" si="9"/>
        <v>192</v>
      </c>
      <c r="D17" s="303">
        <f t="shared" si="4"/>
        <v>38</v>
      </c>
      <c r="E17" s="303">
        <f t="shared" si="5"/>
        <v>154</v>
      </c>
      <c r="F17" s="303">
        <f t="shared" si="10"/>
        <v>32</v>
      </c>
      <c r="G17" s="140">
        <v>4</v>
      </c>
      <c r="H17" s="140">
        <v>28</v>
      </c>
      <c r="I17" s="303">
        <f t="shared" si="11"/>
        <v>48</v>
      </c>
      <c r="J17" s="140">
        <v>6</v>
      </c>
      <c r="K17" s="140">
        <v>42</v>
      </c>
      <c r="L17" s="303">
        <f t="shared" si="12"/>
        <v>5</v>
      </c>
      <c r="M17" s="140">
        <v>1</v>
      </c>
      <c r="N17" s="140">
        <v>4</v>
      </c>
      <c r="O17" s="303">
        <f t="shared" si="13"/>
        <v>0</v>
      </c>
      <c r="P17" s="140">
        <v>0</v>
      </c>
      <c r="Q17" s="140">
        <v>0</v>
      </c>
      <c r="R17" s="303">
        <f t="shared" si="6"/>
        <v>102</v>
      </c>
      <c r="S17" s="140">
        <v>4</v>
      </c>
      <c r="T17" s="140">
        <v>7</v>
      </c>
      <c r="U17" s="140">
        <v>23</v>
      </c>
      <c r="V17" s="140">
        <v>64</v>
      </c>
      <c r="W17" s="140">
        <v>0</v>
      </c>
      <c r="X17" s="140">
        <v>0</v>
      </c>
      <c r="Y17" s="140">
        <v>0</v>
      </c>
      <c r="Z17" s="140">
        <v>4</v>
      </c>
      <c r="AA17" s="303">
        <f t="shared" si="7"/>
        <v>5</v>
      </c>
      <c r="AB17" s="140">
        <v>0</v>
      </c>
      <c r="AC17" s="140">
        <v>5</v>
      </c>
      <c r="AD17" s="303">
        <f t="shared" si="8"/>
        <v>0</v>
      </c>
      <c r="AE17" s="140">
        <v>0</v>
      </c>
      <c r="AF17" s="140">
        <v>0</v>
      </c>
      <c r="AG17" s="303">
        <f t="shared" si="14"/>
        <v>0</v>
      </c>
      <c r="AH17" s="140">
        <v>0</v>
      </c>
      <c r="AI17" s="135">
        <v>0</v>
      </c>
    </row>
    <row r="18" spans="1:35" ht="16.5" customHeight="1">
      <c r="A18" s="51"/>
      <c r="B18" s="159" t="s">
        <v>20</v>
      </c>
      <c r="C18" s="302">
        <f t="shared" si="9"/>
        <v>39</v>
      </c>
      <c r="D18" s="303">
        <f t="shared" si="4"/>
        <v>1</v>
      </c>
      <c r="E18" s="303">
        <f t="shared" si="5"/>
        <v>38</v>
      </c>
      <c r="F18" s="303">
        <f t="shared" si="10"/>
        <v>39</v>
      </c>
      <c r="G18" s="140">
        <v>1</v>
      </c>
      <c r="H18" s="140">
        <v>38</v>
      </c>
      <c r="I18" s="303">
        <f t="shared" si="11"/>
        <v>0</v>
      </c>
      <c r="J18" s="140">
        <v>0</v>
      </c>
      <c r="K18" s="140">
        <v>0</v>
      </c>
      <c r="L18" s="303">
        <f t="shared" si="12"/>
        <v>0</v>
      </c>
      <c r="M18" s="140">
        <v>0</v>
      </c>
      <c r="N18" s="140">
        <v>0</v>
      </c>
      <c r="O18" s="303">
        <f t="shared" si="13"/>
        <v>0</v>
      </c>
      <c r="P18" s="140">
        <v>0</v>
      </c>
      <c r="Q18" s="140">
        <v>0</v>
      </c>
      <c r="R18" s="303">
        <f t="shared" si="6"/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303">
        <f t="shared" si="7"/>
        <v>0</v>
      </c>
      <c r="AB18" s="140">
        <v>0</v>
      </c>
      <c r="AC18" s="140">
        <v>0</v>
      </c>
      <c r="AD18" s="303">
        <f t="shared" si="8"/>
        <v>0</v>
      </c>
      <c r="AE18" s="140">
        <v>0</v>
      </c>
      <c r="AF18" s="140">
        <v>0</v>
      </c>
      <c r="AG18" s="303">
        <f t="shared" si="14"/>
        <v>0</v>
      </c>
      <c r="AH18" s="140">
        <v>0</v>
      </c>
      <c r="AI18" s="135">
        <v>0</v>
      </c>
    </row>
    <row r="19" spans="1:35" ht="16.5" customHeight="1">
      <c r="A19" s="51"/>
      <c r="B19" s="159" t="s">
        <v>168</v>
      </c>
      <c r="C19" s="302">
        <f t="shared" si="9"/>
        <v>0</v>
      </c>
      <c r="D19" s="303">
        <f t="shared" si="4"/>
        <v>0</v>
      </c>
      <c r="E19" s="303">
        <f t="shared" si="5"/>
        <v>0</v>
      </c>
      <c r="F19" s="303">
        <f t="shared" si="10"/>
        <v>0</v>
      </c>
      <c r="G19" s="140">
        <v>0</v>
      </c>
      <c r="H19" s="140">
        <v>0</v>
      </c>
      <c r="I19" s="303">
        <f t="shared" si="11"/>
        <v>0</v>
      </c>
      <c r="J19" s="140">
        <v>0</v>
      </c>
      <c r="K19" s="140">
        <v>0</v>
      </c>
      <c r="L19" s="303">
        <f t="shared" si="12"/>
        <v>0</v>
      </c>
      <c r="M19" s="140">
        <v>0</v>
      </c>
      <c r="N19" s="140">
        <v>0</v>
      </c>
      <c r="O19" s="303">
        <f t="shared" si="13"/>
        <v>0</v>
      </c>
      <c r="P19" s="140">
        <v>0</v>
      </c>
      <c r="Q19" s="140">
        <v>0</v>
      </c>
      <c r="R19" s="303">
        <f t="shared" si="6"/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303">
        <f t="shared" si="7"/>
        <v>0</v>
      </c>
      <c r="AB19" s="140">
        <v>0</v>
      </c>
      <c r="AC19" s="140">
        <v>0</v>
      </c>
      <c r="AD19" s="303">
        <f t="shared" si="8"/>
        <v>0</v>
      </c>
      <c r="AE19" s="140">
        <v>0</v>
      </c>
      <c r="AF19" s="140">
        <v>0</v>
      </c>
      <c r="AG19" s="303">
        <f t="shared" si="14"/>
        <v>0</v>
      </c>
      <c r="AH19" s="140">
        <v>0</v>
      </c>
      <c r="AI19" s="135">
        <v>0</v>
      </c>
    </row>
    <row r="20" spans="1:35" ht="16.5" customHeight="1">
      <c r="A20" s="51"/>
      <c r="B20" s="159" t="s">
        <v>169</v>
      </c>
      <c r="C20" s="302">
        <f t="shared" si="9"/>
        <v>42</v>
      </c>
      <c r="D20" s="303">
        <f t="shared" si="4"/>
        <v>18</v>
      </c>
      <c r="E20" s="303">
        <f t="shared" si="5"/>
        <v>24</v>
      </c>
      <c r="F20" s="303">
        <f t="shared" si="10"/>
        <v>5</v>
      </c>
      <c r="G20" s="140">
        <v>3</v>
      </c>
      <c r="H20" s="140">
        <v>2</v>
      </c>
      <c r="I20" s="303">
        <f t="shared" si="11"/>
        <v>7</v>
      </c>
      <c r="J20" s="140">
        <v>3</v>
      </c>
      <c r="K20" s="140">
        <v>4</v>
      </c>
      <c r="L20" s="303">
        <f t="shared" si="12"/>
        <v>2</v>
      </c>
      <c r="M20" s="140">
        <v>1</v>
      </c>
      <c r="N20" s="140">
        <v>1</v>
      </c>
      <c r="O20" s="303">
        <f t="shared" si="13"/>
        <v>0</v>
      </c>
      <c r="P20" s="140">
        <v>0</v>
      </c>
      <c r="Q20" s="140">
        <v>0</v>
      </c>
      <c r="R20" s="303">
        <f t="shared" si="6"/>
        <v>28</v>
      </c>
      <c r="S20" s="140">
        <v>0</v>
      </c>
      <c r="T20" s="140">
        <v>0</v>
      </c>
      <c r="U20" s="140">
        <v>10</v>
      </c>
      <c r="V20" s="140">
        <v>17</v>
      </c>
      <c r="W20" s="140">
        <v>0</v>
      </c>
      <c r="X20" s="140">
        <v>0</v>
      </c>
      <c r="Y20" s="140">
        <v>1</v>
      </c>
      <c r="Z20" s="140">
        <v>0</v>
      </c>
      <c r="AA20" s="303">
        <f t="shared" si="7"/>
        <v>0</v>
      </c>
      <c r="AB20" s="140">
        <v>0</v>
      </c>
      <c r="AC20" s="140">
        <v>0</v>
      </c>
      <c r="AD20" s="303">
        <f t="shared" si="8"/>
        <v>0</v>
      </c>
      <c r="AE20" s="140">
        <v>0</v>
      </c>
      <c r="AF20" s="140">
        <v>0</v>
      </c>
      <c r="AG20" s="303">
        <f t="shared" si="14"/>
        <v>0</v>
      </c>
      <c r="AH20" s="140">
        <v>0</v>
      </c>
      <c r="AI20" s="135">
        <v>0</v>
      </c>
    </row>
    <row r="21" spans="1:35" ht="16.5" customHeight="1">
      <c r="A21" s="51"/>
      <c r="B21" s="159" t="s">
        <v>21</v>
      </c>
      <c r="C21" s="302">
        <f t="shared" si="9"/>
        <v>542</v>
      </c>
      <c r="D21" s="303">
        <f t="shared" si="4"/>
        <v>264</v>
      </c>
      <c r="E21" s="303">
        <f t="shared" si="5"/>
        <v>278</v>
      </c>
      <c r="F21" s="303">
        <f t="shared" si="10"/>
        <v>357</v>
      </c>
      <c r="G21" s="140">
        <v>171</v>
      </c>
      <c r="H21" s="140">
        <v>186</v>
      </c>
      <c r="I21" s="303">
        <f t="shared" si="11"/>
        <v>68</v>
      </c>
      <c r="J21" s="140">
        <v>23</v>
      </c>
      <c r="K21" s="140">
        <v>45</v>
      </c>
      <c r="L21" s="303">
        <f t="shared" si="12"/>
        <v>32</v>
      </c>
      <c r="M21" s="140">
        <v>22</v>
      </c>
      <c r="N21" s="140">
        <v>10</v>
      </c>
      <c r="O21" s="303">
        <f t="shared" si="13"/>
        <v>1</v>
      </c>
      <c r="P21" s="140">
        <v>1</v>
      </c>
      <c r="Q21" s="140">
        <v>0</v>
      </c>
      <c r="R21" s="303">
        <f t="shared" si="6"/>
        <v>44</v>
      </c>
      <c r="S21" s="140">
        <v>0</v>
      </c>
      <c r="T21" s="140">
        <v>0</v>
      </c>
      <c r="U21" s="140">
        <v>21</v>
      </c>
      <c r="V21" s="140">
        <v>17</v>
      </c>
      <c r="W21" s="140">
        <v>0</v>
      </c>
      <c r="X21" s="140">
        <v>0</v>
      </c>
      <c r="Y21" s="140">
        <v>1</v>
      </c>
      <c r="Z21" s="140">
        <v>5</v>
      </c>
      <c r="AA21" s="303">
        <f t="shared" si="7"/>
        <v>40</v>
      </c>
      <c r="AB21" s="140">
        <v>25</v>
      </c>
      <c r="AC21" s="140">
        <v>15</v>
      </c>
      <c r="AD21" s="303">
        <f t="shared" si="8"/>
        <v>0</v>
      </c>
      <c r="AE21" s="140">
        <v>0</v>
      </c>
      <c r="AF21" s="140">
        <v>0</v>
      </c>
      <c r="AG21" s="303">
        <f t="shared" si="14"/>
        <v>0</v>
      </c>
      <c r="AH21" s="140">
        <v>0</v>
      </c>
      <c r="AI21" s="135">
        <v>0</v>
      </c>
    </row>
    <row r="22" spans="1:35" ht="16.5" customHeight="1">
      <c r="A22" s="51"/>
      <c r="B22" s="159" t="s">
        <v>22</v>
      </c>
      <c r="C22" s="302">
        <f t="shared" si="9"/>
        <v>838</v>
      </c>
      <c r="D22" s="303">
        <f t="shared" si="4"/>
        <v>389</v>
      </c>
      <c r="E22" s="303">
        <f t="shared" si="5"/>
        <v>449</v>
      </c>
      <c r="F22" s="303">
        <f t="shared" si="10"/>
        <v>180</v>
      </c>
      <c r="G22" s="140">
        <v>65</v>
      </c>
      <c r="H22" s="140">
        <v>115</v>
      </c>
      <c r="I22" s="303">
        <f t="shared" si="11"/>
        <v>197</v>
      </c>
      <c r="J22" s="140">
        <v>65</v>
      </c>
      <c r="K22" s="140">
        <v>132</v>
      </c>
      <c r="L22" s="303">
        <f t="shared" si="12"/>
        <v>16</v>
      </c>
      <c r="M22" s="140">
        <v>8</v>
      </c>
      <c r="N22" s="140">
        <v>8</v>
      </c>
      <c r="O22" s="303">
        <f t="shared" si="13"/>
        <v>25</v>
      </c>
      <c r="P22" s="140">
        <v>18</v>
      </c>
      <c r="Q22" s="140">
        <v>7</v>
      </c>
      <c r="R22" s="303">
        <f t="shared" si="6"/>
        <v>399</v>
      </c>
      <c r="S22" s="140">
        <v>3</v>
      </c>
      <c r="T22" s="140">
        <v>4</v>
      </c>
      <c r="U22" s="140">
        <v>216</v>
      </c>
      <c r="V22" s="140">
        <v>164</v>
      </c>
      <c r="W22" s="140">
        <v>0</v>
      </c>
      <c r="X22" s="140">
        <v>0</v>
      </c>
      <c r="Y22" s="140">
        <v>1</v>
      </c>
      <c r="Z22" s="140">
        <v>11</v>
      </c>
      <c r="AA22" s="303">
        <f t="shared" si="7"/>
        <v>21</v>
      </c>
      <c r="AB22" s="140">
        <v>13</v>
      </c>
      <c r="AC22" s="140">
        <v>8</v>
      </c>
      <c r="AD22" s="303">
        <f t="shared" si="8"/>
        <v>0</v>
      </c>
      <c r="AE22" s="140">
        <v>0</v>
      </c>
      <c r="AF22" s="140">
        <v>0</v>
      </c>
      <c r="AG22" s="303">
        <f t="shared" si="14"/>
        <v>2</v>
      </c>
      <c r="AH22" s="140">
        <v>0</v>
      </c>
      <c r="AI22" s="135">
        <v>2</v>
      </c>
    </row>
    <row r="23" spans="1:33" ht="16.5" customHeight="1">
      <c r="A23" s="51"/>
      <c r="B23" s="52"/>
      <c r="C23" s="301"/>
      <c r="D23" s="303"/>
      <c r="E23" s="303"/>
      <c r="F23" s="136"/>
      <c r="G23" s="141"/>
      <c r="H23" s="140"/>
      <c r="I23" s="136"/>
      <c r="J23" s="140"/>
      <c r="K23" s="140"/>
      <c r="L23" s="136"/>
      <c r="M23" s="136"/>
      <c r="N23" s="140"/>
      <c r="O23" s="136"/>
      <c r="P23" s="140"/>
      <c r="Q23" s="140"/>
      <c r="R23" s="303"/>
      <c r="S23" s="140"/>
      <c r="T23" s="140"/>
      <c r="U23" s="140"/>
      <c r="V23" s="140"/>
      <c r="W23" s="140"/>
      <c r="X23" s="140"/>
      <c r="Y23" s="140"/>
      <c r="Z23" s="140"/>
      <c r="AA23" s="136"/>
      <c r="AB23" s="140"/>
      <c r="AC23" s="140"/>
      <c r="AD23" s="136"/>
      <c r="AE23" s="140"/>
      <c r="AF23" s="140"/>
      <c r="AG23" s="136"/>
    </row>
    <row r="24" spans="1:35" ht="16.5" customHeight="1">
      <c r="A24" s="51"/>
      <c r="B24" s="310" t="s">
        <v>181</v>
      </c>
      <c r="C24" s="302">
        <f>SUM(D24:E24)</f>
        <v>289</v>
      </c>
      <c r="D24" s="303">
        <f aca="true" t="shared" si="15" ref="D24:AI24">SUM(D25:D28)</f>
        <v>187</v>
      </c>
      <c r="E24" s="303">
        <f t="shared" si="15"/>
        <v>102</v>
      </c>
      <c r="F24" s="303">
        <f t="shared" si="15"/>
        <v>13</v>
      </c>
      <c r="G24" s="303">
        <f t="shared" si="15"/>
        <v>10</v>
      </c>
      <c r="H24" s="303">
        <f t="shared" si="15"/>
        <v>3</v>
      </c>
      <c r="I24" s="303">
        <f t="shared" si="15"/>
        <v>27</v>
      </c>
      <c r="J24" s="303">
        <f t="shared" si="15"/>
        <v>19</v>
      </c>
      <c r="K24" s="303">
        <f t="shared" si="15"/>
        <v>8</v>
      </c>
      <c r="L24" s="303">
        <f t="shared" si="15"/>
        <v>12</v>
      </c>
      <c r="M24" s="303">
        <f t="shared" si="15"/>
        <v>8</v>
      </c>
      <c r="N24" s="303">
        <f t="shared" si="15"/>
        <v>4</v>
      </c>
      <c r="O24" s="303">
        <f t="shared" si="15"/>
        <v>8</v>
      </c>
      <c r="P24" s="303">
        <f t="shared" si="15"/>
        <v>6</v>
      </c>
      <c r="Q24" s="303">
        <f t="shared" si="15"/>
        <v>2</v>
      </c>
      <c r="R24" s="303">
        <f t="shared" si="15"/>
        <v>213</v>
      </c>
      <c r="S24" s="303">
        <f t="shared" si="15"/>
        <v>16</v>
      </c>
      <c r="T24" s="303">
        <f t="shared" si="15"/>
        <v>7</v>
      </c>
      <c r="U24" s="303">
        <f t="shared" si="15"/>
        <v>93</v>
      </c>
      <c r="V24" s="303">
        <f t="shared" si="15"/>
        <v>47</v>
      </c>
      <c r="W24" s="303">
        <f aca="true" t="shared" si="16" ref="W24:AG24">SUM(W25:W28)</f>
        <v>2</v>
      </c>
      <c r="X24" s="303">
        <f t="shared" si="16"/>
        <v>1</v>
      </c>
      <c r="Y24" s="303">
        <f t="shared" si="16"/>
        <v>23</v>
      </c>
      <c r="Z24" s="303">
        <f t="shared" si="16"/>
        <v>24</v>
      </c>
      <c r="AA24" s="303">
        <f t="shared" si="16"/>
        <v>16</v>
      </c>
      <c r="AB24" s="303">
        <f t="shared" si="16"/>
        <v>10</v>
      </c>
      <c r="AC24" s="303">
        <f t="shared" si="16"/>
        <v>6</v>
      </c>
      <c r="AD24" s="303">
        <f t="shared" si="16"/>
        <v>0</v>
      </c>
      <c r="AE24" s="303">
        <f t="shared" si="16"/>
        <v>0</v>
      </c>
      <c r="AF24" s="303">
        <f t="shared" si="16"/>
        <v>0</v>
      </c>
      <c r="AG24" s="303">
        <f t="shared" si="16"/>
        <v>0</v>
      </c>
      <c r="AH24" s="303">
        <f t="shared" si="15"/>
        <v>0</v>
      </c>
      <c r="AI24" s="303">
        <f t="shared" si="15"/>
        <v>0</v>
      </c>
    </row>
    <row r="25" spans="1:35" ht="16.5" customHeight="1">
      <c r="A25" s="51"/>
      <c r="B25" s="159" t="s">
        <v>14</v>
      </c>
      <c r="C25" s="302">
        <f t="shared" si="9"/>
        <v>245</v>
      </c>
      <c r="D25" s="303">
        <f aca="true" t="shared" si="17" ref="D25:E28">SUM(G25,J25,M25,P25,S25,U25,W25,Y25,AB25,AE25)</f>
        <v>146</v>
      </c>
      <c r="E25" s="303">
        <f t="shared" si="17"/>
        <v>99</v>
      </c>
      <c r="F25" s="303">
        <f>SUM(G25:H25)</f>
        <v>13</v>
      </c>
      <c r="G25" s="140">
        <v>10</v>
      </c>
      <c r="H25" s="140">
        <v>3</v>
      </c>
      <c r="I25" s="303">
        <f>SUM(J25:K25)</f>
        <v>25</v>
      </c>
      <c r="J25" s="140">
        <v>18</v>
      </c>
      <c r="K25" s="140">
        <v>7</v>
      </c>
      <c r="L25" s="303">
        <f>SUM(M25:N25)</f>
        <v>11</v>
      </c>
      <c r="M25" s="140">
        <v>7</v>
      </c>
      <c r="N25" s="140">
        <v>4</v>
      </c>
      <c r="O25" s="303">
        <f>SUM(P25:Q25)</f>
        <v>6</v>
      </c>
      <c r="P25" s="140">
        <v>4</v>
      </c>
      <c r="Q25" s="140">
        <v>2</v>
      </c>
      <c r="R25" s="303">
        <f>SUM(S25:Z25)</f>
        <v>177</v>
      </c>
      <c r="S25" s="140">
        <v>10</v>
      </c>
      <c r="T25" s="140">
        <v>7</v>
      </c>
      <c r="U25" s="140">
        <v>65</v>
      </c>
      <c r="V25" s="140">
        <v>46</v>
      </c>
      <c r="W25" s="140">
        <v>2</v>
      </c>
      <c r="X25" s="140">
        <v>1</v>
      </c>
      <c r="Y25" s="140">
        <v>23</v>
      </c>
      <c r="Z25" s="140">
        <v>23</v>
      </c>
      <c r="AA25" s="303">
        <f>SUM(AB25:AC25)</f>
        <v>13</v>
      </c>
      <c r="AB25" s="140">
        <v>7</v>
      </c>
      <c r="AC25" s="140">
        <v>6</v>
      </c>
      <c r="AD25" s="303">
        <f>SUM(AE25:AF25)</f>
        <v>0</v>
      </c>
      <c r="AE25" s="140">
        <v>0</v>
      </c>
      <c r="AF25" s="140">
        <v>0</v>
      </c>
      <c r="AG25" s="303">
        <f>SUM(AH25:AI25)</f>
        <v>0</v>
      </c>
      <c r="AH25" s="140">
        <v>0</v>
      </c>
      <c r="AI25" s="135">
        <v>0</v>
      </c>
    </row>
    <row r="26" spans="1:35" ht="16.5" customHeight="1">
      <c r="A26" s="51"/>
      <c r="B26" s="159" t="s">
        <v>15</v>
      </c>
      <c r="C26" s="302">
        <f t="shared" si="9"/>
        <v>0</v>
      </c>
      <c r="D26" s="303">
        <f t="shared" si="17"/>
        <v>0</v>
      </c>
      <c r="E26" s="303">
        <f t="shared" si="17"/>
        <v>0</v>
      </c>
      <c r="F26" s="303">
        <f>SUM(G26:H26)</f>
        <v>0</v>
      </c>
      <c r="G26" s="140">
        <v>0</v>
      </c>
      <c r="H26" s="140">
        <v>0</v>
      </c>
      <c r="I26" s="303">
        <f>SUM(J26:K26)</f>
        <v>0</v>
      </c>
      <c r="J26" s="140">
        <v>0</v>
      </c>
      <c r="K26" s="140">
        <v>0</v>
      </c>
      <c r="L26" s="303">
        <f>SUM(M26:N26)</f>
        <v>0</v>
      </c>
      <c r="M26" s="140">
        <v>0</v>
      </c>
      <c r="N26" s="140">
        <v>0</v>
      </c>
      <c r="O26" s="303">
        <f>SUM(P26:Q26)</f>
        <v>0</v>
      </c>
      <c r="P26" s="140">
        <v>0</v>
      </c>
      <c r="Q26" s="140">
        <v>0</v>
      </c>
      <c r="R26" s="303">
        <f>SUM(S26:Z26)</f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303">
        <f>SUM(AB26:AC26)</f>
        <v>0</v>
      </c>
      <c r="AB26" s="140">
        <v>0</v>
      </c>
      <c r="AC26" s="140">
        <v>0</v>
      </c>
      <c r="AD26" s="303">
        <f>SUM(AE26:AF26)</f>
        <v>0</v>
      </c>
      <c r="AE26" s="140">
        <v>0</v>
      </c>
      <c r="AF26" s="140">
        <v>0</v>
      </c>
      <c r="AG26" s="303">
        <f>SUM(AH26:AI26)</f>
        <v>0</v>
      </c>
      <c r="AH26" s="140">
        <v>0</v>
      </c>
      <c r="AI26" s="135">
        <v>0</v>
      </c>
    </row>
    <row r="27" spans="1:35" ht="16.5" customHeight="1">
      <c r="A27" s="51"/>
      <c r="B27" s="159" t="s">
        <v>16</v>
      </c>
      <c r="C27" s="302">
        <f t="shared" si="9"/>
        <v>44</v>
      </c>
      <c r="D27" s="303">
        <f t="shared" si="17"/>
        <v>41</v>
      </c>
      <c r="E27" s="303">
        <f t="shared" si="17"/>
        <v>3</v>
      </c>
      <c r="F27" s="303">
        <f>SUM(G27:H27)</f>
        <v>0</v>
      </c>
      <c r="G27" s="140">
        <v>0</v>
      </c>
      <c r="H27" s="140">
        <v>0</v>
      </c>
      <c r="I27" s="303">
        <f>SUM(J27:K27)</f>
        <v>2</v>
      </c>
      <c r="J27" s="140">
        <v>1</v>
      </c>
      <c r="K27" s="140">
        <v>1</v>
      </c>
      <c r="L27" s="303">
        <f>SUM(M27:N27)</f>
        <v>1</v>
      </c>
      <c r="M27" s="140">
        <v>1</v>
      </c>
      <c r="N27" s="140">
        <v>0</v>
      </c>
      <c r="O27" s="303">
        <f>SUM(P27:Q27)</f>
        <v>2</v>
      </c>
      <c r="P27" s="140">
        <v>2</v>
      </c>
      <c r="Q27" s="140">
        <v>0</v>
      </c>
      <c r="R27" s="303">
        <f>SUM(S27:Z27)</f>
        <v>36</v>
      </c>
      <c r="S27" s="140">
        <v>6</v>
      </c>
      <c r="T27" s="140">
        <v>0</v>
      </c>
      <c r="U27" s="140">
        <v>28</v>
      </c>
      <c r="V27" s="140">
        <v>1</v>
      </c>
      <c r="W27" s="140">
        <v>0</v>
      </c>
      <c r="X27" s="140">
        <v>0</v>
      </c>
      <c r="Y27" s="140">
        <v>0</v>
      </c>
      <c r="Z27" s="140">
        <v>1</v>
      </c>
      <c r="AA27" s="303">
        <f>SUM(AB27:AC27)</f>
        <v>3</v>
      </c>
      <c r="AB27" s="140">
        <v>3</v>
      </c>
      <c r="AC27" s="140">
        <v>0</v>
      </c>
      <c r="AD27" s="303">
        <f>SUM(AE27:AF27)</f>
        <v>0</v>
      </c>
      <c r="AE27" s="140">
        <v>0</v>
      </c>
      <c r="AF27" s="140">
        <v>0</v>
      </c>
      <c r="AG27" s="303">
        <f>SUM(AH27:AI27)</f>
        <v>0</v>
      </c>
      <c r="AH27" s="140">
        <v>0</v>
      </c>
      <c r="AI27" s="135">
        <v>0</v>
      </c>
    </row>
    <row r="28" spans="1:35" ht="16.5" customHeight="1">
      <c r="A28" s="51"/>
      <c r="B28" s="159" t="s">
        <v>17</v>
      </c>
      <c r="C28" s="302">
        <f t="shared" si="9"/>
        <v>0</v>
      </c>
      <c r="D28" s="303">
        <f t="shared" si="17"/>
        <v>0</v>
      </c>
      <c r="E28" s="303">
        <f t="shared" si="17"/>
        <v>0</v>
      </c>
      <c r="F28" s="303">
        <f>SUM(G28:H28)</f>
        <v>0</v>
      </c>
      <c r="G28" s="140">
        <v>0</v>
      </c>
      <c r="H28" s="140">
        <v>0</v>
      </c>
      <c r="I28" s="303">
        <f>SUM(J28:K28)</f>
        <v>0</v>
      </c>
      <c r="J28" s="140">
        <v>0</v>
      </c>
      <c r="K28" s="140">
        <v>0</v>
      </c>
      <c r="L28" s="303">
        <f>SUM(M28:N28)</f>
        <v>0</v>
      </c>
      <c r="M28" s="140">
        <v>0</v>
      </c>
      <c r="N28" s="140">
        <v>0</v>
      </c>
      <c r="O28" s="303">
        <f>SUM(P28:Q28)</f>
        <v>0</v>
      </c>
      <c r="P28" s="140">
        <v>0</v>
      </c>
      <c r="Q28" s="140">
        <v>0</v>
      </c>
      <c r="R28" s="303">
        <f>SUM(S28:Z28)</f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40">
        <v>0</v>
      </c>
      <c r="AA28" s="303">
        <f>SUM(AB28:AC28)</f>
        <v>0</v>
      </c>
      <c r="AB28" s="140">
        <v>0</v>
      </c>
      <c r="AC28" s="140">
        <v>0</v>
      </c>
      <c r="AD28" s="303">
        <f>SUM(AE28:AF28)</f>
        <v>0</v>
      </c>
      <c r="AE28" s="140">
        <v>0</v>
      </c>
      <c r="AF28" s="140">
        <v>0</v>
      </c>
      <c r="AG28" s="303">
        <f>SUM(AH28:AI28)</f>
        <v>0</v>
      </c>
      <c r="AH28" s="140">
        <v>0</v>
      </c>
      <c r="AI28" s="135">
        <v>0</v>
      </c>
    </row>
    <row r="29" spans="1:35" ht="16.5" customHeight="1">
      <c r="A29" s="53"/>
      <c r="B29" s="53"/>
      <c r="C29" s="143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</row>
    <row r="30" ht="16.5" customHeight="1">
      <c r="B30" s="136"/>
    </row>
    <row r="31" ht="16.5" customHeight="1">
      <c r="B31" s="136"/>
    </row>
    <row r="32" ht="16.5" customHeight="1">
      <c r="B32" s="136"/>
    </row>
    <row r="33" ht="16.5" customHeight="1">
      <c r="B33" s="136"/>
    </row>
    <row r="34" spans="2:34" ht="16.5" customHeight="1">
      <c r="B34" s="144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145"/>
    </row>
    <row r="35" spans="2:34" ht="16.5" customHeight="1">
      <c r="B35" s="439" t="s">
        <v>268</v>
      </c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8"/>
      <c r="AE35" s="147"/>
      <c r="AF35" s="148"/>
      <c r="AG35" s="148"/>
      <c r="AH35" s="148"/>
    </row>
    <row r="36" spans="2:34" ht="16.5" customHeight="1"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8"/>
      <c r="AE36" s="147"/>
      <c r="AF36" s="148"/>
      <c r="AG36" s="148"/>
      <c r="AH36" s="148"/>
    </row>
    <row r="37" spans="1:32" ht="16.5" customHeight="1">
      <c r="A37" s="149" t="s">
        <v>266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 t="s">
        <v>158</v>
      </c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9"/>
      <c r="AE37" s="150"/>
      <c r="AF37" s="150" t="s">
        <v>264</v>
      </c>
    </row>
    <row r="38" spans="1:32" ht="16.5" customHeight="1">
      <c r="A38" s="420" t="s">
        <v>12</v>
      </c>
      <c r="B38" s="421"/>
      <c r="C38" s="441" t="s">
        <v>156</v>
      </c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3"/>
      <c r="R38" s="444" t="s">
        <v>211</v>
      </c>
      <c r="S38" s="445"/>
      <c r="T38" s="445"/>
      <c r="U38" s="445"/>
      <c r="V38" s="445"/>
      <c r="W38" s="445"/>
      <c r="X38" s="445"/>
      <c r="Y38" s="419" t="s">
        <v>10</v>
      </c>
      <c r="Z38" s="420"/>
      <c r="AA38" s="420"/>
      <c r="AB38" s="420"/>
      <c r="AC38" s="420"/>
      <c r="AD38" s="420"/>
      <c r="AE38" s="420"/>
      <c r="AF38" s="420"/>
    </row>
    <row r="39" spans="1:32" ht="16.5" customHeight="1">
      <c r="A39" s="436"/>
      <c r="B39" s="440"/>
      <c r="C39" s="419" t="s">
        <v>0</v>
      </c>
      <c r="D39" s="420"/>
      <c r="E39" s="421"/>
      <c r="F39" s="419" t="s">
        <v>159</v>
      </c>
      <c r="G39" s="421"/>
      <c r="H39" s="436" t="s">
        <v>160</v>
      </c>
      <c r="I39" s="436"/>
      <c r="J39" s="457" t="s">
        <v>11</v>
      </c>
      <c r="K39" s="458"/>
      <c r="L39" s="457" t="s">
        <v>11</v>
      </c>
      <c r="M39" s="458"/>
      <c r="N39" s="419" t="s">
        <v>161</v>
      </c>
      <c r="O39" s="421"/>
      <c r="P39" s="437" t="s">
        <v>200</v>
      </c>
      <c r="Q39" s="438"/>
      <c r="R39" s="419" t="s">
        <v>75</v>
      </c>
      <c r="S39" s="420"/>
      <c r="T39" s="421"/>
      <c r="U39" s="446" t="s">
        <v>146</v>
      </c>
      <c r="V39" s="447"/>
      <c r="W39" s="450" t="s">
        <v>78</v>
      </c>
      <c r="X39" s="447"/>
      <c r="Y39" s="451" t="s">
        <v>90</v>
      </c>
      <c r="Z39" s="452"/>
      <c r="AA39" s="452"/>
      <c r="AB39" s="453"/>
      <c r="AC39" s="454" t="s">
        <v>157</v>
      </c>
      <c r="AD39" s="455"/>
      <c r="AE39" s="455"/>
      <c r="AF39" s="456"/>
    </row>
    <row r="40" spans="1:32" ht="16.5" customHeight="1">
      <c r="A40" s="436"/>
      <c r="B40" s="440"/>
      <c r="C40" s="422"/>
      <c r="D40" s="423"/>
      <c r="E40" s="424"/>
      <c r="F40" s="422" t="s">
        <v>220</v>
      </c>
      <c r="G40" s="424"/>
      <c r="H40" s="436" t="s">
        <v>221</v>
      </c>
      <c r="I40" s="436"/>
      <c r="J40" s="422" t="s">
        <v>222</v>
      </c>
      <c r="K40" s="424"/>
      <c r="L40" s="436" t="s">
        <v>223</v>
      </c>
      <c r="M40" s="436"/>
      <c r="N40" s="422" t="s">
        <v>224</v>
      </c>
      <c r="O40" s="424"/>
      <c r="P40" s="463" t="s">
        <v>224</v>
      </c>
      <c r="Q40" s="464"/>
      <c r="R40" s="422"/>
      <c r="S40" s="423"/>
      <c r="T40" s="424"/>
      <c r="U40" s="448"/>
      <c r="V40" s="449"/>
      <c r="W40" s="448"/>
      <c r="X40" s="449"/>
      <c r="Y40" s="465" t="s">
        <v>201</v>
      </c>
      <c r="Z40" s="466"/>
      <c r="AA40" s="465" t="s">
        <v>202</v>
      </c>
      <c r="AB40" s="467"/>
      <c r="AC40" s="465" t="s">
        <v>201</v>
      </c>
      <c r="AD40" s="466"/>
      <c r="AE40" s="465" t="s">
        <v>202</v>
      </c>
      <c r="AF40" s="466"/>
    </row>
    <row r="41" spans="1:32" ht="16.5" customHeight="1">
      <c r="A41" s="423"/>
      <c r="B41" s="424"/>
      <c r="C41" s="55" t="s">
        <v>0</v>
      </c>
      <c r="D41" s="58" t="s">
        <v>5</v>
      </c>
      <c r="E41" s="56" t="s">
        <v>1</v>
      </c>
      <c r="F41" s="58" t="s">
        <v>5</v>
      </c>
      <c r="G41" s="56" t="s">
        <v>1</v>
      </c>
      <c r="H41" s="57" t="s">
        <v>5</v>
      </c>
      <c r="I41" s="58" t="s">
        <v>1</v>
      </c>
      <c r="J41" s="56" t="s">
        <v>5</v>
      </c>
      <c r="K41" s="58" t="s">
        <v>1</v>
      </c>
      <c r="L41" s="57" t="s">
        <v>5</v>
      </c>
      <c r="M41" s="58" t="s">
        <v>1</v>
      </c>
      <c r="N41" s="56" t="s">
        <v>5</v>
      </c>
      <c r="O41" s="58" t="s">
        <v>1</v>
      </c>
      <c r="P41" s="57" t="s">
        <v>5</v>
      </c>
      <c r="Q41" s="58" t="s">
        <v>1</v>
      </c>
      <c r="R41" s="55" t="s">
        <v>0</v>
      </c>
      <c r="S41" s="58" t="s">
        <v>5</v>
      </c>
      <c r="T41" s="56" t="s">
        <v>1</v>
      </c>
      <c r="U41" s="58" t="s">
        <v>5</v>
      </c>
      <c r="V41" s="56" t="s">
        <v>1</v>
      </c>
      <c r="W41" s="58" t="s">
        <v>5</v>
      </c>
      <c r="X41" s="56" t="s">
        <v>1</v>
      </c>
      <c r="Y41" s="55" t="s">
        <v>5</v>
      </c>
      <c r="Z41" s="58" t="s">
        <v>1</v>
      </c>
      <c r="AA41" s="55" t="s">
        <v>5</v>
      </c>
      <c r="AB41" s="58" t="s">
        <v>1</v>
      </c>
      <c r="AC41" s="55" t="s">
        <v>5</v>
      </c>
      <c r="AD41" s="57" t="s">
        <v>1</v>
      </c>
      <c r="AE41" s="58" t="s">
        <v>5</v>
      </c>
      <c r="AF41" s="56" t="s">
        <v>1</v>
      </c>
    </row>
    <row r="42" spans="1:32" ht="16.5" customHeight="1">
      <c r="A42" s="51"/>
      <c r="B42" s="54"/>
      <c r="C42" s="311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51"/>
      <c r="Z42" s="151"/>
      <c r="AA42" s="151"/>
      <c r="AB42" s="151"/>
      <c r="AC42" s="144"/>
      <c r="AD42" s="144"/>
      <c r="AE42" s="144"/>
      <c r="AF42" s="144"/>
    </row>
    <row r="43" spans="1:32" ht="16.5" customHeight="1">
      <c r="A43" s="51"/>
      <c r="B43" s="40" t="s">
        <v>263</v>
      </c>
      <c r="C43" s="312">
        <f>SUM(D43:E43)</f>
        <v>9657</v>
      </c>
      <c r="D43" s="152">
        <f>SUM(F43,H43,J43,L43,N43,P43)</f>
        <v>4677</v>
      </c>
      <c r="E43" s="152">
        <f>SUM(G43,I43,K43,M43,O43,Q43)</f>
        <v>4980</v>
      </c>
      <c r="F43" s="152">
        <v>4566</v>
      </c>
      <c r="G43" s="152">
        <v>4172</v>
      </c>
      <c r="H43" s="152">
        <v>84</v>
      </c>
      <c r="I43" s="152">
        <v>762</v>
      </c>
      <c r="J43" s="152">
        <v>4</v>
      </c>
      <c r="K43" s="152">
        <v>7</v>
      </c>
      <c r="L43" s="152">
        <v>4</v>
      </c>
      <c r="M43" s="152">
        <v>2</v>
      </c>
      <c r="N43" s="152">
        <v>19</v>
      </c>
      <c r="O43" s="152">
        <v>37</v>
      </c>
      <c r="P43" s="152">
        <v>0</v>
      </c>
      <c r="Q43" s="152">
        <v>0</v>
      </c>
      <c r="R43" s="152">
        <f>SUM(S43:T43)</f>
        <v>928</v>
      </c>
      <c r="S43" s="152">
        <f>SUM(U43,W43)</f>
        <v>542</v>
      </c>
      <c r="T43" s="152">
        <f>SUM(V43,X43)</f>
        <v>386</v>
      </c>
      <c r="U43" s="152">
        <v>291</v>
      </c>
      <c r="V43" s="152">
        <v>189</v>
      </c>
      <c r="W43" s="152">
        <v>251</v>
      </c>
      <c r="X43" s="152">
        <v>197</v>
      </c>
      <c r="Y43" s="152">
        <v>5160</v>
      </c>
      <c r="Z43" s="152">
        <v>4567</v>
      </c>
      <c r="AA43" s="152">
        <v>89</v>
      </c>
      <c r="AB43" s="152">
        <v>785</v>
      </c>
      <c r="AC43" s="144">
        <v>735</v>
      </c>
      <c r="AD43" s="144">
        <v>637</v>
      </c>
      <c r="AE43" s="144">
        <v>0</v>
      </c>
      <c r="AF43" s="144">
        <v>3</v>
      </c>
    </row>
    <row r="44" spans="1:32" s="153" customFormat="1" ht="16.5" customHeight="1">
      <c r="A44" s="313"/>
      <c r="B44" s="246" t="s">
        <v>293</v>
      </c>
      <c r="C44" s="314">
        <f>C46+C59</f>
        <v>9592</v>
      </c>
      <c r="D44" s="315">
        <f aca="true" t="shared" si="18" ref="D44:AF44">D46+D59</f>
        <v>4702</v>
      </c>
      <c r="E44" s="315">
        <f t="shared" si="18"/>
        <v>4890</v>
      </c>
      <c r="F44" s="315">
        <f t="shared" si="18"/>
        <v>4585</v>
      </c>
      <c r="G44" s="315">
        <f t="shared" si="18"/>
        <v>4099</v>
      </c>
      <c r="H44" s="315">
        <f t="shared" si="18"/>
        <v>99</v>
      </c>
      <c r="I44" s="315">
        <f t="shared" si="18"/>
        <v>746</v>
      </c>
      <c r="J44" s="315">
        <f t="shared" si="18"/>
        <v>3</v>
      </c>
      <c r="K44" s="315">
        <f t="shared" si="18"/>
        <v>5</v>
      </c>
      <c r="L44" s="315">
        <f t="shared" si="18"/>
        <v>1</v>
      </c>
      <c r="M44" s="315">
        <f t="shared" si="18"/>
        <v>0</v>
      </c>
      <c r="N44" s="315">
        <f t="shared" si="18"/>
        <v>14</v>
      </c>
      <c r="O44" s="315">
        <f t="shared" si="18"/>
        <v>40</v>
      </c>
      <c r="P44" s="315">
        <f t="shared" si="18"/>
        <v>0</v>
      </c>
      <c r="Q44" s="315">
        <f t="shared" si="18"/>
        <v>0</v>
      </c>
      <c r="R44" s="315">
        <f t="shared" si="18"/>
        <v>687</v>
      </c>
      <c r="S44" s="315">
        <f t="shared" si="18"/>
        <v>440</v>
      </c>
      <c r="T44" s="315">
        <f t="shared" si="18"/>
        <v>247</v>
      </c>
      <c r="U44" s="315">
        <f t="shared" si="18"/>
        <v>251</v>
      </c>
      <c r="V44" s="315">
        <f t="shared" si="18"/>
        <v>111</v>
      </c>
      <c r="W44" s="315">
        <f t="shared" si="18"/>
        <v>189</v>
      </c>
      <c r="X44" s="315">
        <f t="shared" si="18"/>
        <v>136</v>
      </c>
      <c r="Y44" s="315">
        <f t="shared" si="18"/>
        <v>5202</v>
      </c>
      <c r="Z44" s="315">
        <f t="shared" si="18"/>
        <v>4412</v>
      </c>
      <c r="AA44" s="315">
        <f t="shared" si="18"/>
        <v>109</v>
      </c>
      <c r="AB44" s="315">
        <f t="shared" si="18"/>
        <v>782</v>
      </c>
      <c r="AC44" s="315">
        <f t="shared" si="18"/>
        <v>733</v>
      </c>
      <c r="AD44" s="315">
        <f t="shared" si="18"/>
        <v>346</v>
      </c>
      <c r="AE44" s="315">
        <f t="shared" si="18"/>
        <v>2</v>
      </c>
      <c r="AF44" s="315">
        <f t="shared" si="18"/>
        <v>43</v>
      </c>
    </row>
    <row r="45" spans="1:32" ht="16.5" customHeight="1">
      <c r="A45" s="51"/>
      <c r="B45" s="54"/>
      <c r="C45" s="316" t="s">
        <v>198</v>
      </c>
      <c r="D45" s="144" t="s">
        <v>198</v>
      </c>
      <c r="E45" s="144" t="s">
        <v>198</v>
      </c>
      <c r="F45" s="144" t="s">
        <v>198</v>
      </c>
      <c r="G45" s="144" t="s">
        <v>198</v>
      </c>
      <c r="H45" s="144" t="s">
        <v>198</v>
      </c>
      <c r="I45" s="144" t="s">
        <v>198</v>
      </c>
      <c r="J45" s="144" t="s">
        <v>198</v>
      </c>
      <c r="K45" s="144" t="s">
        <v>198</v>
      </c>
      <c r="L45" s="144" t="s">
        <v>198</v>
      </c>
      <c r="M45" s="144" t="s">
        <v>198</v>
      </c>
      <c r="N45" s="144" t="s">
        <v>198</v>
      </c>
      <c r="O45" s="144" t="s">
        <v>198</v>
      </c>
      <c r="P45" s="144" t="s">
        <v>198</v>
      </c>
      <c r="Q45" s="144" t="s">
        <v>198</v>
      </c>
      <c r="R45" s="144" t="s">
        <v>198</v>
      </c>
      <c r="S45" s="144" t="s">
        <v>198</v>
      </c>
      <c r="T45" s="144" t="s">
        <v>198</v>
      </c>
      <c r="U45" s="144" t="s">
        <v>198</v>
      </c>
      <c r="V45" s="144" t="s">
        <v>198</v>
      </c>
      <c r="W45" s="144" t="s">
        <v>198</v>
      </c>
      <c r="X45" s="144" t="s">
        <v>198</v>
      </c>
      <c r="Y45" s="144" t="s">
        <v>198</v>
      </c>
      <c r="Z45" s="144" t="s">
        <v>198</v>
      </c>
      <c r="AA45" s="144" t="s">
        <v>198</v>
      </c>
      <c r="AB45" s="144" t="s">
        <v>198</v>
      </c>
      <c r="AC45" s="144" t="s">
        <v>198</v>
      </c>
      <c r="AD45" s="144" t="s">
        <v>198</v>
      </c>
      <c r="AE45" s="144" t="s">
        <v>198</v>
      </c>
      <c r="AF45" s="144" t="s">
        <v>198</v>
      </c>
    </row>
    <row r="46" spans="1:32" ht="16.5" customHeight="1">
      <c r="A46" s="51"/>
      <c r="B46" s="317" t="s">
        <v>13</v>
      </c>
      <c r="C46" s="312">
        <f>SUM(C47:C57)</f>
        <v>9579</v>
      </c>
      <c r="D46" s="152">
        <f>SUM(D47:D57)</f>
        <v>4692</v>
      </c>
      <c r="E46" s="152">
        <f>SUM(E47:E57)</f>
        <v>4887</v>
      </c>
      <c r="F46" s="152">
        <f aca="true" t="shared" si="19" ref="F46:AF46">SUM(F47:F57)</f>
        <v>4577</v>
      </c>
      <c r="G46" s="152">
        <f t="shared" si="19"/>
        <v>4097</v>
      </c>
      <c r="H46" s="152">
        <f t="shared" si="19"/>
        <v>99</v>
      </c>
      <c r="I46" s="152">
        <f>SUM(I47:I57)</f>
        <v>746</v>
      </c>
      <c r="J46" s="152">
        <f t="shared" si="19"/>
        <v>2</v>
      </c>
      <c r="K46" s="152">
        <f t="shared" si="19"/>
        <v>4</v>
      </c>
      <c r="L46" s="152">
        <f t="shared" si="19"/>
        <v>0</v>
      </c>
      <c r="M46" s="152">
        <f t="shared" si="19"/>
        <v>0</v>
      </c>
      <c r="N46" s="152">
        <f t="shared" si="19"/>
        <v>14</v>
      </c>
      <c r="O46" s="152">
        <f t="shared" si="19"/>
        <v>40</v>
      </c>
      <c r="P46" s="152">
        <f t="shared" si="19"/>
        <v>0</v>
      </c>
      <c r="Q46" s="152">
        <f t="shared" si="19"/>
        <v>0</v>
      </c>
      <c r="R46" s="152">
        <f>SUM(R47:R57)</f>
        <v>675</v>
      </c>
      <c r="S46" s="152">
        <f t="shared" si="19"/>
        <v>432</v>
      </c>
      <c r="T46" s="152">
        <f t="shared" si="19"/>
        <v>243</v>
      </c>
      <c r="U46" s="152">
        <f t="shared" si="19"/>
        <v>245</v>
      </c>
      <c r="V46" s="152">
        <f>SUM(V47:V57)</f>
        <v>107</v>
      </c>
      <c r="W46" s="152">
        <f t="shared" si="19"/>
        <v>187</v>
      </c>
      <c r="X46" s="152">
        <f t="shared" si="19"/>
        <v>136</v>
      </c>
      <c r="Y46" s="152">
        <f t="shared" si="19"/>
        <v>5191</v>
      </c>
      <c r="Z46" s="152">
        <f t="shared" si="19"/>
        <v>4409</v>
      </c>
      <c r="AA46" s="152">
        <f t="shared" si="19"/>
        <v>109</v>
      </c>
      <c r="AB46" s="152">
        <f t="shared" si="19"/>
        <v>782</v>
      </c>
      <c r="AC46" s="152">
        <f t="shared" si="19"/>
        <v>732</v>
      </c>
      <c r="AD46" s="152">
        <f t="shared" si="19"/>
        <v>346</v>
      </c>
      <c r="AE46" s="152">
        <f t="shared" si="19"/>
        <v>2</v>
      </c>
      <c r="AF46" s="152">
        <f t="shared" si="19"/>
        <v>43</v>
      </c>
    </row>
    <row r="47" spans="1:32" ht="16.5" customHeight="1">
      <c r="A47" s="51"/>
      <c r="B47" s="93" t="s">
        <v>14</v>
      </c>
      <c r="C47" s="312">
        <f>SUM(D47:E47)</f>
        <v>8405</v>
      </c>
      <c r="D47" s="152">
        <f>F47+H47+J47+L47+N47+P47</f>
        <v>4051</v>
      </c>
      <c r="E47" s="152">
        <f>G47+I47+K47+M47+O47+Q47</f>
        <v>4354</v>
      </c>
      <c r="F47" s="154">
        <v>3968</v>
      </c>
      <c r="G47" s="154">
        <v>3736</v>
      </c>
      <c r="H47" s="154">
        <v>81</v>
      </c>
      <c r="I47" s="154">
        <v>615</v>
      </c>
      <c r="J47" s="154">
        <v>2</v>
      </c>
      <c r="K47" s="154">
        <v>3</v>
      </c>
      <c r="L47" s="154">
        <v>0</v>
      </c>
      <c r="M47" s="154">
        <v>0</v>
      </c>
      <c r="N47" s="154">
        <v>0</v>
      </c>
      <c r="O47" s="154">
        <v>0</v>
      </c>
      <c r="P47" s="154">
        <v>0</v>
      </c>
      <c r="Q47" s="154">
        <v>0</v>
      </c>
      <c r="R47" s="154">
        <f>SUM(S47:T47)</f>
        <v>570</v>
      </c>
      <c r="S47" s="154">
        <f>U47+W47</f>
        <v>367</v>
      </c>
      <c r="T47" s="154">
        <f>V47+X47</f>
        <v>203</v>
      </c>
      <c r="U47" s="154">
        <v>211</v>
      </c>
      <c r="V47" s="154">
        <v>93</v>
      </c>
      <c r="W47" s="154">
        <v>156</v>
      </c>
      <c r="X47" s="154">
        <v>110</v>
      </c>
      <c r="Y47" s="154">
        <v>4528</v>
      </c>
      <c r="Z47" s="154">
        <v>4016</v>
      </c>
      <c r="AA47" s="154">
        <v>89</v>
      </c>
      <c r="AB47" s="154">
        <v>646</v>
      </c>
      <c r="AC47" s="144">
        <v>678</v>
      </c>
      <c r="AD47" s="144">
        <v>327</v>
      </c>
      <c r="AE47" s="144">
        <v>2</v>
      </c>
      <c r="AF47" s="144">
        <v>43</v>
      </c>
    </row>
    <row r="48" spans="1:32" ht="16.5" customHeight="1">
      <c r="A48" s="51"/>
      <c r="B48" s="93" t="s">
        <v>15</v>
      </c>
      <c r="C48" s="312">
        <f aca="true" t="shared" si="20" ref="C48:C57">SUM(D48:E48)</f>
        <v>56</v>
      </c>
      <c r="D48" s="152">
        <f aca="true" t="shared" si="21" ref="D48:E57">F48+H48+J48+L48+N48+P48</f>
        <v>33</v>
      </c>
      <c r="E48" s="152">
        <f t="shared" si="21"/>
        <v>23</v>
      </c>
      <c r="F48" s="154">
        <v>28</v>
      </c>
      <c r="G48" s="154">
        <v>12</v>
      </c>
      <c r="H48" s="154">
        <v>5</v>
      </c>
      <c r="I48" s="154">
        <v>11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  <c r="P48" s="154">
        <v>0</v>
      </c>
      <c r="Q48" s="154">
        <v>0</v>
      </c>
      <c r="R48" s="154">
        <f aca="true" t="shared" si="22" ref="R48:R57">SUM(S48:T48)</f>
        <v>10</v>
      </c>
      <c r="S48" s="154">
        <f aca="true" t="shared" si="23" ref="S48:T57">U48+W48</f>
        <v>3</v>
      </c>
      <c r="T48" s="154">
        <f t="shared" si="23"/>
        <v>7</v>
      </c>
      <c r="U48" s="154">
        <v>0</v>
      </c>
      <c r="V48" s="154">
        <v>0</v>
      </c>
      <c r="W48" s="154">
        <v>3</v>
      </c>
      <c r="X48" s="154">
        <v>7</v>
      </c>
      <c r="Y48" s="154">
        <v>28</v>
      </c>
      <c r="Z48" s="154">
        <v>12</v>
      </c>
      <c r="AA48" s="154">
        <v>5</v>
      </c>
      <c r="AB48" s="154">
        <v>11</v>
      </c>
      <c r="AC48" s="144">
        <v>0</v>
      </c>
      <c r="AD48" s="144">
        <v>0</v>
      </c>
      <c r="AE48" s="144">
        <v>0</v>
      </c>
      <c r="AF48" s="144">
        <v>0</v>
      </c>
    </row>
    <row r="49" spans="1:32" ht="16.5" customHeight="1">
      <c r="A49" s="51"/>
      <c r="B49" s="93" t="s">
        <v>16</v>
      </c>
      <c r="C49" s="312">
        <f t="shared" si="20"/>
        <v>286</v>
      </c>
      <c r="D49" s="152">
        <f t="shared" si="21"/>
        <v>245</v>
      </c>
      <c r="E49" s="152">
        <f t="shared" si="21"/>
        <v>41</v>
      </c>
      <c r="F49" s="154">
        <v>237</v>
      </c>
      <c r="G49" s="154">
        <v>35</v>
      </c>
      <c r="H49" s="154">
        <v>4</v>
      </c>
      <c r="I49" s="154">
        <v>4</v>
      </c>
      <c r="J49" s="154">
        <v>0</v>
      </c>
      <c r="K49" s="154">
        <v>1</v>
      </c>
      <c r="L49" s="154">
        <v>0</v>
      </c>
      <c r="M49" s="154">
        <v>0</v>
      </c>
      <c r="N49" s="154">
        <v>4</v>
      </c>
      <c r="O49" s="154">
        <v>1</v>
      </c>
      <c r="P49" s="154">
        <v>0</v>
      </c>
      <c r="Q49" s="154">
        <v>0</v>
      </c>
      <c r="R49" s="154">
        <f t="shared" si="22"/>
        <v>35</v>
      </c>
      <c r="S49" s="154">
        <f t="shared" si="23"/>
        <v>28</v>
      </c>
      <c r="T49" s="154">
        <f t="shared" si="23"/>
        <v>7</v>
      </c>
      <c r="U49" s="154">
        <v>21</v>
      </c>
      <c r="V49" s="154">
        <v>7</v>
      </c>
      <c r="W49" s="154">
        <v>7</v>
      </c>
      <c r="X49" s="154">
        <v>0</v>
      </c>
      <c r="Y49" s="154">
        <v>237</v>
      </c>
      <c r="Z49" s="154">
        <v>35</v>
      </c>
      <c r="AA49" s="154">
        <v>5</v>
      </c>
      <c r="AB49" s="154">
        <v>4</v>
      </c>
      <c r="AC49" s="144">
        <v>0</v>
      </c>
      <c r="AD49" s="144">
        <v>0</v>
      </c>
      <c r="AE49" s="144">
        <v>0</v>
      </c>
      <c r="AF49" s="144">
        <v>0</v>
      </c>
    </row>
    <row r="50" spans="1:32" ht="16.5" customHeight="1">
      <c r="A50" s="51"/>
      <c r="B50" s="93" t="s">
        <v>17</v>
      </c>
      <c r="C50" s="312">
        <f t="shared" si="20"/>
        <v>202</v>
      </c>
      <c r="D50" s="152">
        <f t="shared" si="21"/>
        <v>107</v>
      </c>
      <c r="E50" s="152">
        <f t="shared" si="21"/>
        <v>95</v>
      </c>
      <c r="F50" s="154">
        <v>106</v>
      </c>
      <c r="G50" s="154">
        <v>53</v>
      </c>
      <c r="H50" s="154">
        <v>1</v>
      </c>
      <c r="I50" s="154">
        <v>42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54">
        <v>0</v>
      </c>
      <c r="Q50" s="154">
        <v>0</v>
      </c>
      <c r="R50" s="154">
        <f t="shared" si="22"/>
        <v>4</v>
      </c>
      <c r="S50" s="154">
        <f t="shared" si="23"/>
        <v>1</v>
      </c>
      <c r="T50" s="154">
        <f t="shared" si="23"/>
        <v>3</v>
      </c>
      <c r="U50" s="154">
        <v>0</v>
      </c>
      <c r="V50" s="154">
        <v>1</v>
      </c>
      <c r="W50" s="154">
        <v>1</v>
      </c>
      <c r="X50" s="154">
        <v>2</v>
      </c>
      <c r="Y50" s="154">
        <v>107</v>
      </c>
      <c r="Z50" s="154">
        <v>53</v>
      </c>
      <c r="AA50" s="154">
        <v>1</v>
      </c>
      <c r="AB50" s="154">
        <v>42</v>
      </c>
      <c r="AC50" s="144">
        <v>0</v>
      </c>
      <c r="AD50" s="144">
        <v>0</v>
      </c>
      <c r="AE50" s="144">
        <v>0</v>
      </c>
      <c r="AF50" s="144">
        <v>0</v>
      </c>
    </row>
    <row r="51" spans="1:32" ht="16.5" customHeight="1">
      <c r="A51" s="51"/>
      <c r="B51" s="93" t="s">
        <v>18</v>
      </c>
      <c r="C51" s="312">
        <f t="shared" si="20"/>
        <v>17</v>
      </c>
      <c r="D51" s="152">
        <f t="shared" si="21"/>
        <v>12</v>
      </c>
      <c r="E51" s="152">
        <f t="shared" si="21"/>
        <v>5</v>
      </c>
      <c r="F51" s="154">
        <v>2</v>
      </c>
      <c r="G51" s="154">
        <v>1</v>
      </c>
      <c r="H51" s="154">
        <v>1</v>
      </c>
      <c r="I51" s="154">
        <v>3</v>
      </c>
      <c r="J51" s="154">
        <v>0</v>
      </c>
      <c r="K51" s="154">
        <v>0</v>
      </c>
      <c r="L51" s="154">
        <v>0</v>
      </c>
      <c r="M51" s="154">
        <v>0</v>
      </c>
      <c r="N51" s="154">
        <v>9</v>
      </c>
      <c r="O51" s="154">
        <v>1</v>
      </c>
      <c r="P51" s="154">
        <v>0</v>
      </c>
      <c r="Q51" s="154">
        <v>0</v>
      </c>
      <c r="R51" s="154">
        <f t="shared" si="22"/>
        <v>1</v>
      </c>
      <c r="S51" s="154">
        <f t="shared" si="23"/>
        <v>1</v>
      </c>
      <c r="T51" s="154">
        <f t="shared" si="23"/>
        <v>0</v>
      </c>
      <c r="U51" s="154">
        <v>0</v>
      </c>
      <c r="V51" s="154">
        <v>0</v>
      </c>
      <c r="W51" s="154">
        <v>1</v>
      </c>
      <c r="X51" s="154">
        <v>0</v>
      </c>
      <c r="Y51" s="154">
        <v>3</v>
      </c>
      <c r="Z51" s="154">
        <v>1</v>
      </c>
      <c r="AA51" s="154">
        <v>1</v>
      </c>
      <c r="AB51" s="154">
        <v>3</v>
      </c>
      <c r="AC51" s="144">
        <v>0</v>
      </c>
      <c r="AD51" s="144">
        <v>0</v>
      </c>
      <c r="AE51" s="144">
        <v>0</v>
      </c>
      <c r="AF51" s="144">
        <v>0</v>
      </c>
    </row>
    <row r="52" spans="1:32" ht="16.5" customHeight="1">
      <c r="A52" s="51"/>
      <c r="B52" s="93" t="s">
        <v>19</v>
      </c>
      <c r="C52" s="312">
        <f t="shared" si="20"/>
        <v>32</v>
      </c>
      <c r="D52" s="152">
        <f t="shared" si="21"/>
        <v>4</v>
      </c>
      <c r="E52" s="152">
        <f t="shared" si="21"/>
        <v>28</v>
      </c>
      <c r="F52" s="154">
        <v>3</v>
      </c>
      <c r="G52" s="154">
        <v>16</v>
      </c>
      <c r="H52" s="154">
        <v>1</v>
      </c>
      <c r="I52" s="154">
        <v>12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54">
        <v>0</v>
      </c>
      <c r="Q52" s="154">
        <v>0</v>
      </c>
      <c r="R52" s="154">
        <f t="shared" si="22"/>
        <v>5</v>
      </c>
      <c r="S52" s="154">
        <f t="shared" si="23"/>
        <v>1</v>
      </c>
      <c r="T52" s="154">
        <f t="shared" si="23"/>
        <v>4</v>
      </c>
      <c r="U52" s="154">
        <v>0</v>
      </c>
      <c r="V52" s="154">
        <v>0</v>
      </c>
      <c r="W52" s="154">
        <v>1</v>
      </c>
      <c r="X52" s="154">
        <v>4</v>
      </c>
      <c r="Y52" s="154">
        <v>3</v>
      </c>
      <c r="Z52" s="154">
        <v>21</v>
      </c>
      <c r="AA52" s="154">
        <v>1</v>
      </c>
      <c r="AB52" s="154">
        <v>13</v>
      </c>
      <c r="AC52" s="144">
        <v>0</v>
      </c>
      <c r="AD52" s="144">
        <v>0</v>
      </c>
      <c r="AE52" s="144">
        <v>0</v>
      </c>
      <c r="AF52" s="144">
        <v>0</v>
      </c>
    </row>
    <row r="53" spans="1:32" ht="16.5" customHeight="1">
      <c r="A53" s="51"/>
      <c r="B53" s="93" t="s">
        <v>20</v>
      </c>
      <c r="C53" s="312">
        <f t="shared" si="20"/>
        <v>39</v>
      </c>
      <c r="D53" s="152">
        <f t="shared" si="21"/>
        <v>1</v>
      </c>
      <c r="E53" s="152">
        <f t="shared" si="21"/>
        <v>38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154">
        <v>0</v>
      </c>
      <c r="N53" s="154">
        <v>1</v>
      </c>
      <c r="O53" s="154">
        <v>38</v>
      </c>
      <c r="P53" s="154">
        <v>0</v>
      </c>
      <c r="Q53" s="154">
        <v>0</v>
      </c>
      <c r="R53" s="154">
        <f t="shared" si="22"/>
        <v>0</v>
      </c>
      <c r="S53" s="154">
        <f t="shared" si="23"/>
        <v>0</v>
      </c>
      <c r="T53" s="154">
        <f t="shared" si="23"/>
        <v>0</v>
      </c>
      <c r="U53" s="154">
        <v>0</v>
      </c>
      <c r="V53" s="154">
        <v>0</v>
      </c>
      <c r="W53" s="154">
        <v>0</v>
      </c>
      <c r="X53" s="154">
        <v>0</v>
      </c>
      <c r="Y53" s="154">
        <v>0</v>
      </c>
      <c r="Z53" s="154">
        <v>0</v>
      </c>
      <c r="AA53" s="154">
        <v>0</v>
      </c>
      <c r="AB53" s="154">
        <v>0</v>
      </c>
      <c r="AC53" s="144">
        <v>0</v>
      </c>
      <c r="AD53" s="144">
        <v>0</v>
      </c>
      <c r="AE53" s="144">
        <v>0</v>
      </c>
      <c r="AF53" s="144">
        <v>0</v>
      </c>
    </row>
    <row r="54" spans="1:32" ht="16.5" customHeight="1">
      <c r="A54" s="51"/>
      <c r="B54" s="93" t="s">
        <v>168</v>
      </c>
      <c r="C54" s="312">
        <f t="shared" si="20"/>
        <v>0</v>
      </c>
      <c r="D54" s="152">
        <f t="shared" si="21"/>
        <v>0</v>
      </c>
      <c r="E54" s="152">
        <f t="shared" si="21"/>
        <v>0</v>
      </c>
      <c r="F54" s="154">
        <v>0</v>
      </c>
      <c r="G54" s="154">
        <v>0</v>
      </c>
      <c r="H54" s="154">
        <v>0</v>
      </c>
      <c r="I54" s="154">
        <v>0</v>
      </c>
      <c r="J54" s="154">
        <v>0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54">
        <v>0</v>
      </c>
      <c r="Q54" s="154">
        <v>0</v>
      </c>
      <c r="R54" s="154">
        <f t="shared" si="22"/>
        <v>0</v>
      </c>
      <c r="S54" s="154">
        <f t="shared" si="23"/>
        <v>0</v>
      </c>
      <c r="T54" s="154">
        <f t="shared" si="23"/>
        <v>0</v>
      </c>
      <c r="U54" s="154">
        <v>0</v>
      </c>
      <c r="V54" s="154">
        <v>0</v>
      </c>
      <c r="W54" s="154">
        <v>0</v>
      </c>
      <c r="X54" s="154">
        <v>0</v>
      </c>
      <c r="Y54" s="154">
        <v>0</v>
      </c>
      <c r="Z54" s="154">
        <v>0</v>
      </c>
      <c r="AA54" s="154">
        <v>0</v>
      </c>
      <c r="AB54" s="154">
        <v>0</v>
      </c>
      <c r="AC54" s="144">
        <v>0</v>
      </c>
      <c r="AD54" s="144">
        <v>0</v>
      </c>
      <c r="AE54" s="144">
        <v>0</v>
      </c>
      <c r="AF54" s="144">
        <v>0</v>
      </c>
    </row>
    <row r="55" spans="1:32" ht="16.5" customHeight="1">
      <c r="A55" s="51"/>
      <c r="B55" s="93" t="s">
        <v>169</v>
      </c>
      <c r="C55" s="312">
        <f t="shared" si="20"/>
        <v>5</v>
      </c>
      <c r="D55" s="152">
        <f t="shared" si="21"/>
        <v>3</v>
      </c>
      <c r="E55" s="152">
        <f t="shared" si="21"/>
        <v>2</v>
      </c>
      <c r="F55" s="154">
        <v>3</v>
      </c>
      <c r="G55" s="154">
        <v>2</v>
      </c>
      <c r="H55" s="154">
        <v>0</v>
      </c>
      <c r="I55" s="154">
        <v>0</v>
      </c>
      <c r="J55" s="154">
        <v>0</v>
      </c>
      <c r="K55" s="154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4">
        <f t="shared" si="22"/>
        <v>2</v>
      </c>
      <c r="S55" s="154">
        <f t="shared" si="23"/>
        <v>1</v>
      </c>
      <c r="T55" s="154">
        <f t="shared" si="23"/>
        <v>1</v>
      </c>
      <c r="U55" s="154">
        <v>0</v>
      </c>
      <c r="V55" s="154">
        <v>1</v>
      </c>
      <c r="W55" s="154">
        <v>1</v>
      </c>
      <c r="X55" s="154">
        <v>0</v>
      </c>
      <c r="Y55" s="154">
        <v>3</v>
      </c>
      <c r="Z55" s="154">
        <v>2</v>
      </c>
      <c r="AA55" s="154">
        <v>0</v>
      </c>
      <c r="AB55" s="154">
        <v>0</v>
      </c>
      <c r="AC55" s="144">
        <v>0</v>
      </c>
      <c r="AD55" s="144">
        <v>0</v>
      </c>
      <c r="AE55" s="144">
        <v>0</v>
      </c>
      <c r="AF55" s="144">
        <v>0</v>
      </c>
    </row>
    <row r="56" spans="1:32" ht="16.5" customHeight="1">
      <c r="A56" s="51"/>
      <c r="B56" s="93" t="s">
        <v>21</v>
      </c>
      <c r="C56" s="312">
        <f t="shared" si="20"/>
        <v>357</v>
      </c>
      <c r="D56" s="152">
        <f t="shared" si="21"/>
        <v>171</v>
      </c>
      <c r="E56" s="152">
        <f t="shared" si="21"/>
        <v>186</v>
      </c>
      <c r="F56" s="154">
        <v>170</v>
      </c>
      <c r="G56" s="154">
        <v>176</v>
      </c>
      <c r="H56" s="154">
        <v>1</v>
      </c>
      <c r="I56" s="154">
        <v>10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54">
        <v>0</v>
      </c>
      <c r="Q56" s="154">
        <v>0</v>
      </c>
      <c r="R56" s="154">
        <f t="shared" si="22"/>
        <v>32</v>
      </c>
      <c r="S56" s="154">
        <f t="shared" si="23"/>
        <v>22</v>
      </c>
      <c r="T56" s="154">
        <f t="shared" si="23"/>
        <v>10</v>
      </c>
      <c r="U56" s="154">
        <v>13</v>
      </c>
      <c r="V56" s="154">
        <v>5</v>
      </c>
      <c r="W56" s="154">
        <v>9</v>
      </c>
      <c r="X56" s="154">
        <v>5</v>
      </c>
      <c r="Y56" s="154">
        <v>213</v>
      </c>
      <c r="Z56" s="154">
        <v>199</v>
      </c>
      <c r="AA56" s="154">
        <v>1</v>
      </c>
      <c r="AB56" s="154">
        <v>10</v>
      </c>
      <c r="AC56" s="144">
        <v>48</v>
      </c>
      <c r="AD56" s="144">
        <v>19</v>
      </c>
      <c r="AE56" s="144">
        <v>0</v>
      </c>
      <c r="AF56" s="144">
        <v>0</v>
      </c>
    </row>
    <row r="57" spans="1:32" ht="16.5" customHeight="1">
      <c r="A57" s="51"/>
      <c r="B57" s="93" t="s">
        <v>22</v>
      </c>
      <c r="C57" s="312">
        <f t="shared" si="20"/>
        <v>180</v>
      </c>
      <c r="D57" s="152">
        <f t="shared" si="21"/>
        <v>65</v>
      </c>
      <c r="E57" s="152">
        <f t="shared" si="21"/>
        <v>115</v>
      </c>
      <c r="F57" s="154">
        <v>60</v>
      </c>
      <c r="G57" s="154">
        <v>66</v>
      </c>
      <c r="H57" s="154">
        <v>5</v>
      </c>
      <c r="I57" s="154">
        <v>49</v>
      </c>
      <c r="J57" s="154">
        <v>0</v>
      </c>
      <c r="K57" s="154">
        <v>0</v>
      </c>
      <c r="L57" s="154">
        <v>0</v>
      </c>
      <c r="M57" s="154">
        <v>0</v>
      </c>
      <c r="N57" s="154">
        <v>0</v>
      </c>
      <c r="O57" s="154">
        <v>0</v>
      </c>
      <c r="P57" s="154">
        <v>0</v>
      </c>
      <c r="Q57" s="154">
        <v>0</v>
      </c>
      <c r="R57" s="154">
        <f t="shared" si="22"/>
        <v>16</v>
      </c>
      <c r="S57" s="154">
        <f t="shared" si="23"/>
        <v>8</v>
      </c>
      <c r="T57" s="154">
        <f t="shared" si="23"/>
        <v>8</v>
      </c>
      <c r="U57" s="154">
        <v>0</v>
      </c>
      <c r="V57" s="154">
        <v>0</v>
      </c>
      <c r="W57" s="154">
        <v>8</v>
      </c>
      <c r="X57" s="154">
        <v>8</v>
      </c>
      <c r="Y57" s="154">
        <v>69</v>
      </c>
      <c r="Z57" s="154">
        <v>70</v>
      </c>
      <c r="AA57" s="154">
        <v>6</v>
      </c>
      <c r="AB57" s="154">
        <v>53</v>
      </c>
      <c r="AC57" s="144">
        <v>6</v>
      </c>
      <c r="AD57" s="144">
        <v>0</v>
      </c>
      <c r="AE57" s="144">
        <v>0</v>
      </c>
      <c r="AF57" s="144">
        <v>0</v>
      </c>
    </row>
    <row r="58" spans="1:32" ht="16.5" customHeight="1">
      <c r="A58" s="51"/>
      <c r="B58" s="54"/>
      <c r="C58" s="312"/>
      <c r="D58" s="144"/>
      <c r="E58" s="144"/>
      <c r="F58" s="154"/>
      <c r="G58" s="154"/>
      <c r="H58" s="144"/>
      <c r="I58" s="154"/>
      <c r="J58" s="154"/>
      <c r="K58" s="144"/>
      <c r="L58" s="154"/>
      <c r="M58" s="154"/>
      <c r="N58" s="144"/>
      <c r="O58" s="154"/>
      <c r="P58" s="15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</row>
    <row r="59" spans="1:32" ht="16.5" customHeight="1">
      <c r="A59" s="51"/>
      <c r="B59" s="317" t="s">
        <v>2</v>
      </c>
      <c r="C59" s="312">
        <f>SUM(C60:C63)</f>
        <v>13</v>
      </c>
      <c r="D59" s="152">
        <f>SUM(D60:D63)</f>
        <v>10</v>
      </c>
      <c r="E59" s="152">
        <f aca="true" t="shared" si="24" ref="E59:AF59">SUM(E60:E63)</f>
        <v>3</v>
      </c>
      <c r="F59" s="152">
        <f t="shared" si="24"/>
        <v>8</v>
      </c>
      <c r="G59" s="152">
        <f t="shared" si="24"/>
        <v>2</v>
      </c>
      <c r="H59" s="152">
        <f t="shared" si="24"/>
        <v>0</v>
      </c>
      <c r="I59" s="152">
        <f t="shared" si="24"/>
        <v>0</v>
      </c>
      <c r="J59" s="152">
        <f t="shared" si="24"/>
        <v>1</v>
      </c>
      <c r="K59" s="152">
        <f t="shared" si="24"/>
        <v>1</v>
      </c>
      <c r="L59" s="152">
        <f t="shared" si="24"/>
        <v>1</v>
      </c>
      <c r="M59" s="152">
        <f t="shared" si="24"/>
        <v>0</v>
      </c>
      <c r="N59" s="152">
        <f t="shared" si="24"/>
        <v>0</v>
      </c>
      <c r="O59" s="152">
        <f t="shared" si="24"/>
        <v>0</v>
      </c>
      <c r="P59" s="152">
        <f t="shared" si="24"/>
        <v>0</v>
      </c>
      <c r="Q59" s="152">
        <f t="shared" si="24"/>
        <v>0</v>
      </c>
      <c r="R59" s="152">
        <f>SUM(R60:R63)</f>
        <v>12</v>
      </c>
      <c r="S59" s="152">
        <f t="shared" si="24"/>
        <v>8</v>
      </c>
      <c r="T59" s="152">
        <f t="shared" si="24"/>
        <v>4</v>
      </c>
      <c r="U59" s="152">
        <f t="shared" si="24"/>
        <v>6</v>
      </c>
      <c r="V59" s="152">
        <f t="shared" si="24"/>
        <v>4</v>
      </c>
      <c r="W59" s="152">
        <f t="shared" si="24"/>
        <v>2</v>
      </c>
      <c r="X59" s="152">
        <f t="shared" si="24"/>
        <v>0</v>
      </c>
      <c r="Y59" s="152">
        <f t="shared" si="24"/>
        <v>11</v>
      </c>
      <c r="Z59" s="152">
        <f t="shared" si="24"/>
        <v>3</v>
      </c>
      <c r="AA59" s="152">
        <f t="shared" si="24"/>
        <v>0</v>
      </c>
      <c r="AB59" s="152">
        <f t="shared" si="24"/>
        <v>0</v>
      </c>
      <c r="AC59" s="152">
        <f t="shared" si="24"/>
        <v>1</v>
      </c>
      <c r="AD59" s="152">
        <f t="shared" si="24"/>
        <v>0</v>
      </c>
      <c r="AE59" s="152">
        <f t="shared" si="24"/>
        <v>0</v>
      </c>
      <c r="AF59" s="152">
        <f t="shared" si="24"/>
        <v>0</v>
      </c>
    </row>
    <row r="60" spans="1:32" ht="16.5" customHeight="1">
      <c r="A60" s="51"/>
      <c r="B60" s="93" t="s">
        <v>14</v>
      </c>
      <c r="C60" s="312">
        <f>SUM(D60:E60)</f>
        <v>13</v>
      </c>
      <c r="D60" s="152">
        <f aca="true" t="shared" si="25" ref="D60:E63">F60+H60+J60+L60+N60+P60</f>
        <v>10</v>
      </c>
      <c r="E60" s="152">
        <f t="shared" si="25"/>
        <v>3</v>
      </c>
      <c r="F60" s="154">
        <v>8</v>
      </c>
      <c r="G60" s="154">
        <v>2</v>
      </c>
      <c r="H60" s="154">
        <v>0</v>
      </c>
      <c r="I60" s="154">
        <v>0</v>
      </c>
      <c r="J60" s="154">
        <v>1</v>
      </c>
      <c r="K60" s="154">
        <v>1</v>
      </c>
      <c r="L60" s="154">
        <v>1</v>
      </c>
      <c r="M60" s="154">
        <v>0</v>
      </c>
      <c r="N60" s="154">
        <v>0</v>
      </c>
      <c r="O60" s="154">
        <v>0</v>
      </c>
      <c r="P60" s="154">
        <v>0</v>
      </c>
      <c r="Q60" s="154">
        <v>0</v>
      </c>
      <c r="R60" s="154">
        <f>SUM(S60:T60)</f>
        <v>11</v>
      </c>
      <c r="S60" s="154">
        <f aca="true" t="shared" si="26" ref="S60:T63">U60+W60</f>
        <v>7</v>
      </c>
      <c r="T60" s="154">
        <f t="shared" si="26"/>
        <v>4</v>
      </c>
      <c r="U60" s="154">
        <v>5</v>
      </c>
      <c r="V60" s="154">
        <v>4</v>
      </c>
      <c r="W60" s="154">
        <v>2</v>
      </c>
      <c r="X60" s="154">
        <v>0</v>
      </c>
      <c r="Y60" s="154">
        <v>10</v>
      </c>
      <c r="Z60" s="154">
        <v>3</v>
      </c>
      <c r="AA60" s="154">
        <v>0</v>
      </c>
      <c r="AB60" s="154">
        <v>0</v>
      </c>
      <c r="AC60" s="144">
        <v>1</v>
      </c>
      <c r="AD60" s="144">
        <v>0</v>
      </c>
      <c r="AE60" s="144">
        <v>0</v>
      </c>
      <c r="AF60" s="144">
        <v>0</v>
      </c>
    </row>
    <row r="61" spans="1:32" ht="16.5" customHeight="1">
      <c r="A61" s="51"/>
      <c r="B61" s="93" t="s">
        <v>15</v>
      </c>
      <c r="C61" s="312">
        <f>SUM(D61:E61)</f>
        <v>0</v>
      </c>
      <c r="D61" s="152">
        <f t="shared" si="25"/>
        <v>0</v>
      </c>
      <c r="E61" s="152">
        <f t="shared" si="25"/>
        <v>0</v>
      </c>
      <c r="F61" s="154">
        <v>0</v>
      </c>
      <c r="G61" s="154">
        <v>0</v>
      </c>
      <c r="H61" s="154">
        <v>0</v>
      </c>
      <c r="I61" s="154">
        <v>0</v>
      </c>
      <c r="J61" s="154">
        <v>0</v>
      </c>
      <c r="K61" s="154">
        <v>0</v>
      </c>
      <c r="L61" s="154">
        <v>0</v>
      </c>
      <c r="M61" s="154">
        <v>0</v>
      </c>
      <c r="N61" s="154">
        <v>0</v>
      </c>
      <c r="O61" s="154">
        <v>0</v>
      </c>
      <c r="P61" s="154">
        <v>0</v>
      </c>
      <c r="Q61" s="154">
        <v>0</v>
      </c>
      <c r="R61" s="154">
        <f>SUM(S61:T61)</f>
        <v>0</v>
      </c>
      <c r="S61" s="154">
        <f t="shared" si="26"/>
        <v>0</v>
      </c>
      <c r="T61" s="154">
        <f t="shared" si="26"/>
        <v>0</v>
      </c>
      <c r="U61" s="154">
        <v>0</v>
      </c>
      <c r="V61" s="154">
        <v>0</v>
      </c>
      <c r="W61" s="154">
        <v>0</v>
      </c>
      <c r="X61" s="154">
        <v>0</v>
      </c>
      <c r="Y61" s="154">
        <v>0</v>
      </c>
      <c r="Z61" s="154">
        <v>0</v>
      </c>
      <c r="AA61" s="154">
        <v>0</v>
      </c>
      <c r="AB61" s="154">
        <v>0</v>
      </c>
      <c r="AC61" s="144">
        <v>0</v>
      </c>
      <c r="AD61" s="144">
        <v>0</v>
      </c>
      <c r="AE61" s="144">
        <v>0</v>
      </c>
      <c r="AF61" s="144">
        <v>0</v>
      </c>
    </row>
    <row r="62" spans="1:32" ht="16.5" customHeight="1">
      <c r="A62" s="51"/>
      <c r="B62" s="93" t="s">
        <v>16</v>
      </c>
      <c r="C62" s="312">
        <f>SUM(D62:E62)</f>
        <v>0</v>
      </c>
      <c r="D62" s="152">
        <f t="shared" si="25"/>
        <v>0</v>
      </c>
      <c r="E62" s="152">
        <f t="shared" si="25"/>
        <v>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154">
        <v>0</v>
      </c>
      <c r="N62" s="154">
        <v>0</v>
      </c>
      <c r="O62" s="154">
        <v>0</v>
      </c>
      <c r="P62" s="154">
        <v>0</v>
      </c>
      <c r="Q62" s="154">
        <v>0</v>
      </c>
      <c r="R62" s="154">
        <f>SUM(S62:T62)</f>
        <v>1</v>
      </c>
      <c r="S62" s="154">
        <f t="shared" si="26"/>
        <v>1</v>
      </c>
      <c r="T62" s="154">
        <f t="shared" si="26"/>
        <v>0</v>
      </c>
      <c r="U62" s="154">
        <v>1</v>
      </c>
      <c r="V62" s="154">
        <v>0</v>
      </c>
      <c r="W62" s="154">
        <v>0</v>
      </c>
      <c r="X62" s="154">
        <v>0</v>
      </c>
      <c r="Y62" s="154">
        <v>1</v>
      </c>
      <c r="Z62" s="154">
        <v>0</v>
      </c>
      <c r="AA62" s="154">
        <v>0</v>
      </c>
      <c r="AB62" s="154">
        <v>0</v>
      </c>
      <c r="AC62" s="144">
        <v>0</v>
      </c>
      <c r="AD62" s="144">
        <v>0</v>
      </c>
      <c r="AE62" s="144">
        <v>0</v>
      </c>
      <c r="AF62" s="144">
        <v>0</v>
      </c>
    </row>
    <row r="63" spans="1:32" ht="16.5" customHeight="1">
      <c r="A63" s="51"/>
      <c r="B63" s="93" t="s">
        <v>17</v>
      </c>
      <c r="C63" s="312">
        <f>SUM(D63:E63)</f>
        <v>0</v>
      </c>
      <c r="D63" s="152">
        <f t="shared" si="25"/>
        <v>0</v>
      </c>
      <c r="E63" s="152">
        <f t="shared" si="25"/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>
        <v>0</v>
      </c>
      <c r="N63" s="154">
        <v>0</v>
      </c>
      <c r="O63" s="154">
        <v>0</v>
      </c>
      <c r="P63" s="154">
        <v>0</v>
      </c>
      <c r="Q63" s="154">
        <v>0</v>
      </c>
      <c r="R63" s="154">
        <f>SUM(S63:T63)</f>
        <v>0</v>
      </c>
      <c r="S63" s="154">
        <f t="shared" si="26"/>
        <v>0</v>
      </c>
      <c r="T63" s="154">
        <f t="shared" si="26"/>
        <v>0</v>
      </c>
      <c r="U63" s="154">
        <v>0</v>
      </c>
      <c r="V63" s="154">
        <v>0</v>
      </c>
      <c r="W63" s="154">
        <v>0</v>
      </c>
      <c r="X63" s="154">
        <v>0</v>
      </c>
      <c r="Y63" s="154">
        <v>0</v>
      </c>
      <c r="Z63" s="154">
        <v>0</v>
      </c>
      <c r="AA63" s="154">
        <v>0</v>
      </c>
      <c r="AB63" s="154">
        <v>0</v>
      </c>
      <c r="AC63" s="144">
        <v>0</v>
      </c>
      <c r="AD63" s="144">
        <v>0</v>
      </c>
      <c r="AE63" s="144">
        <v>0</v>
      </c>
      <c r="AF63" s="144">
        <v>0</v>
      </c>
    </row>
    <row r="64" spans="1:32" ht="16.5" customHeight="1">
      <c r="A64" s="53"/>
      <c r="B64" s="6"/>
      <c r="C64" s="156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</row>
    <row r="65" spans="2:32" ht="16.5" customHeight="1">
      <c r="B65" s="144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</row>
    <row r="66" spans="2:32" ht="13.5" customHeight="1"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57" t="s">
        <v>212</v>
      </c>
      <c r="Z66" s="145"/>
      <c r="AA66" s="145"/>
      <c r="AB66" s="145"/>
      <c r="AC66" s="145"/>
      <c r="AD66" s="145"/>
      <c r="AE66" s="145"/>
      <c r="AF66" s="145"/>
    </row>
    <row r="67" spans="2:34" ht="13.5" customHeight="1">
      <c r="B67" s="144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58"/>
      <c r="Y67" s="157" t="s">
        <v>203</v>
      </c>
      <c r="Z67" s="145"/>
      <c r="AA67" s="145"/>
      <c r="AB67" s="145"/>
      <c r="AC67" s="145"/>
      <c r="AD67" s="145"/>
      <c r="AE67" s="145"/>
      <c r="AF67" s="145"/>
      <c r="AG67" s="145"/>
      <c r="AH67" s="145"/>
    </row>
    <row r="68" spans="2:34" ht="13.5" customHeight="1">
      <c r="B68" s="144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57"/>
      <c r="Y68" s="157" t="s">
        <v>204</v>
      </c>
      <c r="Z68" s="145"/>
      <c r="AA68" s="145"/>
      <c r="AB68" s="145"/>
      <c r="AC68" s="145"/>
      <c r="AD68" s="145"/>
      <c r="AE68" s="145"/>
      <c r="AF68" s="145"/>
      <c r="AG68" s="145"/>
      <c r="AH68" s="145"/>
    </row>
    <row r="69" spans="2:34" ht="13.5" customHeight="1">
      <c r="B69" s="144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</row>
  </sheetData>
  <sheetProtection/>
  <mergeCells count="46">
    <mergeCell ref="AG4:AI5"/>
    <mergeCell ref="Y5:Z5"/>
    <mergeCell ref="R4:Z4"/>
    <mergeCell ref="P40:Q40"/>
    <mergeCell ref="Y40:Z40"/>
    <mergeCell ref="AA40:AB40"/>
    <mergeCell ref="AC40:AD40"/>
    <mergeCell ref="AE40:AF40"/>
    <mergeCell ref="W5:X5"/>
    <mergeCell ref="R39:T40"/>
    <mergeCell ref="Y39:AB39"/>
    <mergeCell ref="AC39:AF39"/>
    <mergeCell ref="F40:G40"/>
    <mergeCell ref="H40:I40"/>
    <mergeCell ref="J40:K40"/>
    <mergeCell ref="L40:M40"/>
    <mergeCell ref="N40:O40"/>
    <mergeCell ref="F39:G39"/>
    <mergeCell ref="J39:K39"/>
    <mergeCell ref="L39:M39"/>
    <mergeCell ref="N39:O39"/>
    <mergeCell ref="P39:Q39"/>
    <mergeCell ref="U5:V5"/>
    <mergeCell ref="B35:Q35"/>
    <mergeCell ref="A38:B41"/>
    <mergeCell ref="C38:Q38"/>
    <mergeCell ref="R38:X38"/>
    <mergeCell ref="U39:V40"/>
    <mergeCell ref="W39:X40"/>
    <mergeCell ref="Y38:AF38"/>
    <mergeCell ref="C39:E40"/>
    <mergeCell ref="AA4:AC5"/>
    <mergeCell ref="AD4:AF5"/>
    <mergeCell ref="I5:K5"/>
    <mergeCell ref="L5:N5"/>
    <mergeCell ref="O5:Q5"/>
    <mergeCell ref="R5:R6"/>
    <mergeCell ref="S5:T5"/>
    <mergeCell ref="H39:I39"/>
    <mergeCell ref="B1:Q1"/>
    <mergeCell ref="A4:B6"/>
    <mergeCell ref="C4:E5"/>
    <mergeCell ref="F4:H5"/>
    <mergeCell ref="I4:K4"/>
    <mergeCell ref="L4:N4"/>
    <mergeCell ref="O4:Q4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0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W70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V13" sqref="V13"/>
      <selection pane="topRight" activeCell="V13" sqref="V13"/>
      <selection pane="bottomLeft" activeCell="V13" sqref="V13"/>
      <selection pane="bottomRight" activeCell="C7" sqref="C7"/>
    </sheetView>
  </sheetViews>
  <sheetFormatPr defaultColWidth="8.75" defaultRowHeight="13.5" customHeight="1"/>
  <cols>
    <col min="1" max="1" width="1.328125" style="46" customWidth="1"/>
    <col min="2" max="2" width="8.75" style="46" customWidth="1"/>
    <col min="3" max="5" width="7.58203125" style="46" customWidth="1"/>
    <col min="6" max="31" width="6.58203125" style="46" customWidth="1"/>
    <col min="32" max="32" width="8.75" style="46" customWidth="1"/>
    <col min="33" max="34" width="1.328125" style="46" customWidth="1"/>
    <col min="35" max="35" width="8.75" style="46" customWidth="1"/>
    <col min="36" max="49" width="6.58203125" style="46" customWidth="1"/>
    <col min="50" max="50" width="8.75" style="46" customWidth="1"/>
    <col min="51" max="16384" width="8.75" style="46" customWidth="1"/>
  </cols>
  <sheetData>
    <row r="1" spans="1:49" ht="18" customHeight="1">
      <c r="A1" s="387" t="s">
        <v>270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95"/>
      <c r="S1" s="95"/>
      <c r="T1" s="96" t="s">
        <v>9</v>
      </c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H1" s="387" t="s">
        <v>258</v>
      </c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</row>
    <row r="2" spans="1:48" ht="18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Q2" s="95"/>
      <c r="R2" s="95"/>
      <c r="S2" s="95"/>
      <c r="T2" s="96"/>
      <c r="U2" s="95"/>
      <c r="V2" s="95"/>
      <c r="W2" s="95"/>
      <c r="X2" s="95"/>
      <c r="Y2" s="95"/>
      <c r="Z2" s="95"/>
      <c r="AA2" s="95"/>
      <c r="AB2" s="95"/>
      <c r="AC2" s="95"/>
      <c r="AD2" s="94"/>
      <c r="AE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</row>
    <row r="3" spans="1:49" ht="18" customHeight="1">
      <c r="A3" s="96" t="s">
        <v>95</v>
      </c>
      <c r="C3" s="99"/>
      <c r="D3" s="99"/>
      <c r="E3" s="99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 t="s">
        <v>158</v>
      </c>
      <c r="S3" s="45"/>
      <c r="T3" s="45"/>
      <c r="U3" s="45"/>
      <c r="V3" s="43"/>
      <c r="W3" s="43"/>
      <c r="X3" s="43"/>
      <c r="Y3" s="43"/>
      <c r="Z3" s="43"/>
      <c r="AA3" s="43"/>
      <c r="AB3" s="43"/>
      <c r="AC3" s="43"/>
      <c r="AD3" s="99"/>
      <c r="AE3" s="99"/>
      <c r="AF3" s="43"/>
      <c r="AG3" s="103" t="s">
        <v>264</v>
      </c>
      <c r="AH3" s="45" t="s">
        <v>158</v>
      </c>
      <c r="AJ3" s="99"/>
      <c r="AK3" s="99"/>
      <c r="AL3" s="99"/>
      <c r="AM3" s="99"/>
      <c r="AN3" s="99"/>
      <c r="AO3" s="45"/>
      <c r="AP3" s="45"/>
      <c r="AQ3" s="45"/>
      <c r="AR3" s="45"/>
      <c r="AS3" s="45"/>
      <c r="AT3" s="45"/>
      <c r="AU3" s="45"/>
      <c r="AV3" s="43"/>
      <c r="AW3" s="103" t="s">
        <v>269</v>
      </c>
    </row>
    <row r="4" spans="1:49" ht="18" customHeight="1">
      <c r="A4" s="481" t="s">
        <v>205</v>
      </c>
      <c r="B4" s="482"/>
      <c r="C4" s="485" t="s">
        <v>0</v>
      </c>
      <c r="D4" s="478"/>
      <c r="E4" s="482"/>
      <c r="F4" s="475" t="s">
        <v>236</v>
      </c>
      <c r="G4" s="475"/>
      <c r="H4" s="475" t="s">
        <v>91</v>
      </c>
      <c r="I4" s="475"/>
      <c r="J4" s="474" t="s">
        <v>237</v>
      </c>
      <c r="K4" s="474"/>
      <c r="L4" s="475" t="s">
        <v>92</v>
      </c>
      <c r="M4" s="475"/>
      <c r="N4" s="475" t="s">
        <v>93</v>
      </c>
      <c r="O4" s="475"/>
      <c r="P4" s="474" t="s">
        <v>235</v>
      </c>
      <c r="Q4" s="475"/>
      <c r="R4" s="475" t="s">
        <v>94</v>
      </c>
      <c r="S4" s="475"/>
      <c r="T4" s="475" t="s">
        <v>238</v>
      </c>
      <c r="U4" s="475"/>
      <c r="V4" s="475" t="s">
        <v>239</v>
      </c>
      <c r="W4" s="475"/>
      <c r="X4" s="475" t="s">
        <v>240</v>
      </c>
      <c r="Y4" s="475"/>
      <c r="Z4" s="470" t="s">
        <v>241</v>
      </c>
      <c r="AA4" s="471"/>
      <c r="AB4" s="470" t="s">
        <v>242</v>
      </c>
      <c r="AC4" s="481"/>
      <c r="AD4" s="470" t="s">
        <v>243</v>
      </c>
      <c r="AE4" s="471"/>
      <c r="AF4" s="470" t="s">
        <v>205</v>
      </c>
      <c r="AG4" s="478"/>
      <c r="AH4" s="481" t="s">
        <v>205</v>
      </c>
      <c r="AI4" s="482"/>
      <c r="AJ4" s="470" t="s">
        <v>244</v>
      </c>
      <c r="AK4" s="471"/>
      <c r="AL4" s="470" t="s">
        <v>254</v>
      </c>
      <c r="AM4" s="471"/>
      <c r="AN4" s="475" t="s">
        <v>245</v>
      </c>
      <c r="AO4" s="475"/>
      <c r="AP4" s="470" t="s">
        <v>209</v>
      </c>
      <c r="AQ4" s="471"/>
      <c r="AR4" s="470" t="s">
        <v>186</v>
      </c>
      <c r="AS4" s="471"/>
      <c r="AT4" s="474" t="s">
        <v>271</v>
      </c>
      <c r="AU4" s="475"/>
      <c r="AV4" s="475" t="s">
        <v>187</v>
      </c>
      <c r="AW4" s="476"/>
    </row>
    <row r="5" spans="1:49" ht="18" customHeight="1">
      <c r="A5" s="480"/>
      <c r="B5" s="483"/>
      <c r="C5" s="486"/>
      <c r="D5" s="487"/>
      <c r="E5" s="488"/>
      <c r="F5" s="475"/>
      <c r="G5" s="475"/>
      <c r="H5" s="475"/>
      <c r="I5" s="475"/>
      <c r="J5" s="474"/>
      <c r="K5" s="474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2"/>
      <c r="AA5" s="473"/>
      <c r="AB5" s="472"/>
      <c r="AC5" s="484"/>
      <c r="AD5" s="472"/>
      <c r="AE5" s="473"/>
      <c r="AF5" s="479"/>
      <c r="AG5" s="480"/>
      <c r="AH5" s="480"/>
      <c r="AI5" s="483"/>
      <c r="AJ5" s="472"/>
      <c r="AK5" s="473"/>
      <c r="AL5" s="472"/>
      <c r="AM5" s="473"/>
      <c r="AN5" s="475"/>
      <c r="AO5" s="475"/>
      <c r="AP5" s="472"/>
      <c r="AQ5" s="473"/>
      <c r="AR5" s="472"/>
      <c r="AS5" s="473"/>
      <c r="AT5" s="475"/>
      <c r="AU5" s="475"/>
      <c r="AV5" s="475"/>
      <c r="AW5" s="476"/>
    </row>
    <row r="6" spans="1:49" ht="18" customHeight="1">
      <c r="A6" s="480"/>
      <c r="B6" s="483"/>
      <c r="C6" s="174" t="s">
        <v>0</v>
      </c>
      <c r="D6" s="174" t="s">
        <v>5</v>
      </c>
      <c r="E6" s="174" t="s">
        <v>1</v>
      </c>
      <c r="F6" s="174" t="s">
        <v>5</v>
      </c>
      <c r="G6" s="174" t="s">
        <v>1</v>
      </c>
      <c r="H6" s="174" t="s">
        <v>5</v>
      </c>
      <c r="I6" s="174" t="s">
        <v>1</v>
      </c>
      <c r="J6" s="174" t="s">
        <v>5</v>
      </c>
      <c r="K6" s="174" t="s">
        <v>1</v>
      </c>
      <c r="L6" s="174" t="s">
        <v>5</v>
      </c>
      <c r="M6" s="174" t="s">
        <v>1</v>
      </c>
      <c r="N6" s="174" t="s">
        <v>5</v>
      </c>
      <c r="O6" s="174" t="s">
        <v>1</v>
      </c>
      <c r="P6" s="174" t="s">
        <v>5</v>
      </c>
      <c r="Q6" s="174" t="s">
        <v>1</v>
      </c>
      <c r="R6" s="174" t="s">
        <v>5</v>
      </c>
      <c r="S6" s="174" t="s">
        <v>1</v>
      </c>
      <c r="T6" s="174" t="s">
        <v>5</v>
      </c>
      <c r="U6" s="174" t="s">
        <v>1</v>
      </c>
      <c r="V6" s="174" t="s">
        <v>5</v>
      </c>
      <c r="W6" s="174" t="s">
        <v>1</v>
      </c>
      <c r="X6" s="174" t="s">
        <v>5</v>
      </c>
      <c r="Y6" s="174" t="s">
        <v>1</v>
      </c>
      <c r="Z6" s="174" t="s">
        <v>5</v>
      </c>
      <c r="AA6" s="174" t="s">
        <v>1</v>
      </c>
      <c r="AB6" s="174" t="s">
        <v>5</v>
      </c>
      <c r="AC6" s="174" t="s">
        <v>1</v>
      </c>
      <c r="AD6" s="174" t="s">
        <v>5</v>
      </c>
      <c r="AE6" s="174" t="s">
        <v>1</v>
      </c>
      <c r="AF6" s="479"/>
      <c r="AG6" s="480"/>
      <c r="AH6" s="480"/>
      <c r="AI6" s="483"/>
      <c r="AJ6" s="174" t="s">
        <v>5</v>
      </c>
      <c r="AK6" s="174" t="s">
        <v>1</v>
      </c>
      <c r="AL6" s="174" t="s">
        <v>5</v>
      </c>
      <c r="AM6" s="174" t="s">
        <v>1</v>
      </c>
      <c r="AN6" s="174" t="s">
        <v>5</v>
      </c>
      <c r="AO6" s="174" t="s">
        <v>1</v>
      </c>
      <c r="AP6" s="174" t="s">
        <v>5</v>
      </c>
      <c r="AQ6" s="174" t="s">
        <v>1</v>
      </c>
      <c r="AR6" s="174" t="s">
        <v>5</v>
      </c>
      <c r="AS6" s="174" t="s">
        <v>1</v>
      </c>
      <c r="AT6" s="174" t="s">
        <v>5</v>
      </c>
      <c r="AU6" s="174" t="s">
        <v>1</v>
      </c>
      <c r="AV6" s="174" t="s">
        <v>5</v>
      </c>
      <c r="AW6" s="175" t="s">
        <v>1</v>
      </c>
    </row>
    <row r="7" spans="1:49" ht="18" customHeight="1">
      <c r="A7" s="75"/>
      <c r="B7" s="177"/>
      <c r="C7" s="181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9"/>
      <c r="AE7" s="180"/>
      <c r="AF7" s="112"/>
      <c r="AG7" s="113"/>
      <c r="AH7" s="75"/>
      <c r="AI7" s="177"/>
      <c r="AJ7" s="181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9"/>
    </row>
    <row r="8" spans="1:49" ht="18" customHeight="1">
      <c r="A8" s="42"/>
      <c r="B8" s="40" t="s">
        <v>263</v>
      </c>
      <c r="C8" s="161">
        <f>SUM(D8:E8)</f>
        <v>4458</v>
      </c>
      <c r="D8" s="41">
        <f>SUM(F8,H8,J8,L8,N8,P8,R8,T8,V8,X8,Z8,AB8,AD8,AJ8,AL8,AN8,AP8,AR8,AT8,AV8)</f>
        <v>2603</v>
      </c>
      <c r="E8" s="41">
        <f>SUM(G8,I8,K8,M8,O8,Q8,S8,U8,W8,Y8,AA8,AC8,AE8,AK8,AM8,AO8,AQ8,AS8,AU8,AW8)</f>
        <v>1855</v>
      </c>
      <c r="F8" s="41">
        <v>15</v>
      </c>
      <c r="G8" s="41">
        <v>13</v>
      </c>
      <c r="H8" s="41">
        <v>21</v>
      </c>
      <c r="I8" s="41">
        <v>1</v>
      </c>
      <c r="J8" s="41">
        <v>0</v>
      </c>
      <c r="K8" s="41">
        <v>0</v>
      </c>
      <c r="L8" s="41">
        <v>344</v>
      </c>
      <c r="M8" s="41">
        <v>40</v>
      </c>
      <c r="N8" s="41">
        <v>974</v>
      </c>
      <c r="O8" s="41">
        <v>474</v>
      </c>
      <c r="P8" s="41">
        <v>38</v>
      </c>
      <c r="Q8" s="41">
        <v>8</v>
      </c>
      <c r="R8" s="41">
        <v>25</v>
      </c>
      <c r="S8" s="41">
        <v>19</v>
      </c>
      <c r="T8" s="41">
        <v>196</v>
      </c>
      <c r="U8" s="41">
        <v>74</v>
      </c>
      <c r="V8" s="41">
        <v>252</v>
      </c>
      <c r="W8" s="41">
        <v>347</v>
      </c>
      <c r="X8" s="41">
        <v>6</v>
      </c>
      <c r="Y8" s="41">
        <v>34</v>
      </c>
      <c r="Z8" s="41">
        <v>30</v>
      </c>
      <c r="AA8" s="41">
        <v>30</v>
      </c>
      <c r="AB8" s="41">
        <v>48</v>
      </c>
      <c r="AC8" s="41">
        <v>31</v>
      </c>
      <c r="AD8" s="41">
        <v>87</v>
      </c>
      <c r="AE8" s="162">
        <v>151</v>
      </c>
      <c r="AF8" s="176" t="s">
        <v>263</v>
      </c>
      <c r="AG8" s="115"/>
      <c r="AH8" s="42"/>
      <c r="AI8" s="40" t="s">
        <v>263</v>
      </c>
      <c r="AJ8" s="161">
        <v>38</v>
      </c>
      <c r="AK8" s="41">
        <v>92</v>
      </c>
      <c r="AL8" s="41">
        <v>1</v>
      </c>
      <c r="AM8" s="41">
        <v>7</v>
      </c>
      <c r="AN8" s="41">
        <v>61</v>
      </c>
      <c r="AO8" s="41">
        <v>215</v>
      </c>
      <c r="AP8" s="41">
        <v>33</v>
      </c>
      <c r="AQ8" s="41">
        <v>83</v>
      </c>
      <c r="AR8" s="41">
        <v>123</v>
      </c>
      <c r="AS8" s="41">
        <v>90</v>
      </c>
      <c r="AT8" s="41">
        <v>284</v>
      </c>
      <c r="AU8" s="41">
        <v>125</v>
      </c>
      <c r="AV8" s="41">
        <v>27</v>
      </c>
      <c r="AW8" s="163">
        <v>21</v>
      </c>
    </row>
    <row r="9" spans="1:49" s="104" customFormat="1" ht="18" customHeight="1">
      <c r="A9" s="289"/>
      <c r="B9" s="238" t="s">
        <v>293</v>
      </c>
      <c r="C9" s="290">
        <f aca="true" t="shared" si="0" ref="C9:AE9">C11+C31+C34+C39+C41+C44+C48+C52+C55+C58+C60</f>
        <v>4451</v>
      </c>
      <c r="D9" s="291">
        <f t="shared" si="0"/>
        <v>2636</v>
      </c>
      <c r="E9" s="291">
        <f>E11+E31+E34+E39+E41+E44+E48+E52+E55+E58+E60</f>
        <v>1815</v>
      </c>
      <c r="F9" s="291">
        <f t="shared" si="0"/>
        <v>24</v>
      </c>
      <c r="G9" s="291">
        <f t="shared" si="0"/>
        <v>7</v>
      </c>
      <c r="H9" s="291">
        <f t="shared" si="0"/>
        <v>28</v>
      </c>
      <c r="I9" s="291">
        <f t="shared" si="0"/>
        <v>1</v>
      </c>
      <c r="J9" s="291">
        <f t="shared" si="0"/>
        <v>1</v>
      </c>
      <c r="K9" s="291">
        <f t="shared" si="0"/>
        <v>2</v>
      </c>
      <c r="L9" s="291">
        <f t="shared" si="0"/>
        <v>347</v>
      </c>
      <c r="M9" s="291">
        <f t="shared" si="0"/>
        <v>63</v>
      </c>
      <c r="N9" s="291">
        <f t="shared" si="0"/>
        <v>985</v>
      </c>
      <c r="O9" s="291">
        <f t="shared" si="0"/>
        <v>473</v>
      </c>
      <c r="P9" s="291">
        <f t="shared" si="0"/>
        <v>45</v>
      </c>
      <c r="Q9" s="291">
        <f t="shared" si="0"/>
        <v>10</v>
      </c>
      <c r="R9" s="291">
        <f t="shared" si="0"/>
        <v>32</v>
      </c>
      <c r="S9" s="291">
        <f t="shared" si="0"/>
        <v>23</v>
      </c>
      <c r="T9" s="291">
        <f t="shared" si="0"/>
        <v>217</v>
      </c>
      <c r="U9" s="291">
        <f t="shared" si="0"/>
        <v>78</v>
      </c>
      <c r="V9" s="291">
        <f t="shared" si="0"/>
        <v>245</v>
      </c>
      <c r="W9" s="291">
        <f t="shared" si="0"/>
        <v>374</v>
      </c>
      <c r="X9" s="291">
        <f t="shared" si="0"/>
        <v>4</v>
      </c>
      <c r="Y9" s="291">
        <f t="shared" si="0"/>
        <v>30</v>
      </c>
      <c r="Z9" s="291">
        <f t="shared" si="0"/>
        <v>29</v>
      </c>
      <c r="AA9" s="291">
        <f t="shared" si="0"/>
        <v>30</v>
      </c>
      <c r="AB9" s="291">
        <f t="shared" si="0"/>
        <v>32</v>
      </c>
      <c r="AC9" s="291">
        <f t="shared" si="0"/>
        <v>23</v>
      </c>
      <c r="AD9" s="291">
        <f t="shared" si="0"/>
        <v>87</v>
      </c>
      <c r="AE9" s="292">
        <f t="shared" si="0"/>
        <v>131</v>
      </c>
      <c r="AF9" s="293" t="s">
        <v>293</v>
      </c>
      <c r="AG9" s="294"/>
      <c r="AH9" s="289"/>
      <c r="AI9" s="238" t="s">
        <v>293</v>
      </c>
      <c r="AJ9" s="290">
        <f aca="true" t="shared" si="1" ref="AJ9:AW9">AJ11+AJ31+AJ34+AJ39+AJ41+AJ44+AJ48+AJ52+AJ55+AJ58+AJ60</f>
        <v>29</v>
      </c>
      <c r="AK9" s="291">
        <f t="shared" si="1"/>
        <v>80</v>
      </c>
      <c r="AL9" s="291">
        <f t="shared" si="1"/>
        <v>2</v>
      </c>
      <c r="AM9" s="291">
        <f t="shared" si="1"/>
        <v>9</v>
      </c>
      <c r="AN9" s="291">
        <f t="shared" si="1"/>
        <v>54</v>
      </c>
      <c r="AO9" s="291">
        <f t="shared" si="1"/>
        <v>170</v>
      </c>
      <c r="AP9" s="291">
        <f t="shared" si="1"/>
        <v>34</v>
      </c>
      <c r="AQ9" s="291">
        <f t="shared" si="1"/>
        <v>70</v>
      </c>
      <c r="AR9" s="291">
        <f t="shared" si="1"/>
        <v>136</v>
      </c>
      <c r="AS9" s="291">
        <f t="shared" si="1"/>
        <v>76</v>
      </c>
      <c r="AT9" s="291">
        <f t="shared" si="1"/>
        <v>261</v>
      </c>
      <c r="AU9" s="291">
        <f t="shared" si="1"/>
        <v>130</v>
      </c>
      <c r="AV9" s="291">
        <f t="shared" si="1"/>
        <v>44</v>
      </c>
      <c r="AW9" s="291">
        <f t="shared" si="1"/>
        <v>35</v>
      </c>
    </row>
    <row r="10" spans="1:49" s="105" customFormat="1" ht="18" customHeight="1">
      <c r="A10" s="72"/>
      <c r="B10" s="173"/>
      <c r="C10" s="166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  <c r="AF10" s="73"/>
      <c r="AG10" s="74"/>
      <c r="AH10" s="72"/>
      <c r="AI10" s="173"/>
      <c r="AJ10" s="166" t="s">
        <v>198</v>
      </c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</row>
    <row r="11" spans="1:49" s="106" customFormat="1" ht="18" customHeight="1">
      <c r="A11" s="345" t="s">
        <v>170</v>
      </c>
      <c r="B11" s="477"/>
      <c r="C11" s="295">
        <f>SUM(C13:C30)</f>
        <v>3334</v>
      </c>
      <c r="D11" s="296">
        <f aca="true" t="shared" si="2" ref="D11:AE11">SUM(D13:D30)</f>
        <v>2007</v>
      </c>
      <c r="E11" s="296">
        <f>SUM(E13:E30)</f>
        <v>1327</v>
      </c>
      <c r="F11" s="296">
        <f t="shared" si="2"/>
        <v>14</v>
      </c>
      <c r="G11" s="296">
        <f t="shared" si="2"/>
        <v>4</v>
      </c>
      <c r="H11" s="296">
        <f t="shared" si="2"/>
        <v>28</v>
      </c>
      <c r="I11" s="296">
        <f t="shared" si="2"/>
        <v>1</v>
      </c>
      <c r="J11" s="296">
        <f t="shared" si="2"/>
        <v>1</v>
      </c>
      <c r="K11" s="296">
        <f t="shared" si="2"/>
        <v>1</v>
      </c>
      <c r="L11" s="296">
        <f t="shared" si="2"/>
        <v>304</v>
      </c>
      <c r="M11" s="296">
        <f t="shared" si="2"/>
        <v>51</v>
      </c>
      <c r="N11" s="296">
        <f t="shared" si="2"/>
        <v>707</v>
      </c>
      <c r="O11" s="296">
        <f t="shared" si="2"/>
        <v>318</v>
      </c>
      <c r="P11" s="296">
        <f t="shared" si="2"/>
        <v>41</v>
      </c>
      <c r="Q11" s="296">
        <f t="shared" si="2"/>
        <v>9</v>
      </c>
      <c r="R11" s="296">
        <f t="shared" si="2"/>
        <v>28</v>
      </c>
      <c r="S11" s="296">
        <f t="shared" si="2"/>
        <v>16</v>
      </c>
      <c r="T11" s="296">
        <f t="shared" si="2"/>
        <v>160</v>
      </c>
      <c r="U11" s="296">
        <f t="shared" si="2"/>
        <v>61</v>
      </c>
      <c r="V11" s="296">
        <f t="shared" si="2"/>
        <v>168</v>
      </c>
      <c r="W11" s="296">
        <f t="shared" si="2"/>
        <v>280</v>
      </c>
      <c r="X11" s="296">
        <f t="shared" si="2"/>
        <v>4</v>
      </c>
      <c r="Y11" s="296">
        <f t="shared" si="2"/>
        <v>25</v>
      </c>
      <c r="Z11" s="296">
        <f t="shared" si="2"/>
        <v>24</v>
      </c>
      <c r="AA11" s="296">
        <f t="shared" si="2"/>
        <v>25</v>
      </c>
      <c r="AB11" s="296">
        <f t="shared" si="2"/>
        <v>28</v>
      </c>
      <c r="AC11" s="296">
        <f t="shared" si="2"/>
        <v>18</v>
      </c>
      <c r="AD11" s="296">
        <f t="shared" si="2"/>
        <v>76</v>
      </c>
      <c r="AE11" s="297">
        <f t="shared" si="2"/>
        <v>102</v>
      </c>
      <c r="AF11" s="343" t="s">
        <v>170</v>
      </c>
      <c r="AG11" s="347"/>
      <c r="AH11" s="345" t="s">
        <v>170</v>
      </c>
      <c r="AI11" s="468"/>
      <c r="AJ11" s="296">
        <f aca="true" t="shared" si="3" ref="AJ11:AW11">SUM(AJ13:AJ30)</f>
        <v>14</v>
      </c>
      <c r="AK11" s="296">
        <f t="shared" si="3"/>
        <v>56</v>
      </c>
      <c r="AL11" s="296">
        <f t="shared" si="3"/>
        <v>2</v>
      </c>
      <c r="AM11" s="296">
        <f t="shared" si="3"/>
        <v>7</v>
      </c>
      <c r="AN11" s="296">
        <f t="shared" si="3"/>
        <v>39</v>
      </c>
      <c r="AO11" s="296">
        <f t="shared" si="3"/>
        <v>123</v>
      </c>
      <c r="AP11" s="296">
        <f t="shared" si="3"/>
        <v>22</v>
      </c>
      <c r="AQ11" s="296">
        <f t="shared" si="3"/>
        <v>46</v>
      </c>
      <c r="AR11" s="296">
        <f t="shared" si="3"/>
        <v>115</v>
      </c>
      <c r="AS11" s="296">
        <f t="shared" si="3"/>
        <v>55</v>
      </c>
      <c r="AT11" s="296">
        <f t="shared" si="3"/>
        <v>206</v>
      </c>
      <c r="AU11" s="296">
        <f t="shared" si="3"/>
        <v>112</v>
      </c>
      <c r="AV11" s="296">
        <f t="shared" si="3"/>
        <v>26</v>
      </c>
      <c r="AW11" s="296">
        <f t="shared" si="3"/>
        <v>17</v>
      </c>
    </row>
    <row r="12" spans="1:49" s="106" customFormat="1" ht="18" customHeight="1">
      <c r="A12" s="298"/>
      <c r="B12" s="299" t="s">
        <v>148</v>
      </c>
      <c r="C12" s="295">
        <f>SUM(C13:C17)</f>
        <v>1235</v>
      </c>
      <c r="D12" s="296">
        <f aca="true" t="shared" si="4" ref="D12:AE12">SUM(D13:D17)</f>
        <v>732</v>
      </c>
      <c r="E12" s="296">
        <f t="shared" si="4"/>
        <v>503</v>
      </c>
      <c r="F12" s="296">
        <f t="shared" si="4"/>
        <v>1</v>
      </c>
      <c r="G12" s="296">
        <f t="shared" si="4"/>
        <v>0</v>
      </c>
      <c r="H12" s="296">
        <f t="shared" si="4"/>
        <v>0</v>
      </c>
      <c r="I12" s="296">
        <f t="shared" si="4"/>
        <v>0</v>
      </c>
      <c r="J12" s="296">
        <f t="shared" si="4"/>
        <v>0</v>
      </c>
      <c r="K12" s="296">
        <f t="shared" si="4"/>
        <v>0</v>
      </c>
      <c r="L12" s="296">
        <f t="shared" si="4"/>
        <v>126</v>
      </c>
      <c r="M12" s="296">
        <f t="shared" si="4"/>
        <v>27</v>
      </c>
      <c r="N12" s="296">
        <f t="shared" si="4"/>
        <v>179</v>
      </c>
      <c r="O12" s="296">
        <f t="shared" si="4"/>
        <v>97</v>
      </c>
      <c r="P12" s="296">
        <f t="shared" si="4"/>
        <v>19</v>
      </c>
      <c r="Q12" s="296">
        <f t="shared" si="4"/>
        <v>2</v>
      </c>
      <c r="R12" s="296">
        <f t="shared" si="4"/>
        <v>13</v>
      </c>
      <c r="S12" s="296">
        <f t="shared" si="4"/>
        <v>5</v>
      </c>
      <c r="T12" s="296">
        <f t="shared" si="4"/>
        <v>63</v>
      </c>
      <c r="U12" s="296">
        <f t="shared" si="4"/>
        <v>20</v>
      </c>
      <c r="V12" s="296">
        <f t="shared" si="4"/>
        <v>71</v>
      </c>
      <c r="W12" s="296">
        <f t="shared" si="4"/>
        <v>116</v>
      </c>
      <c r="X12" s="296">
        <f t="shared" si="4"/>
        <v>1</v>
      </c>
      <c r="Y12" s="296">
        <f t="shared" si="4"/>
        <v>7</v>
      </c>
      <c r="Z12" s="296">
        <f t="shared" si="4"/>
        <v>19</v>
      </c>
      <c r="AA12" s="296">
        <f t="shared" si="4"/>
        <v>10</v>
      </c>
      <c r="AB12" s="296">
        <f t="shared" si="4"/>
        <v>19</v>
      </c>
      <c r="AC12" s="296">
        <f t="shared" si="4"/>
        <v>8</v>
      </c>
      <c r="AD12" s="296">
        <f t="shared" si="4"/>
        <v>33</v>
      </c>
      <c r="AE12" s="297">
        <f t="shared" si="4"/>
        <v>54</v>
      </c>
      <c r="AF12" s="300" t="s">
        <v>148</v>
      </c>
      <c r="AG12" s="298"/>
      <c r="AH12" s="298"/>
      <c r="AI12" s="299" t="s">
        <v>148</v>
      </c>
      <c r="AJ12" s="296">
        <f aca="true" t="shared" si="5" ref="AJ12:AW12">SUM(AJ13:AJ17)</f>
        <v>8</v>
      </c>
      <c r="AK12" s="296">
        <f t="shared" si="5"/>
        <v>26</v>
      </c>
      <c r="AL12" s="296">
        <f t="shared" si="5"/>
        <v>0</v>
      </c>
      <c r="AM12" s="296">
        <f t="shared" si="5"/>
        <v>4</v>
      </c>
      <c r="AN12" s="296">
        <f t="shared" si="5"/>
        <v>13</v>
      </c>
      <c r="AO12" s="296">
        <f t="shared" si="5"/>
        <v>37</v>
      </c>
      <c r="AP12" s="296">
        <f t="shared" si="5"/>
        <v>3</v>
      </c>
      <c r="AQ12" s="296">
        <f t="shared" si="5"/>
        <v>15</v>
      </c>
      <c r="AR12" s="296">
        <f t="shared" si="5"/>
        <v>63</v>
      </c>
      <c r="AS12" s="296">
        <f t="shared" si="5"/>
        <v>29</v>
      </c>
      <c r="AT12" s="296">
        <f t="shared" si="5"/>
        <v>79</v>
      </c>
      <c r="AU12" s="296">
        <f t="shared" si="5"/>
        <v>40</v>
      </c>
      <c r="AV12" s="296">
        <f t="shared" si="5"/>
        <v>22</v>
      </c>
      <c r="AW12" s="296">
        <f t="shared" si="5"/>
        <v>6</v>
      </c>
    </row>
    <row r="13" spans="1:49" s="108" customFormat="1" ht="18" customHeight="1">
      <c r="A13" s="122"/>
      <c r="B13" s="127" t="s">
        <v>23</v>
      </c>
      <c r="C13" s="170">
        <f>SUM(D13:E13)</f>
        <v>544</v>
      </c>
      <c r="D13" s="168">
        <f>F13+H13+J13+L13+N13+P13+R13+T13+V13+X13+Z13+AB13+AD13+AJ13+AL13+AN13+AP13+AR13+AT13+AV13</f>
        <v>336</v>
      </c>
      <c r="E13" s="168">
        <f>G13+I13+K13+M13+O13+Q13+S13+U13+W13+Y13+AA13+AC13+AE13+AK13+AM13+AO13+AQ13+AS13+AU13+AW13</f>
        <v>208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54</v>
      </c>
      <c r="M13" s="167">
        <v>13</v>
      </c>
      <c r="N13" s="167">
        <v>100</v>
      </c>
      <c r="O13" s="167">
        <v>43</v>
      </c>
      <c r="P13" s="167">
        <v>10</v>
      </c>
      <c r="Q13" s="167">
        <v>1</v>
      </c>
      <c r="R13" s="167">
        <v>8</v>
      </c>
      <c r="S13" s="167">
        <v>1</v>
      </c>
      <c r="T13" s="167">
        <v>25</v>
      </c>
      <c r="U13" s="167">
        <v>9</v>
      </c>
      <c r="V13" s="167">
        <v>34</v>
      </c>
      <c r="W13" s="167">
        <v>46</v>
      </c>
      <c r="X13" s="167">
        <v>0</v>
      </c>
      <c r="Y13" s="167">
        <v>1</v>
      </c>
      <c r="Z13" s="167">
        <v>4</v>
      </c>
      <c r="AA13" s="167">
        <v>4</v>
      </c>
      <c r="AB13" s="167">
        <v>13</v>
      </c>
      <c r="AC13" s="167">
        <v>3</v>
      </c>
      <c r="AD13" s="168">
        <v>22</v>
      </c>
      <c r="AE13" s="169">
        <v>29</v>
      </c>
      <c r="AF13" s="116" t="s">
        <v>23</v>
      </c>
      <c r="AG13" s="117"/>
      <c r="AH13" s="122"/>
      <c r="AI13" s="127" t="s">
        <v>23</v>
      </c>
      <c r="AJ13" s="170">
        <v>3</v>
      </c>
      <c r="AK13" s="168">
        <v>11</v>
      </c>
      <c r="AL13" s="168">
        <v>0</v>
      </c>
      <c r="AM13" s="168">
        <v>1</v>
      </c>
      <c r="AN13" s="168">
        <v>2</v>
      </c>
      <c r="AO13" s="167">
        <v>14</v>
      </c>
      <c r="AP13" s="167">
        <v>0</v>
      </c>
      <c r="AQ13" s="167">
        <v>4</v>
      </c>
      <c r="AR13" s="167">
        <v>27</v>
      </c>
      <c r="AS13" s="167">
        <v>14</v>
      </c>
      <c r="AT13" s="167">
        <v>15</v>
      </c>
      <c r="AU13" s="167">
        <v>9</v>
      </c>
      <c r="AV13" s="167">
        <v>19</v>
      </c>
      <c r="AW13" s="167">
        <v>5</v>
      </c>
    </row>
    <row r="14" spans="1:49" s="108" customFormat="1" ht="18" customHeight="1">
      <c r="A14" s="122"/>
      <c r="B14" s="127" t="s">
        <v>24</v>
      </c>
      <c r="C14" s="170">
        <f aca="true" t="shared" si="6" ref="C14:C29">SUM(D14:E14)</f>
        <v>284</v>
      </c>
      <c r="D14" s="168">
        <f aca="true" t="shared" si="7" ref="D14:E29">F14+H14+J14+L14+N14+P14+R14+T14+V14+X14+Z14+AB14+AD14+AJ14+AL14+AN14+AP14+AR14+AT14+AV14</f>
        <v>217</v>
      </c>
      <c r="E14" s="168">
        <f>G14+I14+K14+M14+O14+Q14+S14+U14+W14+Y14+AA14+AC14+AE14+AK14+AM14+AO14+AQ14+AS14+AU14+AW14</f>
        <v>67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45</v>
      </c>
      <c r="M14" s="167">
        <v>7</v>
      </c>
      <c r="N14" s="167">
        <v>52</v>
      </c>
      <c r="O14" s="167">
        <v>11</v>
      </c>
      <c r="P14" s="167">
        <v>7</v>
      </c>
      <c r="Q14" s="167">
        <v>0</v>
      </c>
      <c r="R14" s="167">
        <v>4</v>
      </c>
      <c r="S14" s="167">
        <v>2</v>
      </c>
      <c r="T14" s="167">
        <v>18</v>
      </c>
      <c r="U14" s="167">
        <v>1</v>
      </c>
      <c r="V14" s="167">
        <v>17</v>
      </c>
      <c r="W14" s="167">
        <v>15</v>
      </c>
      <c r="X14" s="167">
        <v>1</v>
      </c>
      <c r="Y14" s="167">
        <v>1</v>
      </c>
      <c r="Z14" s="167">
        <v>7</v>
      </c>
      <c r="AA14" s="167">
        <v>0</v>
      </c>
      <c r="AB14" s="167">
        <v>3</v>
      </c>
      <c r="AC14" s="167">
        <v>2</v>
      </c>
      <c r="AD14" s="168">
        <v>6</v>
      </c>
      <c r="AE14" s="169">
        <v>2</v>
      </c>
      <c r="AF14" s="116" t="s">
        <v>24</v>
      </c>
      <c r="AG14" s="117"/>
      <c r="AH14" s="122"/>
      <c r="AI14" s="127" t="s">
        <v>24</v>
      </c>
      <c r="AJ14" s="170">
        <v>2</v>
      </c>
      <c r="AK14" s="168">
        <v>2</v>
      </c>
      <c r="AL14" s="168">
        <v>0</v>
      </c>
      <c r="AM14" s="168">
        <v>0</v>
      </c>
      <c r="AN14" s="168">
        <v>4</v>
      </c>
      <c r="AO14" s="167">
        <v>7</v>
      </c>
      <c r="AP14" s="167">
        <v>1</v>
      </c>
      <c r="AQ14" s="167">
        <v>1</v>
      </c>
      <c r="AR14" s="167">
        <v>26</v>
      </c>
      <c r="AS14" s="167">
        <v>3</v>
      </c>
      <c r="AT14" s="167">
        <v>22</v>
      </c>
      <c r="AU14" s="167">
        <v>13</v>
      </c>
      <c r="AV14" s="167">
        <v>2</v>
      </c>
      <c r="AW14" s="167">
        <v>0</v>
      </c>
    </row>
    <row r="15" spans="1:49" s="108" customFormat="1" ht="18" customHeight="1">
      <c r="A15" s="122"/>
      <c r="B15" s="127" t="s">
        <v>25</v>
      </c>
      <c r="C15" s="170">
        <f t="shared" si="6"/>
        <v>84</v>
      </c>
      <c r="D15" s="168">
        <f t="shared" si="7"/>
        <v>33</v>
      </c>
      <c r="E15" s="168">
        <f t="shared" si="7"/>
        <v>51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5</v>
      </c>
      <c r="M15" s="167">
        <v>1</v>
      </c>
      <c r="N15" s="167">
        <v>6</v>
      </c>
      <c r="O15" s="167">
        <v>11</v>
      </c>
      <c r="P15" s="167">
        <v>0</v>
      </c>
      <c r="Q15" s="167">
        <v>1</v>
      </c>
      <c r="R15" s="167">
        <v>0</v>
      </c>
      <c r="S15" s="167">
        <v>0</v>
      </c>
      <c r="T15" s="167">
        <v>5</v>
      </c>
      <c r="U15" s="167">
        <v>1</v>
      </c>
      <c r="V15" s="167">
        <v>2</v>
      </c>
      <c r="W15" s="167">
        <v>16</v>
      </c>
      <c r="X15" s="167">
        <v>0</v>
      </c>
      <c r="Y15" s="167">
        <v>0</v>
      </c>
      <c r="Z15" s="167">
        <v>1</v>
      </c>
      <c r="AA15" s="167">
        <v>1</v>
      </c>
      <c r="AB15" s="167">
        <v>0</v>
      </c>
      <c r="AC15" s="167">
        <v>0</v>
      </c>
      <c r="AD15" s="168">
        <v>1</v>
      </c>
      <c r="AE15" s="169">
        <v>6</v>
      </c>
      <c r="AF15" s="116" t="s">
        <v>25</v>
      </c>
      <c r="AG15" s="117"/>
      <c r="AH15" s="122"/>
      <c r="AI15" s="127" t="s">
        <v>25</v>
      </c>
      <c r="AJ15" s="170">
        <v>0</v>
      </c>
      <c r="AK15" s="168">
        <v>1</v>
      </c>
      <c r="AL15" s="168">
        <v>0</v>
      </c>
      <c r="AM15" s="168">
        <v>0</v>
      </c>
      <c r="AN15" s="168">
        <v>3</v>
      </c>
      <c r="AO15" s="167">
        <v>6</v>
      </c>
      <c r="AP15" s="167">
        <v>1</v>
      </c>
      <c r="AQ15" s="167">
        <v>3</v>
      </c>
      <c r="AR15" s="167">
        <v>2</v>
      </c>
      <c r="AS15" s="167">
        <v>2</v>
      </c>
      <c r="AT15" s="167">
        <v>6</v>
      </c>
      <c r="AU15" s="167">
        <v>1</v>
      </c>
      <c r="AV15" s="167">
        <v>1</v>
      </c>
      <c r="AW15" s="167">
        <v>1</v>
      </c>
    </row>
    <row r="16" spans="1:49" s="108" customFormat="1" ht="18" customHeight="1">
      <c r="A16" s="122"/>
      <c r="B16" s="127" t="s">
        <v>26</v>
      </c>
      <c r="C16" s="170">
        <f t="shared" si="6"/>
        <v>83</v>
      </c>
      <c r="D16" s="168">
        <f t="shared" si="7"/>
        <v>57</v>
      </c>
      <c r="E16" s="168">
        <f t="shared" si="7"/>
        <v>26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15</v>
      </c>
      <c r="M16" s="167">
        <v>0</v>
      </c>
      <c r="N16" s="167">
        <v>6</v>
      </c>
      <c r="O16" s="167">
        <v>2</v>
      </c>
      <c r="P16" s="167">
        <v>1</v>
      </c>
      <c r="Q16" s="167">
        <v>0</v>
      </c>
      <c r="R16" s="167">
        <v>1</v>
      </c>
      <c r="S16" s="167">
        <v>2</v>
      </c>
      <c r="T16" s="167">
        <v>7</v>
      </c>
      <c r="U16" s="167">
        <v>1</v>
      </c>
      <c r="V16" s="167">
        <v>6</v>
      </c>
      <c r="W16" s="167">
        <v>5</v>
      </c>
      <c r="X16" s="167">
        <v>0</v>
      </c>
      <c r="Y16" s="167">
        <v>1</v>
      </c>
      <c r="Z16" s="167">
        <v>2</v>
      </c>
      <c r="AA16" s="167">
        <v>0</v>
      </c>
      <c r="AB16" s="167">
        <v>2</v>
      </c>
      <c r="AC16" s="167">
        <v>0</v>
      </c>
      <c r="AD16" s="168">
        <v>2</v>
      </c>
      <c r="AE16" s="169">
        <v>2</v>
      </c>
      <c r="AF16" s="116" t="s">
        <v>26</v>
      </c>
      <c r="AG16" s="117"/>
      <c r="AH16" s="122"/>
      <c r="AI16" s="127" t="s">
        <v>26</v>
      </c>
      <c r="AJ16" s="170">
        <v>1</v>
      </c>
      <c r="AK16" s="168">
        <v>3</v>
      </c>
      <c r="AL16" s="168">
        <v>0</v>
      </c>
      <c r="AM16" s="168">
        <v>0</v>
      </c>
      <c r="AN16" s="168">
        <v>0</v>
      </c>
      <c r="AO16" s="167">
        <v>1</v>
      </c>
      <c r="AP16" s="167">
        <v>0</v>
      </c>
      <c r="AQ16" s="167">
        <v>0</v>
      </c>
      <c r="AR16" s="167">
        <v>4</v>
      </c>
      <c r="AS16" s="167">
        <v>2</v>
      </c>
      <c r="AT16" s="167">
        <v>10</v>
      </c>
      <c r="AU16" s="167">
        <v>7</v>
      </c>
      <c r="AV16" s="167">
        <v>0</v>
      </c>
      <c r="AW16" s="167">
        <v>0</v>
      </c>
    </row>
    <row r="17" spans="1:49" s="108" customFormat="1" ht="18" customHeight="1">
      <c r="A17" s="122"/>
      <c r="B17" s="127" t="s">
        <v>27</v>
      </c>
      <c r="C17" s="170">
        <f t="shared" si="6"/>
        <v>240</v>
      </c>
      <c r="D17" s="168">
        <f t="shared" si="7"/>
        <v>89</v>
      </c>
      <c r="E17" s="168">
        <f t="shared" si="7"/>
        <v>151</v>
      </c>
      <c r="F17" s="167">
        <v>1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7</v>
      </c>
      <c r="M17" s="167">
        <v>6</v>
      </c>
      <c r="N17" s="167">
        <v>15</v>
      </c>
      <c r="O17" s="167">
        <v>30</v>
      </c>
      <c r="P17" s="167">
        <v>1</v>
      </c>
      <c r="Q17" s="167">
        <v>0</v>
      </c>
      <c r="R17" s="167">
        <v>0</v>
      </c>
      <c r="S17" s="167">
        <v>0</v>
      </c>
      <c r="T17" s="167">
        <v>8</v>
      </c>
      <c r="U17" s="167">
        <v>8</v>
      </c>
      <c r="V17" s="167">
        <v>12</v>
      </c>
      <c r="W17" s="167">
        <v>34</v>
      </c>
      <c r="X17" s="167">
        <v>0</v>
      </c>
      <c r="Y17" s="167">
        <v>4</v>
      </c>
      <c r="Z17" s="167">
        <v>5</v>
      </c>
      <c r="AA17" s="167">
        <v>5</v>
      </c>
      <c r="AB17" s="167">
        <v>1</v>
      </c>
      <c r="AC17" s="167">
        <v>3</v>
      </c>
      <c r="AD17" s="168">
        <v>2</v>
      </c>
      <c r="AE17" s="169">
        <v>15</v>
      </c>
      <c r="AF17" s="116" t="s">
        <v>27</v>
      </c>
      <c r="AG17" s="117"/>
      <c r="AH17" s="122"/>
      <c r="AI17" s="127" t="s">
        <v>27</v>
      </c>
      <c r="AJ17" s="170">
        <v>2</v>
      </c>
      <c r="AK17" s="168">
        <v>9</v>
      </c>
      <c r="AL17" s="168">
        <v>0</v>
      </c>
      <c r="AM17" s="168">
        <v>3</v>
      </c>
      <c r="AN17" s="168">
        <v>4</v>
      </c>
      <c r="AO17" s="167">
        <v>9</v>
      </c>
      <c r="AP17" s="167">
        <v>1</v>
      </c>
      <c r="AQ17" s="167">
        <v>7</v>
      </c>
      <c r="AR17" s="167">
        <v>4</v>
      </c>
      <c r="AS17" s="167">
        <v>8</v>
      </c>
      <c r="AT17" s="167">
        <v>26</v>
      </c>
      <c r="AU17" s="167">
        <v>10</v>
      </c>
      <c r="AV17" s="167">
        <v>0</v>
      </c>
      <c r="AW17" s="167">
        <v>0</v>
      </c>
    </row>
    <row r="18" spans="1:49" s="108" customFormat="1" ht="18" customHeight="1">
      <c r="A18" s="122"/>
      <c r="B18" s="126" t="s">
        <v>28</v>
      </c>
      <c r="C18" s="170">
        <f t="shared" si="6"/>
        <v>484</v>
      </c>
      <c r="D18" s="168">
        <f t="shared" si="7"/>
        <v>301</v>
      </c>
      <c r="E18" s="168">
        <f t="shared" si="7"/>
        <v>183</v>
      </c>
      <c r="F18" s="167">
        <v>1</v>
      </c>
      <c r="G18" s="167">
        <v>1</v>
      </c>
      <c r="H18" s="167">
        <v>23</v>
      </c>
      <c r="I18" s="167">
        <v>0</v>
      </c>
      <c r="J18" s="167">
        <v>0</v>
      </c>
      <c r="K18" s="167">
        <v>0</v>
      </c>
      <c r="L18" s="167">
        <v>59</v>
      </c>
      <c r="M18" s="167">
        <v>8</v>
      </c>
      <c r="N18" s="167">
        <v>92</v>
      </c>
      <c r="O18" s="167">
        <v>36</v>
      </c>
      <c r="P18" s="167">
        <v>7</v>
      </c>
      <c r="Q18" s="167">
        <v>2</v>
      </c>
      <c r="R18" s="167">
        <v>5</v>
      </c>
      <c r="S18" s="167">
        <v>3</v>
      </c>
      <c r="T18" s="167">
        <v>20</v>
      </c>
      <c r="U18" s="167">
        <v>10</v>
      </c>
      <c r="V18" s="167">
        <v>27</v>
      </c>
      <c r="W18" s="167">
        <v>40</v>
      </c>
      <c r="X18" s="167">
        <v>0</v>
      </c>
      <c r="Y18" s="167">
        <v>4</v>
      </c>
      <c r="Z18" s="167">
        <v>0</v>
      </c>
      <c r="AA18" s="167">
        <v>5</v>
      </c>
      <c r="AB18" s="167">
        <v>4</v>
      </c>
      <c r="AC18" s="167">
        <v>1</v>
      </c>
      <c r="AD18" s="168">
        <v>7</v>
      </c>
      <c r="AE18" s="169">
        <v>14</v>
      </c>
      <c r="AF18" s="118" t="s">
        <v>28</v>
      </c>
      <c r="AG18" s="117"/>
      <c r="AH18" s="122"/>
      <c r="AI18" s="126" t="s">
        <v>28</v>
      </c>
      <c r="AJ18" s="170">
        <v>1</v>
      </c>
      <c r="AK18" s="168">
        <v>9</v>
      </c>
      <c r="AL18" s="168">
        <v>0</v>
      </c>
      <c r="AM18" s="168">
        <v>1</v>
      </c>
      <c r="AN18" s="168">
        <v>7</v>
      </c>
      <c r="AO18" s="167">
        <v>22</v>
      </c>
      <c r="AP18" s="167">
        <v>8</v>
      </c>
      <c r="AQ18" s="167">
        <v>7</v>
      </c>
      <c r="AR18" s="167">
        <v>13</v>
      </c>
      <c r="AS18" s="167">
        <v>5</v>
      </c>
      <c r="AT18" s="167">
        <v>27</v>
      </c>
      <c r="AU18" s="167">
        <v>14</v>
      </c>
      <c r="AV18" s="167">
        <v>0</v>
      </c>
      <c r="AW18" s="167">
        <v>1</v>
      </c>
    </row>
    <row r="19" spans="1:49" s="108" customFormat="1" ht="18" customHeight="1">
      <c r="A19" s="122"/>
      <c r="B19" s="126" t="s">
        <v>149</v>
      </c>
      <c r="C19" s="170">
        <f t="shared" si="6"/>
        <v>117</v>
      </c>
      <c r="D19" s="168">
        <f t="shared" si="7"/>
        <v>32</v>
      </c>
      <c r="E19" s="168">
        <f t="shared" si="7"/>
        <v>85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2</v>
      </c>
      <c r="M19" s="167">
        <v>4</v>
      </c>
      <c r="N19" s="167">
        <v>5</v>
      </c>
      <c r="O19" s="167">
        <v>24</v>
      </c>
      <c r="P19" s="167">
        <v>1</v>
      </c>
      <c r="Q19" s="167">
        <v>0</v>
      </c>
      <c r="R19" s="167">
        <v>1</v>
      </c>
      <c r="S19" s="167">
        <v>1</v>
      </c>
      <c r="T19" s="167">
        <v>9</v>
      </c>
      <c r="U19" s="167">
        <v>8</v>
      </c>
      <c r="V19" s="167">
        <v>2</v>
      </c>
      <c r="W19" s="167">
        <v>24</v>
      </c>
      <c r="X19" s="167">
        <v>0</v>
      </c>
      <c r="Y19" s="167">
        <v>4</v>
      </c>
      <c r="Z19" s="167">
        <v>0</v>
      </c>
      <c r="AA19" s="167">
        <v>2</v>
      </c>
      <c r="AB19" s="167">
        <v>0</v>
      </c>
      <c r="AC19" s="167">
        <v>1</v>
      </c>
      <c r="AD19" s="168">
        <v>1</v>
      </c>
      <c r="AE19" s="169">
        <v>3</v>
      </c>
      <c r="AF19" s="118" t="s">
        <v>149</v>
      </c>
      <c r="AG19" s="117"/>
      <c r="AH19" s="122"/>
      <c r="AI19" s="126" t="s">
        <v>149</v>
      </c>
      <c r="AJ19" s="170">
        <v>2</v>
      </c>
      <c r="AK19" s="168">
        <v>2</v>
      </c>
      <c r="AL19" s="168">
        <v>0</v>
      </c>
      <c r="AM19" s="168">
        <v>0</v>
      </c>
      <c r="AN19" s="168">
        <v>0</v>
      </c>
      <c r="AO19" s="167">
        <v>2</v>
      </c>
      <c r="AP19" s="167">
        <v>0</v>
      </c>
      <c r="AQ19" s="167">
        <v>3</v>
      </c>
      <c r="AR19" s="167">
        <v>0</v>
      </c>
      <c r="AS19" s="167">
        <v>4</v>
      </c>
      <c r="AT19" s="167">
        <v>9</v>
      </c>
      <c r="AU19" s="167">
        <v>3</v>
      </c>
      <c r="AV19" s="167">
        <v>0</v>
      </c>
      <c r="AW19" s="167">
        <v>0</v>
      </c>
    </row>
    <row r="20" spans="1:49" s="108" customFormat="1" ht="18" customHeight="1">
      <c r="A20" s="122"/>
      <c r="B20" s="126" t="s">
        <v>29</v>
      </c>
      <c r="C20" s="170">
        <f t="shared" si="6"/>
        <v>180</v>
      </c>
      <c r="D20" s="168">
        <f t="shared" si="7"/>
        <v>123</v>
      </c>
      <c r="E20" s="168">
        <f t="shared" si="7"/>
        <v>57</v>
      </c>
      <c r="F20" s="167">
        <v>0</v>
      </c>
      <c r="G20" s="167">
        <v>0</v>
      </c>
      <c r="H20" s="167">
        <v>4</v>
      </c>
      <c r="I20" s="167">
        <v>1</v>
      </c>
      <c r="J20" s="167">
        <v>0</v>
      </c>
      <c r="K20" s="167">
        <v>0</v>
      </c>
      <c r="L20" s="167">
        <v>15</v>
      </c>
      <c r="M20" s="167">
        <v>0</v>
      </c>
      <c r="N20" s="167">
        <v>41</v>
      </c>
      <c r="O20" s="167">
        <v>9</v>
      </c>
      <c r="P20" s="167">
        <v>0</v>
      </c>
      <c r="Q20" s="167">
        <v>0</v>
      </c>
      <c r="R20" s="167">
        <v>1</v>
      </c>
      <c r="S20" s="167">
        <v>1</v>
      </c>
      <c r="T20" s="167">
        <v>11</v>
      </c>
      <c r="U20" s="167">
        <v>0</v>
      </c>
      <c r="V20" s="167">
        <v>13</v>
      </c>
      <c r="W20" s="167">
        <v>15</v>
      </c>
      <c r="X20" s="167">
        <v>0</v>
      </c>
      <c r="Y20" s="167">
        <v>3</v>
      </c>
      <c r="Z20" s="167">
        <v>0</v>
      </c>
      <c r="AA20" s="167">
        <v>1</v>
      </c>
      <c r="AB20" s="167">
        <v>0</v>
      </c>
      <c r="AC20" s="167">
        <v>0</v>
      </c>
      <c r="AD20" s="168">
        <v>9</v>
      </c>
      <c r="AE20" s="169">
        <v>7</v>
      </c>
      <c r="AF20" s="118" t="s">
        <v>29</v>
      </c>
      <c r="AG20" s="117"/>
      <c r="AH20" s="122"/>
      <c r="AI20" s="126" t="s">
        <v>29</v>
      </c>
      <c r="AJ20" s="170">
        <v>0</v>
      </c>
      <c r="AK20" s="168">
        <v>3</v>
      </c>
      <c r="AL20" s="168">
        <v>0</v>
      </c>
      <c r="AM20" s="168">
        <v>1</v>
      </c>
      <c r="AN20" s="168">
        <v>3</v>
      </c>
      <c r="AO20" s="167">
        <v>6</v>
      </c>
      <c r="AP20" s="167">
        <v>2</v>
      </c>
      <c r="AQ20" s="167">
        <v>1</v>
      </c>
      <c r="AR20" s="167">
        <v>7</v>
      </c>
      <c r="AS20" s="167">
        <v>0</v>
      </c>
      <c r="AT20" s="167">
        <v>16</v>
      </c>
      <c r="AU20" s="167">
        <v>8</v>
      </c>
      <c r="AV20" s="167">
        <v>1</v>
      </c>
      <c r="AW20" s="167">
        <v>1</v>
      </c>
    </row>
    <row r="21" spans="1:49" s="108" customFormat="1" ht="18" customHeight="1">
      <c r="A21" s="122"/>
      <c r="B21" s="126" t="s">
        <v>30</v>
      </c>
      <c r="C21" s="170">
        <f t="shared" si="6"/>
        <v>174</v>
      </c>
      <c r="D21" s="168">
        <f t="shared" si="7"/>
        <v>147</v>
      </c>
      <c r="E21" s="168">
        <f t="shared" si="7"/>
        <v>27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26</v>
      </c>
      <c r="M21" s="167">
        <v>1</v>
      </c>
      <c r="N21" s="167">
        <v>92</v>
      </c>
      <c r="O21" s="167">
        <v>13</v>
      </c>
      <c r="P21" s="167">
        <v>3</v>
      </c>
      <c r="Q21" s="167">
        <v>0</v>
      </c>
      <c r="R21" s="167">
        <v>2</v>
      </c>
      <c r="S21" s="167">
        <v>0</v>
      </c>
      <c r="T21" s="167">
        <v>2</v>
      </c>
      <c r="U21" s="167">
        <v>1</v>
      </c>
      <c r="V21" s="167">
        <v>7</v>
      </c>
      <c r="W21" s="167">
        <v>1</v>
      </c>
      <c r="X21" s="167">
        <v>1</v>
      </c>
      <c r="Y21" s="167">
        <v>0</v>
      </c>
      <c r="Z21" s="167">
        <v>2</v>
      </c>
      <c r="AA21" s="167">
        <v>2</v>
      </c>
      <c r="AB21" s="167">
        <v>3</v>
      </c>
      <c r="AC21" s="167">
        <v>2</v>
      </c>
      <c r="AD21" s="168">
        <v>0</v>
      </c>
      <c r="AE21" s="169">
        <v>2</v>
      </c>
      <c r="AF21" s="118" t="s">
        <v>30</v>
      </c>
      <c r="AG21" s="117"/>
      <c r="AH21" s="122"/>
      <c r="AI21" s="126" t="s">
        <v>30</v>
      </c>
      <c r="AJ21" s="170">
        <v>0</v>
      </c>
      <c r="AK21" s="168">
        <v>0</v>
      </c>
      <c r="AL21" s="168">
        <v>0</v>
      </c>
      <c r="AM21" s="168">
        <v>1</v>
      </c>
      <c r="AN21" s="168">
        <v>0</v>
      </c>
      <c r="AO21" s="167">
        <v>0</v>
      </c>
      <c r="AP21" s="167">
        <v>1</v>
      </c>
      <c r="AQ21" s="167">
        <v>0</v>
      </c>
      <c r="AR21" s="167">
        <v>5</v>
      </c>
      <c r="AS21" s="167">
        <v>1</v>
      </c>
      <c r="AT21" s="167">
        <v>3</v>
      </c>
      <c r="AU21" s="167">
        <v>3</v>
      </c>
      <c r="AV21" s="167">
        <v>0</v>
      </c>
      <c r="AW21" s="167">
        <v>0</v>
      </c>
    </row>
    <row r="22" spans="1:49" s="108" customFormat="1" ht="18" customHeight="1">
      <c r="A22" s="122"/>
      <c r="B22" s="126" t="s">
        <v>31</v>
      </c>
      <c r="C22" s="170">
        <f t="shared" si="6"/>
        <v>159</v>
      </c>
      <c r="D22" s="168">
        <f t="shared" si="7"/>
        <v>86</v>
      </c>
      <c r="E22" s="168">
        <f t="shared" si="7"/>
        <v>73</v>
      </c>
      <c r="F22" s="167">
        <v>1</v>
      </c>
      <c r="G22" s="167">
        <v>1</v>
      </c>
      <c r="H22" s="167">
        <v>0</v>
      </c>
      <c r="I22" s="167">
        <v>0</v>
      </c>
      <c r="J22" s="167">
        <v>0</v>
      </c>
      <c r="K22" s="167">
        <v>0</v>
      </c>
      <c r="L22" s="167">
        <v>5</v>
      </c>
      <c r="M22" s="167">
        <v>2</v>
      </c>
      <c r="N22" s="167">
        <v>29</v>
      </c>
      <c r="O22" s="167">
        <v>14</v>
      </c>
      <c r="P22" s="167">
        <v>0</v>
      </c>
      <c r="Q22" s="167">
        <v>0</v>
      </c>
      <c r="R22" s="167">
        <v>0</v>
      </c>
      <c r="S22" s="167">
        <v>3</v>
      </c>
      <c r="T22" s="167">
        <v>14</v>
      </c>
      <c r="U22" s="167">
        <v>5</v>
      </c>
      <c r="V22" s="167">
        <v>17</v>
      </c>
      <c r="W22" s="167">
        <v>23</v>
      </c>
      <c r="X22" s="167">
        <v>0</v>
      </c>
      <c r="Y22" s="167">
        <v>1</v>
      </c>
      <c r="Z22" s="167">
        <v>1</v>
      </c>
      <c r="AA22" s="167">
        <v>1</v>
      </c>
      <c r="AB22" s="167">
        <v>0</v>
      </c>
      <c r="AC22" s="167">
        <v>0</v>
      </c>
      <c r="AD22" s="168">
        <v>6</v>
      </c>
      <c r="AE22" s="169">
        <v>4</v>
      </c>
      <c r="AF22" s="118" t="s">
        <v>31</v>
      </c>
      <c r="AG22" s="117"/>
      <c r="AH22" s="122"/>
      <c r="AI22" s="126" t="s">
        <v>31</v>
      </c>
      <c r="AJ22" s="170">
        <v>0</v>
      </c>
      <c r="AK22" s="168">
        <v>1</v>
      </c>
      <c r="AL22" s="168">
        <v>0</v>
      </c>
      <c r="AM22" s="168">
        <v>0</v>
      </c>
      <c r="AN22" s="168">
        <v>0</v>
      </c>
      <c r="AO22" s="167">
        <v>5</v>
      </c>
      <c r="AP22" s="167">
        <v>1</v>
      </c>
      <c r="AQ22" s="167">
        <v>3</v>
      </c>
      <c r="AR22" s="167">
        <v>4</v>
      </c>
      <c r="AS22" s="167">
        <v>0</v>
      </c>
      <c r="AT22" s="167">
        <v>7</v>
      </c>
      <c r="AU22" s="167">
        <v>4</v>
      </c>
      <c r="AV22" s="167">
        <v>1</v>
      </c>
      <c r="AW22" s="167">
        <v>6</v>
      </c>
    </row>
    <row r="23" spans="1:49" s="108" customFormat="1" ht="18" customHeight="1">
      <c r="A23" s="122"/>
      <c r="B23" s="126" t="s">
        <v>32</v>
      </c>
      <c r="C23" s="170">
        <f t="shared" si="6"/>
        <v>16</v>
      </c>
      <c r="D23" s="168">
        <f t="shared" si="7"/>
        <v>7</v>
      </c>
      <c r="E23" s="168">
        <f t="shared" si="7"/>
        <v>9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1</v>
      </c>
      <c r="O23" s="167">
        <v>1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1</v>
      </c>
      <c r="W23" s="167">
        <v>1</v>
      </c>
      <c r="X23" s="167">
        <v>0</v>
      </c>
      <c r="Y23" s="167">
        <v>0</v>
      </c>
      <c r="Z23" s="167">
        <v>0</v>
      </c>
      <c r="AA23" s="167">
        <v>0</v>
      </c>
      <c r="AB23" s="167">
        <v>0</v>
      </c>
      <c r="AC23" s="167">
        <v>0</v>
      </c>
      <c r="AD23" s="168">
        <v>1</v>
      </c>
      <c r="AE23" s="169">
        <v>0</v>
      </c>
      <c r="AF23" s="118" t="s">
        <v>32</v>
      </c>
      <c r="AG23" s="117"/>
      <c r="AH23" s="122"/>
      <c r="AI23" s="126" t="s">
        <v>32</v>
      </c>
      <c r="AJ23" s="170">
        <v>0</v>
      </c>
      <c r="AK23" s="168">
        <v>0</v>
      </c>
      <c r="AL23" s="168">
        <v>0</v>
      </c>
      <c r="AM23" s="168">
        <v>0</v>
      </c>
      <c r="AN23" s="168">
        <v>1</v>
      </c>
      <c r="AO23" s="167">
        <v>0</v>
      </c>
      <c r="AP23" s="167">
        <v>0</v>
      </c>
      <c r="AQ23" s="167">
        <v>0</v>
      </c>
      <c r="AR23" s="167">
        <v>0</v>
      </c>
      <c r="AS23" s="167">
        <v>0</v>
      </c>
      <c r="AT23" s="167">
        <v>3</v>
      </c>
      <c r="AU23" s="167">
        <v>7</v>
      </c>
      <c r="AV23" s="167">
        <v>0</v>
      </c>
      <c r="AW23" s="167">
        <v>0</v>
      </c>
    </row>
    <row r="24" spans="1:49" s="108" customFormat="1" ht="18" customHeight="1">
      <c r="A24" s="122"/>
      <c r="B24" s="126" t="s">
        <v>33</v>
      </c>
      <c r="C24" s="170">
        <f t="shared" si="6"/>
        <v>49</v>
      </c>
      <c r="D24" s="168">
        <f t="shared" si="7"/>
        <v>32</v>
      </c>
      <c r="E24" s="168">
        <f t="shared" si="7"/>
        <v>17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4</v>
      </c>
      <c r="M24" s="167">
        <v>0</v>
      </c>
      <c r="N24" s="167">
        <v>6</v>
      </c>
      <c r="O24" s="167">
        <v>4</v>
      </c>
      <c r="P24" s="167">
        <v>0</v>
      </c>
      <c r="Q24" s="167">
        <v>0</v>
      </c>
      <c r="R24" s="167">
        <v>1</v>
      </c>
      <c r="S24" s="167">
        <v>0</v>
      </c>
      <c r="T24" s="167">
        <v>8</v>
      </c>
      <c r="U24" s="167">
        <v>0</v>
      </c>
      <c r="V24" s="167">
        <v>1</v>
      </c>
      <c r="W24" s="167">
        <v>3</v>
      </c>
      <c r="X24" s="167">
        <v>0</v>
      </c>
      <c r="Y24" s="167">
        <v>0</v>
      </c>
      <c r="Z24" s="167">
        <v>0</v>
      </c>
      <c r="AA24" s="167">
        <v>0</v>
      </c>
      <c r="AB24" s="167">
        <v>0</v>
      </c>
      <c r="AC24" s="167">
        <v>1</v>
      </c>
      <c r="AD24" s="168">
        <v>0</v>
      </c>
      <c r="AE24" s="169">
        <v>1</v>
      </c>
      <c r="AF24" s="118" t="s">
        <v>33</v>
      </c>
      <c r="AG24" s="117"/>
      <c r="AH24" s="122"/>
      <c r="AI24" s="126" t="s">
        <v>33</v>
      </c>
      <c r="AJ24" s="170">
        <v>2</v>
      </c>
      <c r="AK24" s="168">
        <v>1</v>
      </c>
      <c r="AL24" s="168">
        <v>1</v>
      </c>
      <c r="AM24" s="168">
        <v>0</v>
      </c>
      <c r="AN24" s="168">
        <v>1</v>
      </c>
      <c r="AO24" s="167">
        <v>0</v>
      </c>
      <c r="AP24" s="167">
        <v>0</v>
      </c>
      <c r="AQ24" s="167">
        <v>0</v>
      </c>
      <c r="AR24" s="167">
        <v>0</v>
      </c>
      <c r="AS24" s="167">
        <v>0</v>
      </c>
      <c r="AT24" s="167">
        <v>6</v>
      </c>
      <c r="AU24" s="167">
        <v>4</v>
      </c>
      <c r="AV24" s="167">
        <v>2</v>
      </c>
      <c r="AW24" s="167">
        <v>3</v>
      </c>
    </row>
    <row r="25" spans="1:49" s="108" customFormat="1" ht="18" customHeight="1">
      <c r="A25" s="122"/>
      <c r="B25" s="126" t="s">
        <v>34</v>
      </c>
      <c r="C25" s="170">
        <f t="shared" si="6"/>
        <v>76</v>
      </c>
      <c r="D25" s="168">
        <f t="shared" si="7"/>
        <v>17</v>
      </c>
      <c r="E25" s="168">
        <f t="shared" si="7"/>
        <v>59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2</v>
      </c>
      <c r="M25" s="167">
        <v>0</v>
      </c>
      <c r="N25" s="167">
        <v>1</v>
      </c>
      <c r="O25" s="167">
        <v>7</v>
      </c>
      <c r="P25" s="167">
        <v>0</v>
      </c>
      <c r="Q25" s="167">
        <v>1</v>
      </c>
      <c r="R25" s="167">
        <v>0</v>
      </c>
      <c r="S25" s="167">
        <v>1</v>
      </c>
      <c r="T25" s="167">
        <v>3</v>
      </c>
      <c r="U25" s="167">
        <v>8</v>
      </c>
      <c r="V25" s="167">
        <v>4</v>
      </c>
      <c r="W25" s="167">
        <v>14</v>
      </c>
      <c r="X25" s="167">
        <v>0</v>
      </c>
      <c r="Y25" s="167">
        <v>1</v>
      </c>
      <c r="Z25" s="167">
        <v>1</v>
      </c>
      <c r="AA25" s="167">
        <v>1</v>
      </c>
      <c r="AB25" s="167">
        <v>0</v>
      </c>
      <c r="AC25" s="167">
        <v>0</v>
      </c>
      <c r="AD25" s="168">
        <v>1</v>
      </c>
      <c r="AE25" s="169">
        <v>4</v>
      </c>
      <c r="AF25" s="118" t="s">
        <v>34</v>
      </c>
      <c r="AG25" s="117"/>
      <c r="AH25" s="122"/>
      <c r="AI25" s="126" t="s">
        <v>34</v>
      </c>
      <c r="AJ25" s="170">
        <v>0</v>
      </c>
      <c r="AK25" s="168">
        <v>5</v>
      </c>
      <c r="AL25" s="168">
        <v>0</v>
      </c>
      <c r="AM25" s="168">
        <v>0</v>
      </c>
      <c r="AN25" s="168">
        <v>2</v>
      </c>
      <c r="AO25" s="167">
        <v>6</v>
      </c>
      <c r="AP25" s="167">
        <v>0</v>
      </c>
      <c r="AQ25" s="167">
        <v>4</v>
      </c>
      <c r="AR25" s="167">
        <v>2</v>
      </c>
      <c r="AS25" s="167">
        <v>4</v>
      </c>
      <c r="AT25" s="167">
        <v>1</v>
      </c>
      <c r="AU25" s="167">
        <v>3</v>
      </c>
      <c r="AV25" s="167">
        <v>0</v>
      </c>
      <c r="AW25" s="167">
        <v>0</v>
      </c>
    </row>
    <row r="26" spans="1:49" s="108" customFormat="1" ht="18" customHeight="1">
      <c r="A26" s="122"/>
      <c r="B26" s="124" t="s">
        <v>68</v>
      </c>
      <c r="C26" s="170">
        <f t="shared" si="6"/>
        <v>181</v>
      </c>
      <c r="D26" s="168">
        <f t="shared" si="7"/>
        <v>112</v>
      </c>
      <c r="E26" s="168">
        <f t="shared" si="7"/>
        <v>69</v>
      </c>
      <c r="F26" s="167">
        <v>4</v>
      </c>
      <c r="G26" s="167">
        <v>2</v>
      </c>
      <c r="H26" s="167">
        <v>0</v>
      </c>
      <c r="I26" s="167">
        <v>0</v>
      </c>
      <c r="J26" s="167">
        <v>0</v>
      </c>
      <c r="K26" s="167">
        <v>1</v>
      </c>
      <c r="L26" s="167">
        <v>8</v>
      </c>
      <c r="M26" s="167">
        <v>2</v>
      </c>
      <c r="N26" s="167">
        <v>61</v>
      </c>
      <c r="O26" s="167">
        <v>21</v>
      </c>
      <c r="P26" s="167">
        <v>2</v>
      </c>
      <c r="Q26" s="167">
        <v>1</v>
      </c>
      <c r="R26" s="167">
        <v>3</v>
      </c>
      <c r="S26" s="167">
        <v>0</v>
      </c>
      <c r="T26" s="167">
        <v>2</v>
      </c>
      <c r="U26" s="167">
        <v>0</v>
      </c>
      <c r="V26" s="167">
        <v>9</v>
      </c>
      <c r="W26" s="167">
        <v>12</v>
      </c>
      <c r="X26" s="167">
        <v>0</v>
      </c>
      <c r="Y26" s="167">
        <v>2</v>
      </c>
      <c r="Z26" s="167">
        <v>0</v>
      </c>
      <c r="AA26" s="167">
        <v>0</v>
      </c>
      <c r="AB26" s="167">
        <v>0</v>
      </c>
      <c r="AC26" s="167">
        <v>0</v>
      </c>
      <c r="AD26" s="168">
        <v>4</v>
      </c>
      <c r="AE26" s="169">
        <v>1</v>
      </c>
      <c r="AF26" s="118" t="s">
        <v>68</v>
      </c>
      <c r="AG26" s="117"/>
      <c r="AH26" s="122"/>
      <c r="AI26" s="124" t="s">
        <v>68</v>
      </c>
      <c r="AJ26" s="170">
        <v>0</v>
      </c>
      <c r="AK26" s="168">
        <v>2</v>
      </c>
      <c r="AL26" s="168">
        <v>0</v>
      </c>
      <c r="AM26" s="168">
        <v>0</v>
      </c>
      <c r="AN26" s="168">
        <v>5</v>
      </c>
      <c r="AO26" s="167">
        <v>16</v>
      </c>
      <c r="AP26" s="167">
        <v>1</v>
      </c>
      <c r="AQ26" s="167">
        <v>3</v>
      </c>
      <c r="AR26" s="167">
        <v>6</v>
      </c>
      <c r="AS26" s="167">
        <v>2</v>
      </c>
      <c r="AT26" s="167">
        <v>7</v>
      </c>
      <c r="AU26" s="167">
        <v>4</v>
      </c>
      <c r="AV26" s="167">
        <v>0</v>
      </c>
      <c r="AW26" s="167">
        <v>0</v>
      </c>
    </row>
    <row r="27" spans="1:49" s="108" customFormat="1" ht="18" customHeight="1">
      <c r="A27" s="122"/>
      <c r="B27" s="124" t="s">
        <v>70</v>
      </c>
      <c r="C27" s="170">
        <f t="shared" si="6"/>
        <v>163</v>
      </c>
      <c r="D27" s="168">
        <f t="shared" si="7"/>
        <v>100</v>
      </c>
      <c r="E27" s="168">
        <f t="shared" si="7"/>
        <v>63</v>
      </c>
      <c r="F27" s="167">
        <v>1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17</v>
      </c>
      <c r="M27" s="167">
        <v>0</v>
      </c>
      <c r="N27" s="167">
        <v>44</v>
      </c>
      <c r="O27" s="167">
        <v>27</v>
      </c>
      <c r="P27" s="167">
        <v>2</v>
      </c>
      <c r="Q27" s="167">
        <v>0</v>
      </c>
      <c r="R27" s="167">
        <v>1</v>
      </c>
      <c r="S27" s="167">
        <v>0</v>
      </c>
      <c r="T27" s="167">
        <v>3</v>
      </c>
      <c r="U27" s="167">
        <v>1</v>
      </c>
      <c r="V27" s="167">
        <v>3</v>
      </c>
      <c r="W27" s="167">
        <v>10</v>
      </c>
      <c r="X27" s="167">
        <v>1</v>
      </c>
      <c r="Y27" s="167">
        <v>2</v>
      </c>
      <c r="Z27" s="167">
        <v>0</v>
      </c>
      <c r="AA27" s="167">
        <v>0</v>
      </c>
      <c r="AB27" s="167">
        <v>0</v>
      </c>
      <c r="AC27" s="167">
        <v>2</v>
      </c>
      <c r="AD27" s="168">
        <v>0</v>
      </c>
      <c r="AE27" s="169">
        <v>3</v>
      </c>
      <c r="AF27" s="118" t="s">
        <v>70</v>
      </c>
      <c r="AG27" s="117"/>
      <c r="AH27" s="122"/>
      <c r="AI27" s="124" t="s">
        <v>70</v>
      </c>
      <c r="AJ27" s="170">
        <v>0</v>
      </c>
      <c r="AK27" s="168">
        <v>1</v>
      </c>
      <c r="AL27" s="168">
        <v>1</v>
      </c>
      <c r="AM27" s="168">
        <v>0</v>
      </c>
      <c r="AN27" s="168">
        <v>3</v>
      </c>
      <c r="AO27" s="167">
        <v>10</v>
      </c>
      <c r="AP27" s="167">
        <v>5</v>
      </c>
      <c r="AQ27" s="167">
        <v>1</v>
      </c>
      <c r="AR27" s="167">
        <v>2</v>
      </c>
      <c r="AS27" s="167">
        <v>1</v>
      </c>
      <c r="AT27" s="167">
        <v>17</v>
      </c>
      <c r="AU27" s="167">
        <v>5</v>
      </c>
      <c r="AV27" s="167">
        <v>0</v>
      </c>
      <c r="AW27" s="167">
        <v>0</v>
      </c>
    </row>
    <row r="28" spans="1:49" s="108" customFormat="1" ht="18" customHeight="1">
      <c r="A28" s="122"/>
      <c r="B28" s="124" t="s">
        <v>72</v>
      </c>
      <c r="C28" s="170">
        <f t="shared" si="6"/>
        <v>48</v>
      </c>
      <c r="D28" s="168">
        <f t="shared" si="7"/>
        <v>23</v>
      </c>
      <c r="E28" s="168">
        <f t="shared" si="7"/>
        <v>25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1</v>
      </c>
      <c r="M28" s="167">
        <v>1</v>
      </c>
      <c r="N28" s="167">
        <v>3</v>
      </c>
      <c r="O28" s="167">
        <v>3</v>
      </c>
      <c r="P28" s="167">
        <v>0</v>
      </c>
      <c r="Q28" s="167">
        <v>0</v>
      </c>
      <c r="R28" s="167">
        <v>0</v>
      </c>
      <c r="S28" s="167">
        <v>0</v>
      </c>
      <c r="T28" s="167">
        <v>2</v>
      </c>
      <c r="U28" s="167">
        <v>1</v>
      </c>
      <c r="V28" s="167">
        <v>3</v>
      </c>
      <c r="W28" s="167">
        <v>3</v>
      </c>
      <c r="X28" s="167">
        <v>0</v>
      </c>
      <c r="Y28" s="167">
        <v>0</v>
      </c>
      <c r="Z28" s="167">
        <v>0</v>
      </c>
      <c r="AA28" s="167">
        <v>0</v>
      </c>
      <c r="AB28" s="167">
        <v>0</v>
      </c>
      <c r="AC28" s="167">
        <v>0</v>
      </c>
      <c r="AD28" s="168">
        <v>3</v>
      </c>
      <c r="AE28" s="169">
        <v>3</v>
      </c>
      <c r="AF28" s="118" t="s">
        <v>72</v>
      </c>
      <c r="AG28" s="117"/>
      <c r="AH28" s="122"/>
      <c r="AI28" s="124" t="s">
        <v>72</v>
      </c>
      <c r="AJ28" s="170">
        <v>1</v>
      </c>
      <c r="AK28" s="168">
        <v>4</v>
      </c>
      <c r="AL28" s="168">
        <v>0</v>
      </c>
      <c r="AM28" s="168">
        <v>0</v>
      </c>
      <c r="AN28" s="168">
        <v>2</v>
      </c>
      <c r="AO28" s="167">
        <v>1</v>
      </c>
      <c r="AP28" s="167">
        <v>0</v>
      </c>
      <c r="AQ28" s="167">
        <v>6</v>
      </c>
      <c r="AR28" s="167">
        <v>2</v>
      </c>
      <c r="AS28" s="167">
        <v>0</v>
      </c>
      <c r="AT28" s="167">
        <v>6</v>
      </c>
      <c r="AU28" s="167">
        <v>3</v>
      </c>
      <c r="AV28" s="167">
        <v>0</v>
      </c>
      <c r="AW28" s="167">
        <v>0</v>
      </c>
    </row>
    <row r="29" spans="1:49" s="108" customFormat="1" ht="18" customHeight="1">
      <c r="A29" s="122"/>
      <c r="B29" s="124" t="s">
        <v>164</v>
      </c>
      <c r="C29" s="170">
        <f t="shared" si="6"/>
        <v>450</v>
      </c>
      <c r="D29" s="168">
        <f t="shared" si="7"/>
        <v>294</v>
      </c>
      <c r="E29" s="168">
        <f t="shared" si="7"/>
        <v>156</v>
      </c>
      <c r="F29" s="167">
        <v>6</v>
      </c>
      <c r="G29" s="167">
        <v>0</v>
      </c>
      <c r="H29" s="167">
        <v>1</v>
      </c>
      <c r="I29" s="167">
        <v>0</v>
      </c>
      <c r="J29" s="167">
        <v>1</v>
      </c>
      <c r="K29" s="167">
        <v>0</v>
      </c>
      <c r="L29" s="167">
        <v>39</v>
      </c>
      <c r="M29" s="167">
        <v>6</v>
      </c>
      <c r="N29" s="167">
        <v>153</v>
      </c>
      <c r="O29" s="167">
        <v>62</v>
      </c>
      <c r="P29" s="167">
        <v>7</v>
      </c>
      <c r="Q29" s="167">
        <v>3</v>
      </c>
      <c r="R29" s="167">
        <v>1</v>
      </c>
      <c r="S29" s="167">
        <v>2</v>
      </c>
      <c r="T29" s="167">
        <v>23</v>
      </c>
      <c r="U29" s="167">
        <v>7</v>
      </c>
      <c r="V29" s="167">
        <v>10</v>
      </c>
      <c r="W29" s="167">
        <v>18</v>
      </c>
      <c r="X29" s="167">
        <v>1</v>
      </c>
      <c r="Y29" s="167">
        <v>1</v>
      </c>
      <c r="Z29" s="167">
        <v>1</v>
      </c>
      <c r="AA29" s="167">
        <v>3</v>
      </c>
      <c r="AB29" s="167">
        <v>2</v>
      </c>
      <c r="AC29" s="167">
        <v>3</v>
      </c>
      <c r="AD29" s="168">
        <v>11</v>
      </c>
      <c r="AE29" s="169">
        <v>6</v>
      </c>
      <c r="AF29" s="118" t="s">
        <v>164</v>
      </c>
      <c r="AG29" s="117"/>
      <c r="AH29" s="122"/>
      <c r="AI29" s="126" t="s">
        <v>164</v>
      </c>
      <c r="AJ29" s="168">
        <v>0</v>
      </c>
      <c r="AK29" s="168">
        <v>2</v>
      </c>
      <c r="AL29" s="168">
        <v>0</v>
      </c>
      <c r="AM29" s="168">
        <v>0</v>
      </c>
      <c r="AN29" s="168">
        <v>2</v>
      </c>
      <c r="AO29" s="167">
        <v>18</v>
      </c>
      <c r="AP29" s="167">
        <v>1</v>
      </c>
      <c r="AQ29" s="167">
        <v>3</v>
      </c>
      <c r="AR29" s="167">
        <v>11</v>
      </c>
      <c r="AS29" s="167">
        <v>9</v>
      </c>
      <c r="AT29" s="167">
        <v>24</v>
      </c>
      <c r="AU29" s="167">
        <v>13</v>
      </c>
      <c r="AV29" s="167">
        <v>0</v>
      </c>
      <c r="AW29" s="167">
        <v>0</v>
      </c>
    </row>
    <row r="30" spans="1:49" s="108" customFormat="1" ht="18" customHeight="1">
      <c r="A30" s="122"/>
      <c r="B30" s="126" t="s">
        <v>208</v>
      </c>
      <c r="C30" s="170">
        <f>SUM(D30:E30)</f>
        <v>2</v>
      </c>
      <c r="D30" s="168">
        <f>F30+H30+J30+L30+N30+P30+R30+T30+V30+X30+Z30+AB30+AD30+AJ30+AL30+AN30+AP30+AR30+AT30+AV30</f>
        <v>1</v>
      </c>
      <c r="E30" s="168">
        <f>G30+I30+K30+M30+O30+Q30+S30+U30+W30+Y30+AA30+AC30+AE30+AK30+AM30+AO30+AQ30+AS30+AU30+AW30</f>
        <v>1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167">
        <v>0</v>
      </c>
      <c r="AD30" s="168">
        <v>0</v>
      </c>
      <c r="AE30" s="169">
        <v>0</v>
      </c>
      <c r="AF30" s="118" t="s">
        <v>208</v>
      </c>
      <c r="AG30" s="117"/>
      <c r="AH30" s="122"/>
      <c r="AI30" s="126" t="s">
        <v>208</v>
      </c>
      <c r="AJ30" s="170">
        <v>0</v>
      </c>
      <c r="AK30" s="168">
        <v>0</v>
      </c>
      <c r="AL30" s="168">
        <v>0</v>
      </c>
      <c r="AM30" s="168">
        <v>0</v>
      </c>
      <c r="AN30" s="168">
        <v>0</v>
      </c>
      <c r="AO30" s="167">
        <v>0</v>
      </c>
      <c r="AP30" s="167">
        <v>0</v>
      </c>
      <c r="AQ30" s="167">
        <v>0</v>
      </c>
      <c r="AR30" s="167">
        <v>0</v>
      </c>
      <c r="AS30" s="167">
        <v>0</v>
      </c>
      <c r="AT30" s="167">
        <v>1</v>
      </c>
      <c r="AU30" s="167">
        <v>1</v>
      </c>
      <c r="AV30" s="167">
        <v>0</v>
      </c>
      <c r="AW30" s="167">
        <v>0</v>
      </c>
    </row>
    <row r="31" spans="1:49" s="106" customFormat="1" ht="18" customHeight="1">
      <c r="A31" s="339" t="s">
        <v>171</v>
      </c>
      <c r="B31" s="469"/>
      <c r="C31" s="295">
        <f>SUM(C32:C33)</f>
        <v>34</v>
      </c>
      <c r="D31" s="296">
        <f aca="true" t="shared" si="8" ref="D31:AE31">SUM(D32:D33)</f>
        <v>24</v>
      </c>
      <c r="E31" s="296">
        <f t="shared" si="8"/>
        <v>10</v>
      </c>
      <c r="F31" s="296">
        <f t="shared" si="8"/>
        <v>1</v>
      </c>
      <c r="G31" s="296">
        <f t="shared" si="8"/>
        <v>0</v>
      </c>
      <c r="H31" s="296">
        <f t="shared" si="8"/>
        <v>0</v>
      </c>
      <c r="I31" s="296">
        <f t="shared" si="8"/>
        <v>0</v>
      </c>
      <c r="J31" s="296">
        <f t="shared" si="8"/>
        <v>0</v>
      </c>
      <c r="K31" s="296">
        <f t="shared" si="8"/>
        <v>0</v>
      </c>
      <c r="L31" s="296">
        <f t="shared" si="8"/>
        <v>2</v>
      </c>
      <c r="M31" s="296">
        <f t="shared" si="8"/>
        <v>0</v>
      </c>
      <c r="N31" s="296">
        <f t="shared" si="8"/>
        <v>10</v>
      </c>
      <c r="O31" s="296">
        <f t="shared" si="8"/>
        <v>3</v>
      </c>
      <c r="P31" s="296">
        <f t="shared" si="8"/>
        <v>0</v>
      </c>
      <c r="Q31" s="296">
        <f t="shared" si="8"/>
        <v>0</v>
      </c>
      <c r="R31" s="296">
        <f t="shared" si="8"/>
        <v>0</v>
      </c>
      <c r="S31" s="296">
        <f>SUM(S32:S33)</f>
        <v>0</v>
      </c>
      <c r="T31" s="296">
        <f t="shared" si="8"/>
        <v>2</v>
      </c>
      <c r="U31" s="296">
        <f t="shared" si="8"/>
        <v>0</v>
      </c>
      <c r="V31" s="296">
        <f t="shared" si="8"/>
        <v>4</v>
      </c>
      <c r="W31" s="296">
        <f t="shared" si="8"/>
        <v>3</v>
      </c>
      <c r="X31" s="296">
        <f t="shared" si="8"/>
        <v>0</v>
      </c>
      <c r="Y31" s="296">
        <f t="shared" si="8"/>
        <v>0</v>
      </c>
      <c r="Z31" s="296">
        <f t="shared" si="8"/>
        <v>1</v>
      </c>
      <c r="AA31" s="296">
        <f t="shared" si="8"/>
        <v>0</v>
      </c>
      <c r="AB31" s="296">
        <f t="shared" si="8"/>
        <v>0</v>
      </c>
      <c r="AC31" s="296">
        <f t="shared" si="8"/>
        <v>0</v>
      </c>
      <c r="AD31" s="296">
        <f t="shared" si="8"/>
        <v>0</v>
      </c>
      <c r="AE31" s="297">
        <f t="shared" si="8"/>
        <v>1</v>
      </c>
      <c r="AF31" s="343" t="s">
        <v>171</v>
      </c>
      <c r="AG31" s="344"/>
      <c r="AH31" s="339" t="s">
        <v>171</v>
      </c>
      <c r="AI31" s="469"/>
      <c r="AJ31" s="296">
        <f aca="true" t="shared" si="9" ref="AJ31:AV31">SUM(AJ32:AJ33)</f>
        <v>1</v>
      </c>
      <c r="AK31" s="296">
        <f t="shared" si="9"/>
        <v>0</v>
      </c>
      <c r="AL31" s="296">
        <f t="shared" si="9"/>
        <v>0</v>
      </c>
      <c r="AM31" s="296">
        <f>SUM(AM32:AM33)</f>
        <v>0</v>
      </c>
      <c r="AN31" s="296">
        <f t="shared" si="9"/>
        <v>1</v>
      </c>
      <c r="AO31" s="296">
        <f t="shared" si="9"/>
        <v>3</v>
      </c>
      <c r="AP31" s="296">
        <f t="shared" si="9"/>
        <v>0</v>
      </c>
      <c r="AQ31" s="296">
        <f t="shared" si="9"/>
        <v>0</v>
      </c>
      <c r="AR31" s="296">
        <f t="shared" si="9"/>
        <v>1</v>
      </c>
      <c r="AS31" s="296">
        <f t="shared" si="9"/>
        <v>0</v>
      </c>
      <c r="AT31" s="296">
        <f t="shared" si="9"/>
        <v>1</v>
      </c>
      <c r="AU31" s="296">
        <f t="shared" si="9"/>
        <v>0</v>
      </c>
      <c r="AV31" s="296">
        <f t="shared" si="9"/>
        <v>0</v>
      </c>
      <c r="AW31" s="296">
        <f>SUM(AW32:AW33)</f>
        <v>0</v>
      </c>
    </row>
    <row r="32" spans="1:49" s="108" customFormat="1" ht="18" customHeight="1">
      <c r="A32" s="122"/>
      <c r="B32" s="126" t="s">
        <v>35</v>
      </c>
      <c r="C32" s="170">
        <f>SUM(D32:E32)</f>
        <v>18</v>
      </c>
      <c r="D32" s="168">
        <f>F32+H32+J32+L32+N32+P32+R32+T32+V32+X32+Z32+AB32+AD32+AJ32+AL32+AN32+AP32+AR32+AT32+AV32</f>
        <v>11</v>
      </c>
      <c r="E32" s="168">
        <f>G32+I32+K32+M32+O32+Q32+S32+U32+W32+Y32+AA32+AC32+AE32+AK32+AM32+AO32+AQ32+AS32+AU32+AW32</f>
        <v>7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7</v>
      </c>
      <c r="O32" s="167">
        <v>3</v>
      </c>
      <c r="P32" s="167">
        <v>0</v>
      </c>
      <c r="Q32" s="167">
        <v>0</v>
      </c>
      <c r="R32" s="167">
        <v>0</v>
      </c>
      <c r="S32" s="167">
        <v>0</v>
      </c>
      <c r="T32" s="167">
        <v>1</v>
      </c>
      <c r="U32" s="167">
        <v>0</v>
      </c>
      <c r="V32" s="167">
        <v>3</v>
      </c>
      <c r="W32" s="167">
        <v>2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67">
        <v>0</v>
      </c>
      <c r="AD32" s="168">
        <v>0</v>
      </c>
      <c r="AE32" s="169">
        <v>1</v>
      </c>
      <c r="AF32" s="118" t="s">
        <v>35</v>
      </c>
      <c r="AG32" s="117"/>
      <c r="AH32" s="122"/>
      <c r="AI32" s="126" t="s">
        <v>35</v>
      </c>
      <c r="AJ32" s="170">
        <v>0</v>
      </c>
      <c r="AK32" s="168">
        <v>0</v>
      </c>
      <c r="AL32" s="168">
        <v>0</v>
      </c>
      <c r="AM32" s="168">
        <v>0</v>
      </c>
      <c r="AN32" s="168">
        <v>0</v>
      </c>
      <c r="AO32" s="167">
        <v>1</v>
      </c>
      <c r="AP32" s="167">
        <v>0</v>
      </c>
      <c r="AQ32" s="167">
        <v>0</v>
      </c>
      <c r="AR32" s="167">
        <v>0</v>
      </c>
      <c r="AS32" s="167">
        <v>0</v>
      </c>
      <c r="AT32" s="167">
        <v>0</v>
      </c>
      <c r="AU32" s="167">
        <v>0</v>
      </c>
      <c r="AV32" s="167">
        <v>0</v>
      </c>
      <c r="AW32" s="167">
        <v>0</v>
      </c>
    </row>
    <row r="33" spans="1:49" s="108" customFormat="1" ht="18" customHeight="1">
      <c r="A33" s="122"/>
      <c r="B33" s="126" t="s">
        <v>36</v>
      </c>
      <c r="C33" s="170">
        <f>SUM(D33:E33)</f>
        <v>16</v>
      </c>
      <c r="D33" s="168">
        <f>F33+H33+J33+L33+N33+P33+R33+T33+V33+X33+Z33+AB33+AD33+AJ33+AL33+AN33+AP33+AR33+AT33+AV33</f>
        <v>13</v>
      </c>
      <c r="E33" s="168">
        <f>G33+I33+K33+M33+O33+Q33+S33+U33+W33+Y33+AA33+AC33+AE33+AK33+AM33+AO33+AQ33+AS33+AU33+AW33</f>
        <v>3</v>
      </c>
      <c r="F33" s="167">
        <v>1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2</v>
      </c>
      <c r="M33" s="167">
        <v>0</v>
      </c>
      <c r="N33" s="167">
        <v>3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1</v>
      </c>
      <c r="U33" s="167">
        <v>0</v>
      </c>
      <c r="V33" s="167">
        <v>1</v>
      </c>
      <c r="W33" s="167">
        <v>1</v>
      </c>
      <c r="X33" s="167">
        <v>0</v>
      </c>
      <c r="Y33" s="167">
        <v>0</v>
      </c>
      <c r="Z33" s="167">
        <v>1</v>
      </c>
      <c r="AA33" s="167">
        <v>0</v>
      </c>
      <c r="AB33" s="167">
        <v>0</v>
      </c>
      <c r="AC33" s="167">
        <v>0</v>
      </c>
      <c r="AD33" s="168">
        <v>0</v>
      </c>
      <c r="AE33" s="169">
        <v>0</v>
      </c>
      <c r="AF33" s="118" t="s">
        <v>36</v>
      </c>
      <c r="AG33" s="117"/>
      <c r="AH33" s="122"/>
      <c r="AI33" s="126" t="s">
        <v>36</v>
      </c>
      <c r="AJ33" s="170">
        <v>1</v>
      </c>
      <c r="AK33" s="168">
        <v>0</v>
      </c>
      <c r="AL33" s="168">
        <v>0</v>
      </c>
      <c r="AM33" s="168">
        <v>0</v>
      </c>
      <c r="AN33" s="168">
        <v>1</v>
      </c>
      <c r="AO33" s="167">
        <v>2</v>
      </c>
      <c r="AP33" s="167">
        <v>0</v>
      </c>
      <c r="AQ33" s="167">
        <v>0</v>
      </c>
      <c r="AR33" s="167">
        <v>1</v>
      </c>
      <c r="AS33" s="167">
        <v>0</v>
      </c>
      <c r="AT33" s="167">
        <v>1</v>
      </c>
      <c r="AU33" s="167">
        <v>0</v>
      </c>
      <c r="AV33" s="167">
        <v>0</v>
      </c>
      <c r="AW33" s="167">
        <v>0</v>
      </c>
    </row>
    <row r="34" spans="1:49" s="106" customFormat="1" ht="18" customHeight="1">
      <c r="A34" s="345" t="s">
        <v>172</v>
      </c>
      <c r="B34" s="468"/>
      <c r="C34" s="295">
        <f>SUM(C35:C38)</f>
        <v>333</v>
      </c>
      <c r="D34" s="296">
        <f aca="true" t="shared" si="10" ref="D34:AE34">SUM(D35:D38)</f>
        <v>168</v>
      </c>
      <c r="E34" s="296">
        <f>SUM(E35:E38)</f>
        <v>165</v>
      </c>
      <c r="F34" s="296">
        <f t="shared" si="10"/>
        <v>3</v>
      </c>
      <c r="G34" s="296">
        <f t="shared" si="10"/>
        <v>2</v>
      </c>
      <c r="H34" s="296">
        <f t="shared" si="10"/>
        <v>0</v>
      </c>
      <c r="I34" s="296">
        <f t="shared" si="10"/>
        <v>0</v>
      </c>
      <c r="J34" s="296">
        <f t="shared" si="10"/>
        <v>0</v>
      </c>
      <c r="K34" s="296">
        <f t="shared" si="10"/>
        <v>1</v>
      </c>
      <c r="L34" s="296">
        <f t="shared" si="10"/>
        <v>13</v>
      </c>
      <c r="M34" s="296">
        <f t="shared" si="10"/>
        <v>3</v>
      </c>
      <c r="N34" s="296">
        <f t="shared" si="10"/>
        <v>63</v>
      </c>
      <c r="O34" s="296">
        <f t="shared" si="10"/>
        <v>45</v>
      </c>
      <c r="P34" s="296">
        <f t="shared" si="10"/>
        <v>0</v>
      </c>
      <c r="Q34" s="296">
        <f t="shared" si="10"/>
        <v>0</v>
      </c>
      <c r="R34" s="296">
        <f t="shared" si="10"/>
        <v>2</v>
      </c>
      <c r="S34" s="296">
        <f>SUM(S35:S38)</f>
        <v>2</v>
      </c>
      <c r="T34" s="296">
        <f t="shared" si="10"/>
        <v>28</v>
      </c>
      <c r="U34" s="296">
        <f t="shared" si="10"/>
        <v>7</v>
      </c>
      <c r="V34" s="296">
        <f t="shared" si="10"/>
        <v>21</v>
      </c>
      <c r="W34" s="296">
        <f t="shared" si="10"/>
        <v>41</v>
      </c>
      <c r="X34" s="296">
        <f t="shared" si="10"/>
        <v>0</v>
      </c>
      <c r="Y34" s="296">
        <f t="shared" si="10"/>
        <v>4</v>
      </c>
      <c r="Z34" s="296">
        <f t="shared" si="10"/>
        <v>3</v>
      </c>
      <c r="AA34" s="296">
        <f t="shared" si="10"/>
        <v>3</v>
      </c>
      <c r="AB34" s="296">
        <f t="shared" si="10"/>
        <v>2</v>
      </c>
      <c r="AC34" s="296">
        <f t="shared" si="10"/>
        <v>1</v>
      </c>
      <c r="AD34" s="296">
        <f t="shared" si="10"/>
        <v>4</v>
      </c>
      <c r="AE34" s="297">
        <f t="shared" si="10"/>
        <v>11</v>
      </c>
      <c r="AF34" s="343" t="s">
        <v>172</v>
      </c>
      <c r="AG34" s="344"/>
      <c r="AH34" s="345" t="s">
        <v>172</v>
      </c>
      <c r="AI34" s="468"/>
      <c r="AJ34" s="296">
        <f aca="true" t="shared" si="11" ref="AJ34:AV34">SUM(AJ35:AJ38)</f>
        <v>6</v>
      </c>
      <c r="AK34" s="296">
        <f t="shared" si="11"/>
        <v>8</v>
      </c>
      <c r="AL34" s="296">
        <f t="shared" si="11"/>
        <v>0</v>
      </c>
      <c r="AM34" s="296">
        <f>SUM(AM35:AM38)</f>
        <v>0</v>
      </c>
      <c r="AN34" s="296">
        <f t="shared" si="11"/>
        <v>2</v>
      </c>
      <c r="AO34" s="296">
        <f t="shared" si="11"/>
        <v>15</v>
      </c>
      <c r="AP34" s="296">
        <f t="shared" si="11"/>
        <v>3</v>
      </c>
      <c r="AQ34" s="296">
        <f t="shared" si="11"/>
        <v>8</v>
      </c>
      <c r="AR34" s="296">
        <f t="shared" si="11"/>
        <v>4</v>
      </c>
      <c r="AS34" s="296">
        <f t="shared" si="11"/>
        <v>10</v>
      </c>
      <c r="AT34" s="296">
        <f t="shared" si="11"/>
        <v>14</v>
      </c>
      <c r="AU34" s="296">
        <f t="shared" si="11"/>
        <v>4</v>
      </c>
      <c r="AV34" s="296">
        <f t="shared" si="11"/>
        <v>0</v>
      </c>
      <c r="AW34" s="296">
        <f>SUM(AW35:AW38)</f>
        <v>0</v>
      </c>
    </row>
    <row r="35" spans="1:49" s="108" customFormat="1" ht="18" customHeight="1">
      <c r="A35" s="122"/>
      <c r="B35" s="126" t="s">
        <v>74</v>
      </c>
      <c r="C35" s="170">
        <f>SUM(D35:E35)</f>
        <v>219</v>
      </c>
      <c r="D35" s="168">
        <f aca="true" t="shared" si="12" ref="D35:E38">F35+H35+J35+L35+N35+P35+R35+T35+V35+X35+Z35+AB35+AD35+AJ35+AL35+AN35+AP35+AR35+AT35+AV35</f>
        <v>99</v>
      </c>
      <c r="E35" s="168">
        <f t="shared" si="12"/>
        <v>120</v>
      </c>
      <c r="F35" s="167">
        <v>2</v>
      </c>
      <c r="G35" s="167">
        <v>2</v>
      </c>
      <c r="H35" s="167">
        <v>0</v>
      </c>
      <c r="I35" s="167">
        <v>0</v>
      </c>
      <c r="J35" s="167">
        <v>0</v>
      </c>
      <c r="K35" s="167">
        <v>0</v>
      </c>
      <c r="L35" s="167">
        <v>6</v>
      </c>
      <c r="M35" s="167">
        <v>3</v>
      </c>
      <c r="N35" s="167">
        <v>42</v>
      </c>
      <c r="O35" s="167">
        <v>31</v>
      </c>
      <c r="P35" s="167">
        <v>0</v>
      </c>
      <c r="Q35" s="167">
        <v>0</v>
      </c>
      <c r="R35" s="167">
        <v>2</v>
      </c>
      <c r="S35" s="167">
        <v>1</v>
      </c>
      <c r="T35" s="167">
        <v>15</v>
      </c>
      <c r="U35" s="167">
        <v>5</v>
      </c>
      <c r="V35" s="167">
        <v>15</v>
      </c>
      <c r="W35" s="167">
        <v>39</v>
      </c>
      <c r="X35" s="167">
        <v>0</v>
      </c>
      <c r="Y35" s="167">
        <v>3</v>
      </c>
      <c r="Z35" s="167">
        <v>1</v>
      </c>
      <c r="AA35" s="167">
        <v>2</v>
      </c>
      <c r="AB35" s="167">
        <v>2</v>
      </c>
      <c r="AC35" s="167">
        <v>1</v>
      </c>
      <c r="AD35" s="168">
        <v>0</v>
      </c>
      <c r="AE35" s="169">
        <v>7</v>
      </c>
      <c r="AF35" s="118" t="s">
        <v>52</v>
      </c>
      <c r="AG35" s="117"/>
      <c r="AH35" s="122"/>
      <c r="AI35" s="126" t="s">
        <v>74</v>
      </c>
      <c r="AJ35" s="170">
        <v>4</v>
      </c>
      <c r="AK35" s="168">
        <v>3</v>
      </c>
      <c r="AL35" s="168">
        <v>0</v>
      </c>
      <c r="AM35" s="168">
        <v>0</v>
      </c>
      <c r="AN35" s="168">
        <v>1</v>
      </c>
      <c r="AO35" s="167">
        <v>9</v>
      </c>
      <c r="AP35" s="167">
        <v>3</v>
      </c>
      <c r="AQ35" s="167">
        <v>7</v>
      </c>
      <c r="AR35" s="167">
        <v>3</v>
      </c>
      <c r="AS35" s="167">
        <v>7</v>
      </c>
      <c r="AT35" s="167">
        <v>3</v>
      </c>
      <c r="AU35" s="167">
        <v>0</v>
      </c>
      <c r="AV35" s="167">
        <v>0</v>
      </c>
      <c r="AW35" s="167">
        <v>0</v>
      </c>
    </row>
    <row r="36" spans="1:49" s="108" customFormat="1" ht="18" customHeight="1">
      <c r="A36" s="122"/>
      <c r="B36" s="126" t="s">
        <v>37</v>
      </c>
      <c r="C36" s="170">
        <f>SUM(D36:E36)</f>
        <v>60</v>
      </c>
      <c r="D36" s="168">
        <f t="shared" si="12"/>
        <v>41</v>
      </c>
      <c r="E36" s="168">
        <f t="shared" si="12"/>
        <v>19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167">
        <v>6</v>
      </c>
      <c r="M36" s="167">
        <v>0</v>
      </c>
      <c r="N36" s="167">
        <v>15</v>
      </c>
      <c r="O36" s="167">
        <v>6</v>
      </c>
      <c r="P36" s="167">
        <v>0</v>
      </c>
      <c r="Q36" s="167">
        <v>0</v>
      </c>
      <c r="R36" s="167">
        <v>0</v>
      </c>
      <c r="S36" s="167">
        <v>0</v>
      </c>
      <c r="T36" s="167">
        <v>8</v>
      </c>
      <c r="U36" s="167">
        <v>1</v>
      </c>
      <c r="V36" s="167">
        <v>2</v>
      </c>
      <c r="W36" s="167">
        <v>2</v>
      </c>
      <c r="X36" s="167">
        <v>0</v>
      </c>
      <c r="Y36" s="167">
        <v>0</v>
      </c>
      <c r="Z36" s="167">
        <v>1</v>
      </c>
      <c r="AA36" s="167">
        <v>1</v>
      </c>
      <c r="AB36" s="167">
        <v>0</v>
      </c>
      <c r="AC36" s="167">
        <v>0</v>
      </c>
      <c r="AD36" s="168">
        <v>3</v>
      </c>
      <c r="AE36" s="169">
        <v>1</v>
      </c>
      <c r="AF36" s="118" t="s">
        <v>53</v>
      </c>
      <c r="AG36" s="117"/>
      <c r="AH36" s="122"/>
      <c r="AI36" s="126" t="s">
        <v>37</v>
      </c>
      <c r="AJ36" s="170">
        <v>2</v>
      </c>
      <c r="AK36" s="168">
        <v>3</v>
      </c>
      <c r="AL36" s="168">
        <v>0</v>
      </c>
      <c r="AM36" s="168">
        <v>0</v>
      </c>
      <c r="AN36" s="168">
        <v>0</v>
      </c>
      <c r="AO36" s="167">
        <v>3</v>
      </c>
      <c r="AP36" s="167">
        <v>0</v>
      </c>
      <c r="AQ36" s="167">
        <v>0</v>
      </c>
      <c r="AR36" s="167">
        <v>0</v>
      </c>
      <c r="AS36" s="167">
        <v>1</v>
      </c>
      <c r="AT36" s="167">
        <v>4</v>
      </c>
      <c r="AU36" s="167">
        <v>1</v>
      </c>
      <c r="AV36" s="167">
        <v>0</v>
      </c>
      <c r="AW36" s="167">
        <v>0</v>
      </c>
    </row>
    <row r="37" spans="1:49" s="108" customFormat="1" ht="18" customHeight="1">
      <c r="A37" s="122"/>
      <c r="B37" s="126" t="s">
        <v>38</v>
      </c>
      <c r="C37" s="170">
        <f>SUM(D37:E37)</f>
        <v>42</v>
      </c>
      <c r="D37" s="168">
        <f t="shared" si="12"/>
        <v>21</v>
      </c>
      <c r="E37" s="168">
        <f t="shared" si="12"/>
        <v>21</v>
      </c>
      <c r="F37" s="167">
        <v>1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1</v>
      </c>
      <c r="M37" s="167">
        <v>0</v>
      </c>
      <c r="N37" s="167">
        <v>6</v>
      </c>
      <c r="O37" s="167">
        <v>7</v>
      </c>
      <c r="P37" s="167">
        <v>0</v>
      </c>
      <c r="Q37" s="167">
        <v>0</v>
      </c>
      <c r="R37" s="167">
        <v>0</v>
      </c>
      <c r="S37" s="167">
        <v>1</v>
      </c>
      <c r="T37" s="167">
        <v>1</v>
      </c>
      <c r="U37" s="167">
        <v>1</v>
      </c>
      <c r="V37" s="167">
        <v>3</v>
      </c>
      <c r="W37" s="167">
        <v>0</v>
      </c>
      <c r="X37" s="167">
        <v>0</v>
      </c>
      <c r="Y37" s="167">
        <v>1</v>
      </c>
      <c r="Z37" s="167">
        <v>1</v>
      </c>
      <c r="AA37" s="167">
        <v>0</v>
      </c>
      <c r="AB37" s="167">
        <v>0</v>
      </c>
      <c r="AC37" s="167">
        <v>0</v>
      </c>
      <c r="AD37" s="168">
        <v>0</v>
      </c>
      <c r="AE37" s="169">
        <v>1</v>
      </c>
      <c r="AF37" s="118" t="s">
        <v>54</v>
      </c>
      <c r="AG37" s="117"/>
      <c r="AH37" s="122"/>
      <c r="AI37" s="126" t="s">
        <v>38</v>
      </c>
      <c r="AJ37" s="170">
        <v>0</v>
      </c>
      <c r="AK37" s="168">
        <v>2</v>
      </c>
      <c r="AL37" s="168">
        <v>0</v>
      </c>
      <c r="AM37" s="168">
        <v>0</v>
      </c>
      <c r="AN37" s="168">
        <v>0</v>
      </c>
      <c r="AO37" s="167">
        <v>2</v>
      </c>
      <c r="AP37" s="167">
        <v>0</v>
      </c>
      <c r="AQ37" s="167">
        <v>1</v>
      </c>
      <c r="AR37" s="167">
        <v>1</v>
      </c>
      <c r="AS37" s="167">
        <v>2</v>
      </c>
      <c r="AT37" s="167">
        <v>7</v>
      </c>
      <c r="AU37" s="167">
        <v>3</v>
      </c>
      <c r="AV37" s="167">
        <v>0</v>
      </c>
      <c r="AW37" s="167">
        <v>0</v>
      </c>
    </row>
    <row r="38" spans="1:49" s="108" customFormat="1" ht="18" customHeight="1">
      <c r="A38" s="122"/>
      <c r="B38" s="126" t="s">
        <v>39</v>
      </c>
      <c r="C38" s="170">
        <f>SUM(D38:E38)</f>
        <v>12</v>
      </c>
      <c r="D38" s="168">
        <f t="shared" si="12"/>
        <v>7</v>
      </c>
      <c r="E38" s="168">
        <f t="shared" si="12"/>
        <v>5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1</v>
      </c>
      <c r="L38" s="167">
        <v>0</v>
      </c>
      <c r="M38" s="167">
        <v>0</v>
      </c>
      <c r="N38" s="167">
        <v>0</v>
      </c>
      <c r="O38" s="167">
        <v>1</v>
      </c>
      <c r="P38" s="167">
        <v>0</v>
      </c>
      <c r="Q38" s="167">
        <v>0</v>
      </c>
      <c r="R38" s="167">
        <v>0</v>
      </c>
      <c r="S38" s="167">
        <v>0</v>
      </c>
      <c r="T38" s="167">
        <v>4</v>
      </c>
      <c r="U38" s="167">
        <v>0</v>
      </c>
      <c r="V38" s="167">
        <v>1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  <c r="AB38" s="167">
        <v>0</v>
      </c>
      <c r="AC38" s="167">
        <v>0</v>
      </c>
      <c r="AD38" s="168">
        <v>1</v>
      </c>
      <c r="AE38" s="169">
        <v>2</v>
      </c>
      <c r="AF38" s="118" t="s">
        <v>55</v>
      </c>
      <c r="AG38" s="117"/>
      <c r="AH38" s="122"/>
      <c r="AI38" s="126" t="s">
        <v>39</v>
      </c>
      <c r="AJ38" s="170">
        <v>0</v>
      </c>
      <c r="AK38" s="168">
        <v>0</v>
      </c>
      <c r="AL38" s="168">
        <v>0</v>
      </c>
      <c r="AM38" s="168">
        <v>0</v>
      </c>
      <c r="AN38" s="168">
        <v>1</v>
      </c>
      <c r="AO38" s="167">
        <v>1</v>
      </c>
      <c r="AP38" s="167">
        <v>0</v>
      </c>
      <c r="AQ38" s="167">
        <v>0</v>
      </c>
      <c r="AR38" s="167">
        <v>0</v>
      </c>
      <c r="AS38" s="167">
        <v>0</v>
      </c>
      <c r="AT38" s="167">
        <v>0</v>
      </c>
      <c r="AU38" s="167">
        <v>0</v>
      </c>
      <c r="AV38" s="167">
        <v>0</v>
      </c>
      <c r="AW38" s="167">
        <v>0</v>
      </c>
    </row>
    <row r="39" spans="1:49" s="106" customFormat="1" ht="18" customHeight="1">
      <c r="A39" s="345" t="s">
        <v>173</v>
      </c>
      <c r="B39" s="468"/>
      <c r="C39" s="295">
        <f>C40</f>
        <v>61</v>
      </c>
      <c r="D39" s="296">
        <f aca="true" t="shared" si="13" ref="D39:AE39">D40</f>
        <v>32</v>
      </c>
      <c r="E39" s="296">
        <f t="shared" si="13"/>
        <v>29</v>
      </c>
      <c r="F39" s="296">
        <f t="shared" si="13"/>
        <v>2</v>
      </c>
      <c r="G39" s="296">
        <f t="shared" si="13"/>
        <v>0</v>
      </c>
      <c r="H39" s="296">
        <f t="shared" si="13"/>
        <v>0</v>
      </c>
      <c r="I39" s="296">
        <f t="shared" si="13"/>
        <v>0</v>
      </c>
      <c r="J39" s="296">
        <f t="shared" si="13"/>
        <v>0</v>
      </c>
      <c r="K39" s="296">
        <f t="shared" si="13"/>
        <v>0</v>
      </c>
      <c r="L39" s="296">
        <f t="shared" si="13"/>
        <v>0</v>
      </c>
      <c r="M39" s="296">
        <f t="shared" si="13"/>
        <v>0</v>
      </c>
      <c r="N39" s="296">
        <f t="shared" si="13"/>
        <v>22</v>
      </c>
      <c r="O39" s="296">
        <f t="shared" si="13"/>
        <v>12</v>
      </c>
      <c r="P39" s="296">
        <f t="shared" si="13"/>
        <v>0</v>
      </c>
      <c r="Q39" s="296">
        <f t="shared" si="13"/>
        <v>0</v>
      </c>
      <c r="R39" s="296">
        <f t="shared" si="13"/>
        <v>0</v>
      </c>
      <c r="S39" s="296">
        <f t="shared" si="13"/>
        <v>1</v>
      </c>
      <c r="T39" s="296">
        <f t="shared" si="13"/>
        <v>0</v>
      </c>
      <c r="U39" s="296">
        <f t="shared" si="13"/>
        <v>1</v>
      </c>
      <c r="V39" s="296">
        <f t="shared" si="13"/>
        <v>2</v>
      </c>
      <c r="W39" s="296">
        <f t="shared" si="13"/>
        <v>4</v>
      </c>
      <c r="X39" s="296">
        <f t="shared" si="13"/>
        <v>0</v>
      </c>
      <c r="Y39" s="296">
        <f t="shared" si="13"/>
        <v>0</v>
      </c>
      <c r="Z39" s="296">
        <f t="shared" si="13"/>
        <v>0</v>
      </c>
      <c r="AA39" s="296">
        <f t="shared" si="13"/>
        <v>0</v>
      </c>
      <c r="AB39" s="296">
        <f t="shared" si="13"/>
        <v>0</v>
      </c>
      <c r="AC39" s="296">
        <f t="shared" si="13"/>
        <v>1</v>
      </c>
      <c r="AD39" s="296">
        <f t="shared" si="13"/>
        <v>1</v>
      </c>
      <c r="AE39" s="297">
        <f t="shared" si="13"/>
        <v>1</v>
      </c>
      <c r="AF39" s="353" t="s">
        <v>56</v>
      </c>
      <c r="AG39" s="354"/>
      <c r="AH39" s="345" t="s">
        <v>225</v>
      </c>
      <c r="AI39" s="468"/>
      <c r="AJ39" s="296">
        <f aca="true" t="shared" si="14" ref="AJ39:AW39">AJ40</f>
        <v>0</v>
      </c>
      <c r="AK39" s="296">
        <f t="shared" si="14"/>
        <v>2</v>
      </c>
      <c r="AL39" s="296">
        <f t="shared" si="14"/>
        <v>0</v>
      </c>
      <c r="AM39" s="296">
        <f t="shared" si="14"/>
        <v>0</v>
      </c>
      <c r="AN39" s="296">
        <f t="shared" si="14"/>
        <v>0</v>
      </c>
      <c r="AO39" s="296">
        <f t="shared" si="14"/>
        <v>5</v>
      </c>
      <c r="AP39" s="296">
        <f t="shared" si="14"/>
        <v>0</v>
      </c>
      <c r="AQ39" s="296">
        <f t="shared" si="14"/>
        <v>0</v>
      </c>
      <c r="AR39" s="296">
        <f t="shared" si="14"/>
        <v>3</v>
      </c>
      <c r="AS39" s="296">
        <f t="shared" si="14"/>
        <v>1</v>
      </c>
      <c r="AT39" s="296">
        <f t="shared" si="14"/>
        <v>2</v>
      </c>
      <c r="AU39" s="296">
        <f t="shared" si="14"/>
        <v>1</v>
      </c>
      <c r="AV39" s="296">
        <f t="shared" si="14"/>
        <v>0</v>
      </c>
      <c r="AW39" s="296">
        <f t="shared" si="14"/>
        <v>0</v>
      </c>
    </row>
    <row r="40" spans="1:49" s="108" customFormat="1" ht="18" customHeight="1">
      <c r="A40" s="122"/>
      <c r="B40" s="126" t="s">
        <v>40</v>
      </c>
      <c r="C40" s="170">
        <f>SUM(D40:E40)</f>
        <v>61</v>
      </c>
      <c r="D40" s="168">
        <f>F40+H40+J40+L40+N40+P40+R40+T40+V40+X40+Z40+AB40+AD40+AJ40+AL40+AN40+AP40+AR40+AT40+AV40</f>
        <v>32</v>
      </c>
      <c r="E40" s="168">
        <f>G40+I40+K40+M40+O40+Q40+S40+U40+W40+Y40+AA40+AC40+AE40+AK40+AM40+AO40+AQ40+AS40+AU40+AW40</f>
        <v>29</v>
      </c>
      <c r="F40" s="167">
        <v>2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22</v>
      </c>
      <c r="O40" s="167">
        <v>12</v>
      </c>
      <c r="P40" s="167">
        <v>0</v>
      </c>
      <c r="Q40" s="167">
        <v>0</v>
      </c>
      <c r="R40" s="167">
        <v>0</v>
      </c>
      <c r="S40" s="167">
        <v>1</v>
      </c>
      <c r="T40" s="167">
        <v>0</v>
      </c>
      <c r="U40" s="167">
        <v>1</v>
      </c>
      <c r="V40" s="167">
        <v>2</v>
      </c>
      <c r="W40" s="167">
        <v>4</v>
      </c>
      <c r="X40" s="167">
        <v>0</v>
      </c>
      <c r="Y40" s="167">
        <v>0</v>
      </c>
      <c r="Z40" s="167">
        <v>0</v>
      </c>
      <c r="AA40" s="167">
        <v>0</v>
      </c>
      <c r="AB40" s="167">
        <v>0</v>
      </c>
      <c r="AC40" s="167">
        <v>1</v>
      </c>
      <c r="AD40" s="168">
        <v>1</v>
      </c>
      <c r="AE40" s="169">
        <v>1</v>
      </c>
      <c r="AF40" s="118" t="s">
        <v>40</v>
      </c>
      <c r="AG40" s="117"/>
      <c r="AH40" s="122"/>
      <c r="AI40" s="126" t="s">
        <v>40</v>
      </c>
      <c r="AJ40" s="170">
        <v>0</v>
      </c>
      <c r="AK40" s="168">
        <v>2</v>
      </c>
      <c r="AL40" s="168">
        <v>0</v>
      </c>
      <c r="AM40" s="168">
        <v>0</v>
      </c>
      <c r="AN40" s="168">
        <v>0</v>
      </c>
      <c r="AO40" s="167">
        <v>5</v>
      </c>
      <c r="AP40" s="167">
        <v>0</v>
      </c>
      <c r="AQ40" s="167">
        <v>0</v>
      </c>
      <c r="AR40" s="167">
        <v>3</v>
      </c>
      <c r="AS40" s="167">
        <v>1</v>
      </c>
      <c r="AT40" s="167">
        <v>2</v>
      </c>
      <c r="AU40" s="167">
        <v>1</v>
      </c>
      <c r="AV40" s="167">
        <v>0</v>
      </c>
      <c r="AW40" s="167">
        <v>0</v>
      </c>
    </row>
    <row r="41" spans="1:49" s="106" customFormat="1" ht="18" customHeight="1">
      <c r="A41" s="345" t="s">
        <v>226</v>
      </c>
      <c r="B41" s="468"/>
      <c r="C41" s="295">
        <f>SUM(C42:C43)</f>
        <v>98</v>
      </c>
      <c r="D41" s="296">
        <f aca="true" t="shared" si="15" ref="D41:AE41">SUM(D42:D43)</f>
        <v>50</v>
      </c>
      <c r="E41" s="296">
        <f t="shared" si="15"/>
        <v>48</v>
      </c>
      <c r="F41" s="296">
        <f t="shared" si="15"/>
        <v>0</v>
      </c>
      <c r="G41" s="296">
        <f t="shared" si="15"/>
        <v>1</v>
      </c>
      <c r="H41" s="296">
        <f t="shared" si="15"/>
        <v>0</v>
      </c>
      <c r="I41" s="296">
        <f t="shared" si="15"/>
        <v>0</v>
      </c>
      <c r="J41" s="296">
        <f t="shared" si="15"/>
        <v>0</v>
      </c>
      <c r="K41" s="296">
        <f t="shared" si="15"/>
        <v>0</v>
      </c>
      <c r="L41" s="296">
        <f t="shared" si="15"/>
        <v>1</v>
      </c>
      <c r="M41" s="296">
        <f t="shared" si="15"/>
        <v>1</v>
      </c>
      <c r="N41" s="296">
        <f t="shared" si="15"/>
        <v>25</v>
      </c>
      <c r="O41" s="296">
        <f t="shared" si="15"/>
        <v>4</v>
      </c>
      <c r="P41" s="296">
        <f t="shared" si="15"/>
        <v>0</v>
      </c>
      <c r="Q41" s="296">
        <f t="shared" si="15"/>
        <v>0</v>
      </c>
      <c r="R41" s="296">
        <f t="shared" si="15"/>
        <v>0</v>
      </c>
      <c r="S41" s="296">
        <f>SUM(S42:S43)</f>
        <v>0</v>
      </c>
      <c r="T41" s="296">
        <f t="shared" si="15"/>
        <v>8</v>
      </c>
      <c r="U41" s="296">
        <f t="shared" si="15"/>
        <v>2</v>
      </c>
      <c r="V41" s="296">
        <f t="shared" si="15"/>
        <v>9</v>
      </c>
      <c r="W41" s="296">
        <f t="shared" si="15"/>
        <v>15</v>
      </c>
      <c r="X41" s="296">
        <f t="shared" si="15"/>
        <v>0</v>
      </c>
      <c r="Y41" s="296">
        <f t="shared" si="15"/>
        <v>0</v>
      </c>
      <c r="Z41" s="296">
        <f t="shared" si="15"/>
        <v>0</v>
      </c>
      <c r="AA41" s="296">
        <f t="shared" si="15"/>
        <v>1</v>
      </c>
      <c r="AB41" s="296">
        <f t="shared" si="15"/>
        <v>0</v>
      </c>
      <c r="AC41" s="296">
        <f t="shared" si="15"/>
        <v>0</v>
      </c>
      <c r="AD41" s="296">
        <f t="shared" si="15"/>
        <v>2</v>
      </c>
      <c r="AE41" s="297">
        <f t="shared" si="15"/>
        <v>5</v>
      </c>
      <c r="AF41" s="343" t="s">
        <v>226</v>
      </c>
      <c r="AG41" s="344"/>
      <c r="AH41" s="345" t="s">
        <v>226</v>
      </c>
      <c r="AI41" s="468"/>
      <c r="AJ41" s="296">
        <f aca="true" t="shared" si="16" ref="AJ41:AV41">SUM(AJ42:AJ43)</f>
        <v>0</v>
      </c>
      <c r="AK41" s="296">
        <f t="shared" si="16"/>
        <v>1</v>
      </c>
      <c r="AL41" s="296">
        <f t="shared" si="16"/>
        <v>0</v>
      </c>
      <c r="AM41" s="296">
        <f>SUM(AM42:AM43)</f>
        <v>0</v>
      </c>
      <c r="AN41" s="296">
        <f t="shared" si="16"/>
        <v>1</v>
      </c>
      <c r="AO41" s="296">
        <f t="shared" si="16"/>
        <v>6</v>
      </c>
      <c r="AP41" s="296">
        <f t="shared" si="16"/>
        <v>0</v>
      </c>
      <c r="AQ41" s="296">
        <f t="shared" si="16"/>
        <v>1</v>
      </c>
      <c r="AR41" s="296">
        <f t="shared" si="16"/>
        <v>2</v>
      </c>
      <c r="AS41" s="296">
        <f t="shared" si="16"/>
        <v>2</v>
      </c>
      <c r="AT41" s="296">
        <f t="shared" si="16"/>
        <v>1</v>
      </c>
      <c r="AU41" s="296">
        <f t="shared" si="16"/>
        <v>0</v>
      </c>
      <c r="AV41" s="296">
        <f t="shared" si="16"/>
        <v>1</v>
      </c>
      <c r="AW41" s="296">
        <f>SUM(AW42:AW43)</f>
        <v>9</v>
      </c>
    </row>
    <row r="42" spans="1:49" s="108" customFormat="1" ht="18" customHeight="1">
      <c r="A42" s="122"/>
      <c r="B42" s="126" t="s">
        <v>41</v>
      </c>
      <c r="C42" s="170">
        <f>SUM(D42:E42)</f>
        <v>98</v>
      </c>
      <c r="D42" s="168">
        <f>F42+H42+J42+L42+N42+P42+R42+T42+V42+X42+Z42+AB42+AD42+AJ42+AL42+AN42+AP42+AR42+AT42+AV42</f>
        <v>50</v>
      </c>
      <c r="E42" s="168">
        <f>G42+I42+K42+M42+O42+Q42+S42+U42+W42+Y42+AA42+AC42+AE42+AK42+AM42+AO42+AQ42+AS42+AU42+AW42</f>
        <v>48</v>
      </c>
      <c r="F42" s="167">
        <v>0</v>
      </c>
      <c r="G42" s="167">
        <v>1</v>
      </c>
      <c r="H42" s="167">
        <v>0</v>
      </c>
      <c r="I42" s="167">
        <v>0</v>
      </c>
      <c r="J42" s="167">
        <v>0</v>
      </c>
      <c r="K42" s="167">
        <v>0</v>
      </c>
      <c r="L42" s="167">
        <v>1</v>
      </c>
      <c r="M42" s="167">
        <v>1</v>
      </c>
      <c r="N42" s="167">
        <v>25</v>
      </c>
      <c r="O42" s="167">
        <v>4</v>
      </c>
      <c r="P42" s="167">
        <v>0</v>
      </c>
      <c r="Q42" s="167">
        <v>0</v>
      </c>
      <c r="R42" s="167">
        <v>0</v>
      </c>
      <c r="S42" s="167">
        <v>0</v>
      </c>
      <c r="T42" s="167">
        <v>8</v>
      </c>
      <c r="U42" s="167">
        <v>2</v>
      </c>
      <c r="V42" s="167">
        <v>9</v>
      </c>
      <c r="W42" s="167">
        <v>15</v>
      </c>
      <c r="X42" s="167">
        <v>0</v>
      </c>
      <c r="Y42" s="167">
        <v>0</v>
      </c>
      <c r="Z42" s="167">
        <v>0</v>
      </c>
      <c r="AA42" s="167">
        <v>1</v>
      </c>
      <c r="AB42" s="167">
        <v>0</v>
      </c>
      <c r="AC42" s="167">
        <v>0</v>
      </c>
      <c r="AD42" s="168">
        <v>2</v>
      </c>
      <c r="AE42" s="169">
        <v>5</v>
      </c>
      <c r="AF42" s="118" t="s">
        <v>41</v>
      </c>
      <c r="AG42" s="117"/>
      <c r="AH42" s="122"/>
      <c r="AI42" s="126" t="s">
        <v>41</v>
      </c>
      <c r="AJ42" s="170">
        <v>0</v>
      </c>
      <c r="AK42" s="168">
        <v>1</v>
      </c>
      <c r="AL42" s="168">
        <v>0</v>
      </c>
      <c r="AM42" s="168">
        <v>0</v>
      </c>
      <c r="AN42" s="168">
        <v>1</v>
      </c>
      <c r="AO42" s="167">
        <v>6</v>
      </c>
      <c r="AP42" s="167">
        <v>0</v>
      </c>
      <c r="AQ42" s="167">
        <v>1</v>
      </c>
      <c r="AR42" s="167">
        <v>2</v>
      </c>
      <c r="AS42" s="167">
        <v>2</v>
      </c>
      <c r="AT42" s="167">
        <v>1</v>
      </c>
      <c r="AU42" s="167">
        <v>0</v>
      </c>
      <c r="AV42" s="167">
        <v>1</v>
      </c>
      <c r="AW42" s="167">
        <v>9</v>
      </c>
    </row>
    <row r="43" spans="1:49" s="108" customFormat="1" ht="18" customHeight="1">
      <c r="A43" s="122"/>
      <c r="B43" s="126" t="s">
        <v>42</v>
      </c>
      <c r="C43" s="170">
        <f>SUM(D43:E43)</f>
        <v>0</v>
      </c>
      <c r="D43" s="168">
        <f>F43+H43+J43+L43+N43+P43+R43+T43+V43+X43+Z43+AB43+AD43+AJ43+AL43+AN43+AP43+AR43+AT43+AV43</f>
        <v>0</v>
      </c>
      <c r="E43" s="168">
        <f>G43+I43+K43+M43+O43+Q43+S43+U43+W43+Y43+AA43+AC43+AE43+AK43+AM43+AO43+AQ43+AS43+AU43+AW43</f>
        <v>0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  <c r="AB43" s="167">
        <v>0</v>
      </c>
      <c r="AC43" s="167">
        <v>0</v>
      </c>
      <c r="AD43" s="168">
        <v>0</v>
      </c>
      <c r="AE43" s="169">
        <v>0</v>
      </c>
      <c r="AF43" s="118" t="s">
        <v>42</v>
      </c>
      <c r="AG43" s="117"/>
      <c r="AH43" s="122"/>
      <c r="AI43" s="126" t="s">
        <v>42</v>
      </c>
      <c r="AJ43" s="170">
        <v>0</v>
      </c>
      <c r="AK43" s="168">
        <v>0</v>
      </c>
      <c r="AL43" s="168">
        <v>0</v>
      </c>
      <c r="AM43" s="168">
        <v>0</v>
      </c>
      <c r="AN43" s="168">
        <v>0</v>
      </c>
      <c r="AO43" s="167">
        <v>0</v>
      </c>
      <c r="AP43" s="167">
        <v>0</v>
      </c>
      <c r="AQ43" s="167">
        <v>0</v>
      </c>
      <c r="AR43" s="167">
        <v>0</v>
      </c>
      <c r="AS43" s="167">
        <v>0</v>
      </c>
      <c r="AT43" s="167">
        <v>0</v>
      </c>
      <c r="AU43" s="167">
        <v>0</v>
      </c>
      <c r="AV43" s="167">
        <v>0</v>
      </c>
      <c r="AW43" s="167">
        <v>0</v>
      </c>
    </row>
    <row r="44" spans="1:49" s="106" customFormat="1" ht="18" customHeight="1">
      <c r="A44" s="345" t="s">
        <v>227</v>
      </c>
      <c r="B44" s="468"/>
      <c r="C44" s="295">
        <f>SUM(C45:C47)</f>
        <v>125</v>
      </c>
      <c r="D44" s="296">
        <f aca="true" t="shared" si="17" ref="D44:AE44">SUM(D45:D47)</f>
        <v>69</v>
      </c>
      <c r="E44" s="296">
        <f t="shared" si="17"/>
        <v>56</v>
      </c>
      <c r="F44" s="296">
        <f t="shared" si="17"/>
        <v>0</v>
      </c>
      <c r="G44" s="296">
        <f t="shared" si="17"/>
        <v>0</v>
      </c>
      <c r="H44" s="296">
        <f t="shared" si="17"/>
        <v>0</v>
      </c>
      <c r="I44" s="296">
        <f t="shared" si="17"/>
        <v>0</v>
      </c>
      <c r="J44" s="296">
        <f t="shared" si="17"/>
        <v>0</v>
      </c>
      <c r="K44" s="296">
        <f t="shared" si="17"/>
        <v>0</v>
      </c>
      <c r="L44" s="296">
        <f t="shared" si="17"/>
        <v>3</v>
      </c>
      <c r="M44" s="296">
        <f t="shared" si="17"/>
        <v>2</v>
      </c>
      <c r="N44" s="296">
        <f t="shared" si="17"/>
        <v>15</v>
      </c>
      <c r="O44" s="296">
        <f t="shared" si="17"/>
        <v>12</v>
      </c>
      <c r="P44" s="296">
        <f t="shared" si="17"/>
        <v>0</v>
      </c>
      <c r="Q44" s="296">
        <f t="shared" si="17"/>
        <v>0</v>
      </c>
      <c r="R44" s="296">
        <f t="shared" si="17"/>
        <v>1</v>
      </c>
      <c r="S44" s="296">
        <f>SUM(S45:S47)</f>
        <v>0</v>
      </c>
      <c r="T44" s="296">
        <f t="shared" si="17"/>
        <v>11</v>
      </c>
      <c r="U44" s="296">
        <f t="shared" si="17"/>
        <v>1</v>
      </c>
      <c r="V44" s="296">
        <f t="shared" si="17"/>
        <v>11</v>
      </c>
      <c r="W44" s="296">
        <f t="shared" si="17"/>
        <v>12</v>
      </c>
      <c r="X44" s="296">
        <f t="shared" si="17"/>
        <v>0</v>
      </c>
      <c r="Y44" s="296">
        <f t="shared" si="17"/>
        <v>1</v>
      </c>
      <c r="Z44" s="296">
        <f t="shared" si="17"/>
        <v>1</v>
      </c>
      <c r="AA44" s="296">
        <f t="shared" si="17"/>
        <v>0</v>
      </c>
      <c r="AB44" s="296">
        <f t="shared" si="17"/>
        <v>0</v>
      </c>
      <c r="AC44" s="296">
        <f t="shared" si="17"/>
        <v>0</v>
      </c>
      <c r="AD44" s="296">
        <f t="shared" si="17"/>
        <v>2</v>
      </c>
      <c r="AE44" s="297">
        <f t="shared" si="17"/>
        <v>3</v>
      </c>
      <c r="AF44" s="343" t="s">
        <v>227</v>
      </c>
      <c r="AG44" s="344"/>
      <c r="AH44" s="345" t="s">
        <v>227</v>
      </c>
      <c r="AI44" s="468"/>
      <c r="AJ44" s="296">
        <f aca="true" t="shared" si="18" ref="AJ44:AV44">SUM(AJ45:AJ47)</f>
        <v>1</v>
      </c>
      <c r="AK44" s="296">
        <f t="shared" si="18"/>
        <v>4</v>
      </c>
      <c r="AL44" s="296">
        <f t="shared" si="18"/>
        <v>0</v>
      </c>
      <c r="AM44" s="296">
        <f>SUM(AM45:AM47)</f>
        <v>1</v>
      </c>
      <c r="AN44" s="296">
        <f t="shared" si="18"/>
        <v>1</v>
      </c>
      <c r="AO44" s="296">
        <f t="shared" si="18"/>
        <v>3</v>
      </c>
      <c r="AP44" s="296">
        <f t="shared" si="18"/>
        <v>0</v>
      </c>
      <c r="AQ44" s="296">
        <f t="shared" si="18"/>
        <v>2</v>
      </c>
      <c r="AR44" s="296">
        <f t="shared" si="18"/>
        <v>3</v>
      </c>
      <c r="AS44" s="296">
        <f t="shared" si="18"/>
        <v>5</v>
      </c>
      <c r="AT44" s="296">
        <f t="shared" si="18"/>
        <v>4</v>
      </c>
      <c r="AU44" s="296">
        <f t="shared" si="18"/>
        <v>1</v>
      </c>
      <c r="AV44" s="296">
        <f t="shared" si="18"/>
        <v>16</v>
      </c>
      <c r="AW44" s="296">
        <f>SUM(AW45:AW47)</f>
        <v>9</v>
      </c>
    </row>
    <row r="45" spans="1:49" s="108" customFormat="1" ht="18" customHeight="1">
      <c r="A45" s="122"/>
      <c r="B45" s="126" t="s">
        <v>43</v>
      </c>
      <c r="C45" s="170">
        <f>SUM(D45:E45)</f>
        <v>83</v>
      </c>
      <c r="D45" s="168">
        <f aca="true" t="shared" si="19" ref="D45:E47">F45+H45+J45+L45+N45+P45+R45+T45+V45+X45+Z45+AB45+AD45+AJ45+AL45+AN45+AP45+AR45+AT45+AV45</f>
        <v>45</v>
      </c>
      <c r="E45" s="168">
        <f t="shared" si="19"/>
        <v>38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167">
        <v>3</v>
      </c>
      <c r="M45" s="167">
        <v>0</v>
      </c>
      <c r="N45" s="167">
        <v>10</v>
      </c>
      <c r="O45" s="167">
        <v>10</v>
      </c>
      <c r="P45" s="167">
        <v>0</v>
      </c>
      <c r="Q45" s="167">
        <v>0</v>
      </c>
      <c r="R45" s="167">
        <v>1</v>
      </c>
      <c r="S45" s="167">
        <v>0</v>
      </c>
      <c r="T45" s="167">
        <v>8</v>
      </c>
      <c r="U45" s="167">
        <v>1</v>
      </c>
      <c r="V45" s="167">
        <v>9</v>
      </c>
      <c r="W45" s="167">
        <v>9</v>
      </c>
      <c r="X45" s="167">
        <v>0</v>
      </c>
      <c r="Y45" s="167">
        <v>0</v>
      </c>
      <c r="Z45" s="167">
        <v>1</v>
      </c>
      <c r="AA45" s="167">
        <v>0</v>
      </c>
      <c r="AB45" s="167">
        <v>0</v>
      </c>
      <c r="AC45" s="167">
        <v>0</v>
      </c>
      <c r="AD45" s="168">
        <v>2</v>
      </c>
      <c r="AE45" s="169">
        <v>2</v>
      </c>
      <c r="AF45" s="118" t="s">
        <v>43</v>
      </c>
      <c r="AG45" s="117"/>
      <c r="AH45" s="122"/>
      <c r="AI45" s="126" t="s">
        <v>43</v>
      </c>
      <c r="AJ45" s="170">
        <v>0</v>
      </c>
      <c r="AK45" s="168">
        <v>2</v>
      </c>
      <c r="AL45" s="168">
        <v>0</v>
      </c>
      <c r="AM45" s="168">
        <v>0</v>
      </c>
      <c r="AN45" s="168">
        <v>1</v>
      </c>
      <c r="AO45" s="167">
        <v>3</v>
      </c>
      <c r="AP45" s="167">
        <v>0</v>
      </c>
      <c r="AQ45" s="167">
        <v>2</v>
      </c>
      <c r="AR45" s="167">
        <v>2</v>
      </c>
      <c r="AS45" s="167">
        <v>5</v>
      </c>
      <c r="AT45" s="167">
        <v>3</v>
      </c>
      <c r="AU45" s="167">
        <v>0</v>
      </c>
      <c r="AV45" s="167">
        <v>5</v>
      </c>
      <c r="AW45" s="167">
        <v>4</v>
      </c>
    </row>
    <row r="46" spans="1:49" s="108" customFormat="1" ht="18" customHeight="1">
      <c r="A46" s="122"/>
      <c r="B46" s="126" t="s">
        <v>44</v>
      </c>
      <c r="C46" s="170">
        <f>SUM(D46:E46)</f>
        <v>0</v>
      </c>
      <c r="D46" s="168">
        <f t="shared" si="19"/>
        <v>0</v>
      </c>
      <c r="E46" s="168">
        <f t="shared" si="19"/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7">
        <v>0</v>
      </c>
      <c r="AA46" s="167">
        <v>0</v>
      </c>
      <c r="AB46" s="167">
        <v>0</v>
      </c>
      <c r="AC46" s="167">
        <v>0</v>
      </c>
      <c r="AD46" s="168">
        <v>0</v>
      </c>
      <c r="AE46" s="169">
        <v>0</v>
      </c>
      <c r="AF46" s="118" t="s">
        <v>44</v>
      </c>
      <c r="AG46" s="117"/>
      <c r="AH46" s="122"/>
      <c r="AI46" s="126" t="s">
        <v>44</v>
      </c>
      <c r="AJ46" s="170">
        <v>0</v>
      </c>
      <c r="AK46" s="168">
        <v>0</v>
      </c>
      <c r="AL46" s="168">
        <v>0</v>
      </c>
      <c r="AM46" s="168">
        <v>0</v>
      </c>
      <c r="AN46" s="168">
        <v>0</v>
      </c>
      <c r="AO46" s="167">
        <v>0</v>
      </c>
      <c r="AP46" s="167">
        <v>0</v>
      </c>
      <c r="AQ46" s="167">
        <v>0</v>
      </c>
      <c r="AR46" s="167">
        <v>0</v>
      </c>
      <c r="AS46" s="167">
        <v>0</v>
      </c>
      <c r="AT46" s="167">
        <v>0</v>
      </c>
      <c r="AU46" s="167">
        <v>0</v>
      </c>
      <c r="AV46" s="167">
        <v>0</v>
      </c>
      <c r="AW46" s="167">
        <v>0</v>
      </c>
    </row>
    <row r="47" spans="1:49" s="108" customFormat="1" ht="18" customHeight="1">
      <c r="A47" s="122"/>
      <c r="B47" s="126" t="s">
        <v>45</v>
      </c>
      <c r="C47" s="170">
        <f>SUM(D47:E47)</f>
        <v>42</v>
      </c>
      <c r="D47" s="168">
        <f t="shared" si="19"/>
        <v>24</v>
      </c>
      <c r="E47" s="168">
        <f t="shared" si="19"/>
        <v>18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2</v>
      </c>
      <c r="N47" s="167">
        <v>5</v>
      </c>
      <c r="O47" s="167">
        <v>2</v>
      </c>
      <c r="P47" s="167">
        <v>0</v>
      </c>
      <c r="Q47" s="167">
        <v>0</v>
      </c>
      <c r="R47" s="167">
        <v>0</v>
      </c>
      <c r="S47" s="167">
        <v>0</v>
      </c>
      <c r="T47" s="167">
        <v>3</v>
      </c>
      <c r="U47" s="167">
        <v>0</v>
      </c>
      <c r="V47" s="167">
        <v>2</v>
      </c>
      <c r="W47" s="167">
        <v>3</v>
      </c>
      <c r="X47" s="167">
        <v>0</v>
      </c>
      <c r="Y47" s="167">
        <v>1</v>
      </c>
      <c r="Z47" s="167">
        <v>0</v>
      </c>
      <c r="AA47" s="167">
        <v>0</v>
      </c>
      <c r="AB47" s="167">
        <v>0</v>
      </c>
      <c r="AC47" s="167">
        <v>0</v>
      </c>
      <c r="AD47" s="168">
        <v>0</v>
      </c>
      <c r="AE47" s="169">
        <v>1</v>
      </c>
      <c r="AF47" s="118" t="s">
        <v>45</v>
      </c>
      <c r="AG47" s="117"/>
      <c r="AH47" s="122"/>
      <c r="AI47" s="126" t="s">
        <v>45</v>
      </c>
      <c r="AJ47" s="170">
        <v>1</v>
      </c>
      <c r="AK47" s="168">
        <v>2</v>
      </c>
      <c r="AL47" s="168">
        <v>0</v>
      </c>
      <c r="AM47" s="168">
        <v>1</v>
      </c>
      <c r="AN47" s="168">
        <v>0</v>
      </c>
      <c r="AO47" s="167">
        <v>0</v>
      </c>
      <c r="AP47" s="167">
        <v>0</v>
      </c>
      <c r="AQ47" s="167">
        <v>0</v>
      </c>
      <c r="AR47" s="167">
        <v>1</v>
      </c>
      <c r="AS47" s="167">
        <v>0</v>
      </c>
      <c r="AT47" s="167">
        <v>1</v>
      </c>
      <c r="AU47" s="167">
        <v>1</v>
      </c>
      <c r="AV47" s="167">
        <v>11</v>
      </c>
      <c r="AW47" s="167">
        <v>5</v>
      </c>
    </row>
    <row r="48" spans="1:49" s="106" customFormat="1" ht="18" customHeight="1">
      <c r="A48" s="345" t="s">
        <v>228</v>
      </c>
      <c r="B48" s="468"/>
      <c r="C48" s="295">
        <f aca="true" t="shared" si="20" ref="C48:AE48">SUM(C49:C51)</f>
        <v>145</v>
      </c>
      <c r="D48" s="296">
        <f t="shared" si="20"/>
        <v>98</v>
      </c>
      <c r="E48" s="296">
        <f t="shared" si="20"/>
        <v>47</v>
      </c>
      <c r="F48" s="296">
        <f t="shared" si="20"/>
        <v>0</v>
      </c>
      <c r="G48" s="296">
        <f t="shared" si="20"/>
        <v>0</v>
      </c>
      <c r="H48" s="296">
        <f t="shared" si="20"/>
        <v>0</v>
      </c>
      <c r="I48" s="296">
        <f t="shared" si="20"/>
        <v>0</v>
      </c>
      <c r="J48" s="296">
        <f t="shared" si="20"/>
        <v>0</v>
      </c>
      <c r="K48" s="296">
        <f t="shared" si="20"/>
        <v>0</v>
      </c>
      <c r="L48" s="296">
        <f t="shared" si="20"/>
        <v>12</v>
      </c>
      <c r="M48" s="296">
        <f t="shared" si="20"/>
        <v>3</v>
      </c>
      <c r="N48" s="296">
        <f t="shared" si="20"/>
        <v>50</v>
      </c>
      <c r="O48" s="296">
        <f t="shared" si="20"/>
        <v>20</v>
      </c>
      <c r="P48" s="296">
        <f t="shared" si="20"/>
        <v>4</v>
      </c>
      <c r="Q48" s="296">
        <f t="shared" si="20"/>
        <v>1</v>
      </c>
      <c r="R48" s="296">
        <f t="shared" si="20"/>
        <v>0</v>
      </c>
      <c r="S48" s="296">
        <f>SUM(S49:S51)</f>
        <v>1</v>
      </c>
      <c r="T48" s="296">
        <f t="shared" si="20"/>
        <v>2</v>
      </c>
      <c r="U48" s="296">
        <f t="shared" si="20"/>
        <v>3</v>
      </c>
      <c r="V48" s="296">
        <f t="shared" si="20"/>
        <v>10</v>
      </c>
      <c r="W48" s="296">
        <f t="shared" si="20"/>
        <v>4</v>
      </c>
      <c r="X48" s="296">
        <f t="shared" si="20"/>
        <v>0</v>
      </c>
      <c r="Y48" s="296">
        <f t="shared" si="20"/>
        <v>0</v>
      </c>
      <c r="Z48" s="296">
        <f t="shared" si="20"/>
        <v>0</v>
      </c>
      <c r="AA48" s="296">
        <f t="shared" si="20"/>
        <v>0</v>
      </c>
      <c r="AB48" s="296">
        <f t="shared" si="20"/>
        <v>1</v>
      </c>
      <c r="AC48" s="296">
        <f t="shared" si="20"/>
        <v>2</v>
      </c>
      <c r="AD48" s="296">
        <f t="shared" si="20"/>
        <v>1</v>
      </c>
      <c r="AE48" s="297">
        <f t="shared" si="20"/>
        <v>4</v>
      </c>
      <c r="AF48" s="343" t="s">
        <v>228</v>
      </c>
      <c r="AG48" s="344"/>
      <c r="AH48" s="345" t="s">
        <v>228</v>
      </c>
      <c r="AI48" s="468"/>
      <c r="AJ48" s="296">
        <f aca="true" t="shared" si="21" ref="AJ48:AV48">SUM(AJ49:AJ51)</f>
        <v>1</v>
      </c>
      <c r="AK48" s="296">
        <f t="shared" si="21"/>
        <v>2</v>
      </c>
      <c r="AL48" s="296">
        <f t="shared" si="21"/>
        <v>0</v>
      </c>
      <c r="AM48" s="296">
        <f>SUM(AM49:AM51)</f>
        <v>0</v>
      </c>
      <c r="AN48" s="296">
        <f t="shared" si="21"/>
        <v>6</v>
      </c>
      <c r="AO48" s="296">
        <f t="shared" si="21"/>
        <v>3</v>
      </c>
      <c r="AP48" s="296">
        <f t="shared" si="21"/>
        <v>0</v>
      </c>
      <c r="AQ48" s="296">
        <f t="shared" si="21"/>
        <v>2</v>
      </c>
      <c r="AR48" s="296">
        <f t="shared" si="21"/>
        <v>3</v>
      </c>
      <c r="AS48" s="296">
        <f t="shared" si="21"/>
        <v>0</v>
      </c>
      <c r="AT48" s="296">
        <f t="shared" si="21"/>
        <v>8</v>
      </c>
      <c r="AU48" s="296">
        <f t="shared" si="21"/>
        <v>2</v>
      </c>
      <c r="AV48" s="296">
        <f t="shared" si="21"/>
        <v>0</v>
      </c>
      <c r="AW48" s="296">
        <f>SUM(AW49:AW51)</f>
        <v>0</v>
      </c>
    </row>
    <row r="49" spans="1:49" s="108" customFormat="1" ht="18" customHeight="1">
      <c r="A49" s="122"/>
      <c r="B49" s="126" t="s">
        <v>46</v>
      </c>
      <c r="C49" s="170">
        <f>SUM(D49:E49)</f>
        <v>145</v>
      </c>
      <c r="D49" s="168">
        <f aca="true" t="shared" si="22" ref="D49:E51">F49+H49+J49+L49+N49+P49+R49+T49+V49+X49+Z49+AB49+AD49+AJ49+AL49+AN49+AP49+AR49+AT49+AV49</f>
        <v>98</v>
      </c>
      <c r="E49" s="168">
        <f t="shared" si="22"/>
        <v>47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12</v>
      </c>
      <c r="M49" s="167">
        <v>3</v>
      </c>
      <c r="N49" s="167">
        <v>50</v>
      </c>
      <c r="O49" s="167">
        <v>20</v>
      </c>
      <c r="P49" s="167">
        <v>4</v>
      </c>
      <c r="Q49" s="167">
        <v>1</v>
      </c>
      <c r="R49" s="167">
        <v>0</v>
      </c>
      <c r="S49" s="167">
        <v>1</v>
      </c>
      <c r="T49" s="167">
        <v>2</v>
      </c>
      <c r="U49" s="167">
        <v>3</v>
      </c>
      <c r="V49" s="167">
        <v>10</v>
      </c>
      <c r="W49" s="167">
        <v>4</v>
      </c>
      <c r="X49" s="167">
        <v>0</v>
      </c>
      <c r="Y49" s="167">
        <v>0</v>
      </c>
      <c r="Z49" s="167">
        <v>0</v>
      </c>
      <c r="AA49" s="167">
        <v>0</v>
      </c>
      <c r="AB49" s="167">
        <v>1</v>
      </c>
      <c r="AC49" s="167">
        <v>2</v>
      </c>
      <c r="AD49" s="168">
        <v>1</v>
      </c>
      <c r="AE49" s="169">
        <v>4</v>
      </c>
      <c r="AF49" s="118" t="s">
        <v>46</v>
      </c>
      <c r="AG49" s="117"/>
      <c r="AH49" s="122"/>
      <c r="AI49" s="126" t="s">
        <v>46</v>
      </c>
      <c r="AJ49" s="170">
        <v>1</v>
      </c>
      <c r="AK49" s="168">
        <v>2</v>
      </c>
      <c r="AL49" s="168">
        <v>0</v>
      </c>
      <c r="AM49" s="168">
        <v>0</v>
      </c>
      <c r="AN49" s="168">
        <v>6</v>
      </c>
      <c r="AO49" s="167">
        <v>3</v>
      </c>
      <c r="AP49" s="167">
        <v>0</v>
      </c>
      <c r="AQ49" s="167">
        <v>2</v>
      </c>
      <c r="AR49" s="167">
        <v>3</v>
      </c>
      <c r="AS49" s="167">
        <v>0</v>
      </c>
      <c r="AT49" s="167">
        <v>8</v>
      </c>
      <c r="AU49" s="167">
        <v>2</v>
      </c>
      <c r="AV49" s="167">
        <v>0</v>
      </c>
      <c r="AW49" s="167">
        <v>0</v>
      </c>
    </row>
    <row r="50" spans="1:49" s="108" customFormat="1" ht="18" customHeight="1">
      <c r="A50" s="122"/>
      <c r="B50" s="126" t="s">
        <v>47</v>
      </c>
      <c r="C50" s="170">
        <f>SUM(D50:E50)</f>
        <v>0</v>
      </c>
      <c r="D50" s="168">
        <f t="shared" si="22"/>
        <v>0</v>
      </c>
      <c r="E50" s="168">
        <f t="shared" si="22"/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67">
        <v>0</v>
      </c>
      <c r="AD50" s="168">
        <v>0</v>
      </c>
      <c r="AE50" s="169">
        <v>0</v>
      </c>
      <c r="AF50" s="118" t="s">
        <v>47</v>
      </c>
      <c r="AG50" s="117"/>
      <c r="AH50" s="122"/>
      <c r="AI50" s="126" t="s">
        <v>47</v>
      </c>
      <c r="AJ50" s="170">
        <v>0</v>
      </c>
      <c r="AK50" s="168">
        <v>0</v>
      </c>
      <c r="AL50" s="168">
        <v>0</v>
      </c>
      <c r="AM50" s="168">
        <v>0</v>
      </c>
      <c r="AN50" s="168">
        <v>0</v>
      </c>
      <c r="AO50" s="167">
        <v>0</v>
      </c>
      <c r="AP50" s="167">
        <v>0</v>
      </c>
      <c r="AQ50" s="167">
        <v>0</v>
      </c>
      <c r="AR50" s="167">
        <v>0</v>
      </c>
      <c r="AS50" s="167">
        <v>0</v>
      </c>
      <c r="AT50" s="167">
        <v>0</v>
      </c>
      <c r="AU50" s="167">
        <v>0</v>
      </c>
      <c r="AV50" s="167">
        <v>0</v>
      </c>
      <c r="AW50" s="167">
        <v>0</v>
      </c>
    </row>
    <row r="51" spans="1:49" s="108" customFormat="1" ht="18" customHeight="1">
      <c r="A51" s="122"/>
      <c r="B51" s="126" t="s">
        <v>48</v>
      </c>
      <c r="C51" s="170">
        <f>SUM(D51:E51)</f>
        <v>0</v>
      </c>
      <c r="D51" s="168">
        <f t="shared" si="22"/>
        <v>0</v>
      </c>
      <c r="E51" s="168">
        <f t="shared" si="22"/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  <c r="AB51" s="167">
        <v>0</v>
      </c>
      <c r="AC51" s="167">
        <v>0</v>
      </c>
      <c r="AD51" s="168">
        <v>0</v>
      </c>
      <c r="AE51" s="169">
        <v>0</v>
      </c>
      <c r="AF51" s="118" t="s">
        <v>48</v>
      </c>
      <c r="AG51" s="117"/>
      <c r="AH51" s="122"/>
      <c r="AI51" s="126" t="s">
        <v>48</v>
      </c>
      <c r="AJ51" s="170">
        <v>0</v>
      </c>
      <c r="AK51" s="168">
        <v>0</v>
      </c>
      <c r="AL51" s="168">
        <v>0</v>
      </c>
      <c r="AM51" s="168">
        <v>0</v>
      </c>
      <c r="AN51" s="168">
        <v>0</v>
      </c>
      <c r="AO51" s="167">
        <v>0</v>
      </c>
      <c r="AP51" s="167">
        <v>0</v>
      </c>
      <c r="AQ51" s="167">
        <v>0</v>
      </c>
      <c r="AR51" s="167">
        <v>0</v>
      </c>
      <c r="AS51" s="167">
        <v>0</v>
      </c>
      <c r="AT51" s="167">
        <v>0</v>
      </c>
      <c r="AU51" s="167">
        <v>0</v>
      </c>
      <c r="AV51" s="167">
        <v>0</v>
      </c>
      <c r="AW51" s="167">
        <v>0</v>
      </c>
    </row>
    <row r="52" spans="1:49" s="110" customFormat="1" ht="18" customHeight="1">
      <c r="A52" s="345" t="s">
        <v>229</v>
      </c>
      <c r="B52" s="468"/>
      <c r="C52" s="295">
        <f>SUM(C53:C54)</f>
        <v>114</v>
      </c>
      <c r="D52" s="296">
        <f aca="true" t="shared" si="23" ref="D52:AE52">SUM(D53:D54)</f>
        <v>70</v>
      </c>
      <c r="E52" s="296">
        <f t="shared" si="23"/>
        <v>44</v>
      </c>
      <c r="F52" s="296">
        <f t="shared" si="23"/>
        <v>1</v>
      </c>
      <c r="G52" s="296">
        <f t="shared" si="23"/>
        <v>0</v>
      </c>
      <c r="H52" s="296">
        <f t="shared" si="23"/>
        <v>0</v>
      </c>
      <c r="I52" s="296">
        <f t="shared" si="23"/>
        <v>0</v>
      </c>
      <c r="J52" s="296">
        <f t="shared" si="23"/>
        <v>0</v>
      </c>
      <c r="K52" s="296">
        <f t="shared" si="23"/>
        <v>0</v>
      </c>
      <c r="L52" s="296">
        <f t="shared" si="23"/>
        <v>4</v>
      </c>
      <c r="M52" s="296">
        <f t="shared" si="23"/>
        <v>0</v>
      </c>
      <c r="N52" s="296">
        <f t="shared" si="23"/>
        <v>41</v>
      </c>
      <c r="O52" s="296">
        <f t="shared" si="23"/>
        <v>17</v>
      </c>
      <c r="P52" s="296">
        <f t="shared" si="23"/>
        <v>0</v>
      </c>
      <c r="Q52" s="296">
        <f t="shared" si="23"/>
        <v>0</v>
      </c>
      <c r="R52" s="296">
        <f t="shared" si="23"/>
        <v>1</v>
      </c>
      <c r="S52" s="296">
        <f>SUM(S53:S54)</f>
        <v>1</v>
      </c>
      <c r="T52" s="296">
        <f t="shared" si="23"/>
        <v>4</v>
      </c>
      <c r="U52" s="296">
        <f t="shared" si="23"/>
        <v>0</v>
      </c>
      <c r="V52" s="296">
        <f t="shared" si="23"/>
        <v>6</v>
      </c>
      <c r="W52" s="296">
        <f t="shared" si="23"/>
        <v>4</v>
      </c>
      <c r="X52" s="296">
        <f t="shared" si="23"/>
        <v>0</v>
      </c>
      <c r="Y52" s="296">
        <f t="shared" si="23"/>
        <v>0</v>
      </c>
      <c r="Z52" s="296">
        <f t="shared" si="23"/>
        <v>0</v>
      </c>
      <c r="AA52" s="296">
        <f t="shared" si="23"/>
        <v>0</v>
      </c>
      <c r="AB52" s="296">
        <f t="shared" si="23"/>
        <v>0</v>
      </c>
      <c r="AC52" s="296">
        <f t="shared" si="23"/>
        <v>0</v>
      </c>
      <c r="AD52" s="296">
        <f t="shared" si="23"/>
        <v>0</v>
      </c>
      <c r="AE52" s="297">
        <f t="shared" si="23"/>
        <v>1</v>
      </c>
      <c r="AF52" s="343" t="s">
        <v>229</v>
      </c>
      <c r="AG52" s="344"/>
      <c r="AH52" s="345" t="s">
        <v>229</v>
      </c>
      <c r="AI52" s="468"/>
      <c r="AJ52" s="296">
        <f aca="true" t="shared" si="24" ref="AJ52:AV52">SUM(AJ53:AJ54)</f>
        <v>1</v>
      </c>
      <c r="AK52" s="296">
        <f t="shared" si="24"/>
        <v>5</v>
      </c>
      <c r="AL52" s="296">
        <f t="shared" si="24"/>
        <v>0</v>
      </c>
      <c r="AM52" s="296">
        <f>SUM(AM53:AM54)</f>
        <v>1</v>
      </c>
      <c r="AN52" s="296">
        <f t="shared" si="24"/>
        <v>2</v>
      </c>
      <c r="AO52" s="296">
        <f t="shared" si="24"/>
        <v>5</v>
      </c>
      <c r="AP52" s="296">
        <f t="shared" si="24"/>
        <v>1</v>
      </c>
      <c r="AQ52" s="296">
        <f t="shared" si="24"/>
        <v>6</v>
      </c>
      <c r="AR52" s="296">
        <f t="shared" si="24"/>
        <v>2</v>
      </c>
      <c r="AS52" s="296">
        <f t="shared" si="24"/>
        <v>0</v>
      </c>
      <c r="AT52" s="296">
        <f t="shared" si="24"/>
        <v>7</v>
      </c>
      <c r="AU52" s="296">
        <f t="shared" si="24"/>
        <v>4</v>
      </c>
      <c r="AV52" s="296">
        <f t="shared" si="24"/>
        <v>0</v>
      </c>
      <c r="AW52" s="296">
        <f>SUM(AW53:AW54)</f>
        <v>0</v>
      </c>
    </row>
    <row r="53" spans="1:49" s="108" customFormat="1" ht="18" customHeight="1">
      <c r="A53" s="122"/>
      <c r="B53" s="126" t="s">
        <v>49</v>
      </c>
      <c r="C53" s="170">
        <f>SUM(D53:E53)</f>
        <v>57</v>
      </c>
      <c r="D53" s="168">
        <f>F53+H53+J53+L53+N53+P53+R53+T53+V53+X53+Z53+AB53+AD53+AJ53+AL53+AN53+AP53+AR53+AT53+AV53</f>
        <v>43</v>
      </c>
      <c r="E53" s="168">
        <f>G53+I53+K53+M53+O53+Q53+S53+U53+W53+Y53+AA53+AC53+AE53+AK53+AM53+AO53+AQ53+AS53+AU53+AW53</f>
        <v>14</v>
      </c>
      <c r="F53" s="167">
        <v>1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7">
        <v>2</v>
      </c>
      <c r="M53" s="167">
        <v>0</v>
      </c>
      <c r="N53" s="167">
        <v>26</v>
      </c>
      <c r="O53" s="167">
        <v>7</v>
      </c>
      <c r="P53" s="167">
        <v>0</v>
      </c>
      <c r="Q53" s="167">
        <v>0</v>
      </c>
      <c r="R53" s="167">
        <v>1</v>
      </c>
      <c r="S53" s="167">
        <v>0</v>
      </c>
      <c r="T53" s="167">
        <v>3</v>
      </c>
      <c r="U53" s="167">
        <v>0</v>
      </c>
      <c r="V53" s="167">
        <v>4</v>
      </c>
      <c r="W53" s="167">
        <v>3</v>
      </c>
      <c r="X53" s="167">
        <v>0</v>
      </c>
      <c r="Y53" s="167">
        <v>0</v>
      </c>
      <c r="Z53" s="167">
        <v>0</v>
      </c>
      <c r="AA53" s="167">
        <v>0</v>
      </c>
      <c r="AB53" s="167">
        <v>0</v>
      </c>
      <c r="AC53" s="167">
        <v>0</v>
      </c>
      <c r="AD53" s="168">
        <v>0</v>
      </c>
      <c r="AE53" s="169">
        <v>1</v>
      </c>
      <c r="AF53" s="118" t="s">
        <v>49</v>
      </c>
      <c r="AG53" s="117"/>
      <c r="AH53" s="122"/>
      <c r="AI53" s="126" t="s">
        <v>49</v>
      </c>
      <c r="AJ53" s="170">
        <v>1</v>
      </c>
      <c r="AK53" s="168">
        <v>1</v>
      </c>
      <c r="AL53" s="168">
        <v>0</v>
      </c>
      <c r="AM53" s="168">
        <v>0</v>
      </c>
      <c r="AN53" s="168">
        <v>1</v>
      </c>
      <c r="AO53" s="167">
        <v>1</v>
      </c>
      <c r="AP53" s="167">
        <v>1</v>
      </c>
      <c r="AQ53" s="167">
        <v>1</v>
      </c>
      <c r="AR53" s="167">
        <v>1</v>
      </c>
      <c r="AS53" s="167">
        <v>0</v>
      </c>
      <c r="AT53" s="167">
        <v>2</v>
      </c>
      <c r="AU53" s="167">
        <v>0</v>
      </c>
      <c r="AV53" s="167">
        <v>0</v>
      </c>
      <c r="AW53" s="167">
        <v>0</v>
      </c>
    </row>
    <row r="54" spans="1:49" s="107" customFormat="1" ht="18" customHeight="1">
      <c r="A54" s="122"/>
      <c r="B54" s="126" t="s">
        <v>64</v>
      </c>
      <c r="C54" s="170">
        <f>SUM(D54:E54)</f>
        <v>57</v>
      </c>
      <c r="D54" s="168">
        <f>F54+H54+J54+L54+N54+P54+R54+T54+V54+X54+Z54+AB54+AD54+AJ54+AL54+AN54+AP54+AR54+AT54+AV54</f>
        <v>27</v>
      </c>
      <c r="E54" s="168">
        <f>G54+I54+K54+M54+O54+Q54+S54+U54+W54+Y54+AA54+AC54+AE54+AK54+AM54+AO54+AQ54+AS54+AU54+AW54</f>
        <v>30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2</v>
      </c>
      <c r="M54" s="167">
        <v>0</v>
      </c>
      <c r="N54" s="167">
        <v>15</v>
      </c>
      <c r="O54" s="167">
        <v>10</v>
      </c>
      <c r="P54" s="167">
        <v>0</v>
      </c>
      <c r="Q54" s="167">
        <v>0</v>
      </c>
      <c r="R54" s="167">
        <v>0</v>
      </c>
      <c r="S54" s="167">
        <v>1</v>
      </c>
      <c r="T54" s="167">
        <v>1</v>
      </c>
      <c r="U54" s="167">
        <v>0</v>
      </c>
      <c r="V54" s="167">
        <v>2</v>
      </c>
      <c r="W54" s="167">
        <v>1</v>
      </c>
      <c r="X54" s="167">
        <v>0</v>
      </c>
      <c r="Y54" s="167">
        <v>0</v>
      </c>
      <c r="Z54" s="167">
        <v>0</v>
      </c>
      <c r="AA54" s="167">
        <v>0</v>
      </c>
      <c r="AB54" s="167">
        <v>0</v>
      </c>
      <c r="AC54" s="167">
        <v>0</v>
      </c>
      <c r="AD54" s="168">
        <v>0</v>
      </c>
      <c r="AE54" s="169">
        <v>0</v>
      </c>
      <c r="AF54" s="118" t="s">
        <v>64</v>
      </c>
      <c r="AG54" s="117"/>
      <c r="AH54" s="122"/>
      <c r="AI54" s="126" t="s">
        <v>64</v>
      </c>
      <c r="AJ54" s="170">
        <v>0</v>
      </c>
      <c r="AK54" s="168">
        <v>4</v>
      </c>
      <c r="AL54" s="168">
        <v>0</v>
      </c>
      <c r="AM54" s="168">
        <v>1</v>
      </c>
      <c r="AN54" s="168">
        <v>1</v>
      </c>
      <c r="AO54" s="167">
        <v>4</v>
      </c>
      <c r="AP54" s="167">
        <v>0</v>
      </c>
      <c r="AQ54" s="167">
        <v>5</v>
      </c>
      <c r="AR54" s="167">
        <v>1</v>
      </c>
      <c r="AS54" s="167">
        <v>0</v>
      </c>
      <c r="AT54" s="167">
        <v>5</v>
      </c>
      <c r="AU54" s="167">
        <v>4</v>
      </c>
      <c r="AV54" s="167">
        <v>0</v>
      </c>
      <c r="AW54" s="167">
        <v>0</v>
      </c>
    </row>
    <row r="55" spans="1:49" s="106" customFormat="1" ht="18" customHeight="1">
      <c r="A55" s="345" t="s">
        <v>230</v>
      </c>
      <c r="B55" s="352"/>
      <c r="C55" s="295">
        <f>SUM(C56:C57)</f>
        <v>182</v>
      </c>
      <c r="D55" s="296">
        <f aca="true" t="shared" si="25" ref="D55:AE55">SUM(D56:D57)</f>
        <v>105</v>
      </c>
      <c r="E55" s="296">
        <f t="shared" si="25"/>
        <v>77</v>
      </c>
      <c r="F55" s="296">
        <f t="shared" si="25"/>
        <v>3</v>
      </c>
      <c r="G55" s="296">
        <f t="shared" si="25"/>
        <v>0</v>
      </c>
      <c r="H55" s="296">
        <f t="shared" si="25"/>
        <v>0</v>
      </c>
      <c r="I55" s="296">
        <f t="shared" si="25"/>
        <v>0</v>
      </c>
      <c r="J55" s="296">
        <f t="shared" si="25"/>
        <v>0</v>
      </c>
      <c r="K55" s="296">
        <f t="shared" si="25"/>
        <v>0</v>
      </c>
      <c r="L55" s="296">
        <f t="shared" si="25"/>
        <v>5</v>
      </c>
      <c r="M55" s="296">
        <f t="shared" si="25"/>
        <v>2</v>
      </c>
      <c r="N55" s="296">
        <f t="shared" si="25"/>
        <v>46</v>
      </c>
      <c r="O55" s="296">
        <f t="shared" si="25"/>
        <v>38</v>
      </c>
      <c r="P55" s="296">
        <f t="shared" si="25"/>
        <v>0</v>
      </c>
      <c r="Q55" s="296">
        <f t="shared" si="25"/>
        <v>0</v>
      </c>
      <c r="R55" s="296">
        <f t="shared" si="25"/>
        <v>0</v>
      </c>
      <c r="S55" s="296">
        <f>SUM(S56:S57)</f>
        <v>2</v>
      </c>
      <c r="T55" s="296">
        <f t="shared" si="25"/>
        <v>2</v>
      </c>
      <c r="U55" s="296">
        <f t="shared" si="25"/>
        <v>3</v>
      </c>
      <c r="V55" s="296">
        <f t="shared" si="25"/>
        <v>13</v>
      </c>
      <c r="W55" s="296">
        <f t="shared" si="25"/>
        <v>7</v>
      </c>
      <c r="X55" s="296">
        <f t="shared" si="25"/>
        <v>0</v>
      </c>
      <c r="Y55" s="296">
        <f t="shared" si="25"/>
        <v>0</v>
      </c>
      <c r="Z55" s="296">
        <f t="shared" si="25"/>
        <v>0</v>
      </c>
      <c r="AA55" s="296">
        <f t="shared" si="25"/>
        <v>1</v>
      </c>
      <c r="AB55" s="296">
        <f t="shared" si="25"/>
        <v>1</v>
      </c>
      <c r="AC55" s="296">
        <f t="shared" si="25"/>
        <v>0</v>
      </c>
      <c r="AD55" s="296">
        <f t="shared" si="25"/>
        <v>1</v>
      </c>
      <c r="AE55" s="297">
        <f t="shared" si="25"/>
        <v>3</v>
      </c>
      <c r="AF55" s="343" t="s">
        <v>230</v>
      </c>
      <c r="AG55" s="347"/>
      <c r="AH55" s="345" t="s">
        <v>230</v>
      </c>
      <c r="AI55" s="468"/>
      <c r="AJ55" s="296">
        <f aca="true" t="shared" si="26" ref="AJ55:AV55">SUM(AJ56:AJ57)</f>
        <v>5</v>
      </c>
      <c r="AK55" s="296">
        <f t="shared" si="26"/>
        <v>1</v>
      </c>
      <c r="AL55" s="296">
        <f t="shared" si="26"/>
        <v>0</v>
      </c>
      <c r="AM55" s="296">
        <f>SUM(AM56:AM57)</f>
        <v>0</v>
      </c>
      <c r="AN55" s="296">
        <f t="shared" si="26"/>
        <v>1</v>
      </c>
      <c r="AO55" s="296">
        <f t="shared" si="26"/>
        <v>7</v>
      </c>
      <c r="AP55" s="296">
        <f t="shared" si="26"/>
        <v>8</v>
      </c>
      <c r="AQ55" s="296">
        <f t="shared" si="26"/>
        <v>4</v>
      </c>
      <c r="AR55" s="296">
        <f t="shared" si="26"/>
        <v>3</v>
      </c>
      <c r="AS55" s="296">
        <f t="shared" si="26"/>
        <v>3</v>
      </c>
      <c r="AT55" s="296">
        <f t="shared" si="26"/>
        <v>16</v>
      </c>
      <c r="AU55" s="296">
        <f t="shared" si="26"/>
        <v>6</v>
      </c>
      <c r="AV55" s="296">
        <f t="shared" si="26"/>
        <v>1</v>
      </c>
      <c r="AW55" s="296">
        <f>SUM(AW56:AW57)</f>
        <v>0</v>
      </c>
    </row>
    <row r="56" spans="1:49" s="108" customFormat="1" ht="18" customHeight="1">
      <c r="A56" s="125"/>
      <c r="B56" s="126" t="s">
        <v>50</v>
      </c>
      <c r="C56" s="170">
        <f>SUM(D56:E56)</f>
        <v>77</v>
      </c>
      <c r="D56" s="168">
        <f>F56+H56+J56+L56+N56+P56+R56+T56+V56+X56+Z56+AB56+AD56+AJ56+AL56+AN56+AP56+AR56+AT56+AV56</f>
        <v>40</v>
      </c>
      <c r="E56" s="168">
        <f>G56+I56+K56+M56+O56+Q56+S56+U56+W56+Y56+AA56+AC56+AE56+AK56+AM56+AO56+AQ56+AS56+AU56+AW56</f>
        <v>37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167">
        <v>4</v>
      </c>
      <c r="M56" s="167">
        <v>0</v>
      </c>
      <c r="N56" s="167">
        <v>24</v>
      </c>
      <c r="O56" s="167">
        <v>24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1</v>
      </c>
      <c r="V56" s="167">
        <v>4</v>
      </c>
      <c r="W56" s="167">
        <v>5</v>
      </c>
      <c r="X56" s="167">
        <v>0</v>
      </c>
      <c r="Y56" s="167">
        <v>0</v>
      </c>
      <c r="Z56" s="167">
        <v>0</v>
      </c>
      <c r="AA56" s="167">
        <v>0</v>
      </c>
      <c r="AB56" s="167">
        <v>0</v>
      </c>
      <c r="AC56" s="167">
        <v>0</v>
      </c>
      <c r="AD56" s="168">
        <v>0</v>
      </c>
      <c r="AE56" s="169">
        <v>1</v>
      </c>
      <c r="AF56" s="118" t="s">
        <v>50</v>
      </c>
      <c r="AG56" s="117"/>
      <c r="AH56" s="125"/>
      <c r="AI56" s="126" t="s">
        <v>50</v>
      </c>
      <c r="AJ56" s="170">
        <v>3</v>
      </c>
      <c r="AK56" s="168">
        <v>1</v>
      </c>
      <c r="AL56" s="168">
        <v>0</v>
      </c>
      <c r="AM56" s="168">
        <v>0</v>
      </c>
      <c r="AN56" s="168">
        <v>0</v>
      </c>
      <c r="AO56" s="167">
        <v>2</v>
      </c>
      <c r="AP56" s="167">
        <v>1</v>
      </c>
      <c r="AQ56" s="167">
        <v>0</v>
      </c>
      <c r="AR56" s="167">
        <v>1</v>
      </c>
      <c r="AS56" s="167">
        <v>2</v>
      </c>
      <c r="AT56" s="167">
        <v>2</v>
      </c>
      <c r="AU56" s="167">
        <v>1</v>
      </c>
      <c r="AV56" s="167">
        <v>1</v>
      </c>
      <c r="AW56" s="167">
        <v>0</v>
      </c>
    </row>
    <row r="57" spans="1:49" s="108" customFormat="1" ht="18" customHeight="1">
      <c r="A57" s="125"/>
      <c r="B57" s="126" t="s">
        <v>165</v>
      </c>
      <c r="C57" s="170">
        <f>SUM(D57:E57)</f>
        <v>105</v>
      </c>
      <c r="D57" s="168">
        <f>F57+H57+J57+L57+N57+P57+R57+T57+V57+X57+Z57+AB57+AD57+AJ57+AL57+AN57+AP57+AR57+AT57+AV57</f>
        <v>65</v>
      </c>
      <c r="E57" s="168">
        <f>G57+I57+K57+M57+O57+Q57+S57+U57+W57+Y57+AA57+AC57+AE57+AK57+AM57+AO57+AQ57+AS57+AU57+AW57</f>
        <v>40</v>
      </c>
      <c r="F57" s="167">
        <v>3</v>
      </c>
      <c r="G57" s="167">
        <v>0</v>
      </c>
      <c r="H57" s="167">
        <v>0</v>
      </c>
      <c r="I57" s="167">
        <v>0</v>
      </c>
      <c r="J57" s="167">
        <v>0</v>
      </c>
      <c r="K57" s="167">
        <v>0</v>
      </c>
      <c r="L57" s="167">
        <v>1</v>
      </c>
      <c r="M57" s="167">
        <v>2</v>
      </c>
      <c r="N57" s="167">
        <v>22</v>
      </c>
      <c r="O57" s="167">
        <v>14</v>
      </c>
      <c r="P57" s="167">
        <v>0</v>
      </c>
      <c r="Q57" s="167">
        <v>0</v>
      </c>
      <c r="R57" s="167">
        <v>0</v>
      </c>
      <c r="S57" s="167">
        <v>2</v>
      </c>
      <c r="T57" s="167">
        <v>2</v>
      </c>
      <c r="U57" s="167">
        <v>2</v>
      </c>
      <c r="V57" s="167">
        <v>9</v>
      </c>
      <c r="W57" s="167">
        <v>2</v>
      </c>
      <c r="X57" s="167">
        <v>0</v>
      </c>
      <c r="Y57" s="167">
        <v>0</v>
      </c>
      <c r="Z57" s="167">
        <v>0</v>
      </c>
      <c r="AA57" s="167">
        <v>1</v>
      </c>
      <c r="AB57" s="167">
        <v>1</v>
      </c>
      <c r="AC57" s="167">
        <v>0</v>
      </c>
      <c r="AD57" s="168">
        <v>1</v>
      </c>
      <c r="AE57" s="169">
        <v>2</v>
      </c>
      <c r="AF57" s="118" t="s">
        <v>165</v>
      </c>
      <c r="AG57" s="117"/>
      <c r="AH57" s="125"/>
      <c r="AI57" s="126" t="s">
        <v>167</v>
      </c>
      <c r="AJ57" s="170">
        <v>2</v>
      </c>
      <c r="AK57" s="168">
        <v>0</v>
      </c>
      <c r="AL57" s="168">
        <v>0</v>
      </c>
      <c r="AM57" s="168">
        <v>0</v>
      </c>
      <c r="AN57" s="168">
        <v>1</v>
      </c>
      <c r="AO57" s="167">
        <v>5</v>
      </c>
      <c r="AP57" s="167">
        <v>7</v>
      </c>
      <c r="AQ57" s="167">
        <v>4</v>
      </c>
      <c r="AR57" s="167">
        <v>2</v>
      </c>
      <c r="AS57" s="167">
        <v>1</v>
      </c>
      <c r="AT57" s="167">
        <v>14</v>
      </c>
      <c r="AU57" s="167">
        <v>5</v>
      </c>
      <c r="AV57" s="167">
        <v>0</v>
      </c>
      <c r="AW57" s="167">
        <v>0</v>
      </c>
    </row>
    <row r="58" spans="1:49" s="106" customFormat="1" ht="18" customHeight="1">
      <c r="A58" s="345" t="s">
        <v>231</v>
      </c>
      <c r="B58" s="468"/>
      <c r="C58" s="295">
        <f>C59</f>
        <v>0</v>
      </c>
      <c r="D58" s="296">
        <f aca="true" t="shared" si="27" ref="D58:AE58">D59</f>
        <v>0</v>
      </c>
      <c r="E58" s="296">
        <f t="shared" si="27"/>
        <v>0</v>
      </c>
      <c r="F58" s="296">
        <f t="shared" si="27"/>
        <v>0</v>
      </c>
      <c r="G58" s="296">
        <f t="shared" si="27"/>
        <v>0</v>
      </c>
      <c r="H58" s="296">
        <f t="shared" si="27"/>
        <v>0</v>
      </c>
      <c r="I58" s="296">
        <f t="shared" si="27"/>
        <v>0</v>
      </c>
      <c r="J58" s="296">
        <f t="shared" si="27"/>
        <v>0</v>
      </c>
      <c r="K58" s="296">
        <f t="shared" si="27"/>
        <v>0</v>
      </c>
      <c r="L58" s="296">
        <f t="shared" si="27"/>
        <v>0</v>
      </c>
      <c r="M58" s="296">
        <f t="shared" si="27"/>
        <v>0</v>
      </c>
      <c r="N58" s="296">
        <f t="shared" si="27"/>
        <v>0</v>
      </c>
      <c r="O58" s="296">
        <f t="shared" si="27"/>
        <v>0</v>
      </c>
      <c r="P58" s="296">
        <f t="shared" si="27"/>
        <v>0</v>
      </c>
      <c r="Q58" s="296">
        <f t="shared" si="27"/>
        <v>0</v>
      </c>
      <c r="R58" s="296">
        <f t="shared" si="27"/>
        <v>0</v>
      </c>
      <c r="S58" s="296">
        <f t="shared" si="27"/>
        <v>0</v>
      </c>
      <c r="T58" s="296">
        <f t="shared" si="27"/>
        <v>0</v>
      </c>
      <c r="U58" s="296">
        <f t="shared" si="27"/>
        <v>0</v>
      </c>
      <c r="V58" s="296">
        <f t="shared" si="27"/>
        <v>0</v>
      </c>
      <c r="W58" s="296">
        <f t="shared" si="27"/>
        <v>0</v>
      </c>
      <c r="X58" s="296">
        <f t="shared" si="27"/>
        <v>0</v>
      </c>
      <c r="Y58" s="296">
        <f t="shared" si="27"/>
        <v>0</v>
      </c>
      <c r="Z58" s="296">
        <f t="shared" si="27"/>
        <v>0</v>
      </c>
      <c r="AA58" s="296">
        <f t="shared" si="27"/>
        <v>0</v>
      </c>
      <c r="AB58" s="296">
        <f t="shared" si="27"/>
        <v>0</v>
      </c>
      <c r="AC58" s="296">
        <f t="shared" si="27"/>
        <v>0</v>
      </c>
      <c r="AD58" s="296">
        <f t="shared" si="27"/>
        <v>0</v>
      </c>
      <c r="AE58" s="297">
        <f t="shared" si="27"/>
        <v>0</v>
      </c>
      <c r="AF58" s="343" t="s">
        <v>179</v>
      </c>
      <c r="AG58" s="344"/>
      <c r="AH58" s="345" t="s">
        <v>179</v>
      </c>
      <c r="AI58" s="468"/>
      <c r="AJ58" s="296">
        <f aca="true" t="shared" si="28" ref="AJ58:AW58">AJ59</f>
        <v>0</v>
      </c>
      <c r="AK58" s="296">
        <f t="shared" si="28"/>
        <v>0</v>
      </c>
      <c r="AL58" s="296">
        <f t="shared" si="28"/>
        <v>0</v>
      </c>
      <c r="AM58" s="296">
        <f t="shared" si="28"/>
        <v>0</v>
      </c>
      <c r="AN58" s="296">
        <f t="shared" si="28"/>
        <v>0</v>
      </c>
      <c r="AO58" s="296">
        <f t="shared" si="28"/>
        <v>0</v>
      </c>
      <c r="AP58" s="296">
        <f t="shared" si="28"/>
        <v>0</v>
      </c>
      <c r="AQ58" s="296">
        <f t="shared" si="28"/>
        <v>0</v>
      </c>
      <c r="AR58" s="296">
        <f t="shared" si="28"/>
        <v>0</v>
      </c>
      <c r="AS58" s="296">
        <f t="shared" si="28"/>
        <v>0</v>
      </c>
      <c r="AT58" s="296">
        <f t="shared" si="28"/>
        <v>0</v>
      </c>
      <c r="AU58" s="296">
        <f t="shared" si="28"/>
        <v>0</v>
      </c>
      <c r="AV58" s="296">
        <f t="shared" si="28"/>
        <v>0</v>
      </c>
      <c r="AW58" s="296">
        <f t="shared" si="28"/>
        <v>0</v>
      </c>
    </row>
    <row r="59" spans="1:49" s="108" customFormat="1" ht="18" customHeight="1">
      <c r="A59" s="125"/>
      <c r="B59" s="126" t="s">
        <v>51</v>
      </c>
      <c r="C59" s="170">
        <f>SUM(D59:E59)</f>
        <v>0</v>
      </c>
      <c r="D59" s="168">
        <f>F59+H59+J59+L59+N59+P59+R59+T59+V59+X59+Z59+AB59+AD59+AJ59+AL59+AN59+AP59+AR59+AT59+AV59</f>
        <v>0</v>
      </c>
      <c r="E59" s="168">
        <f>G59+I59+K59+M59+O59+Q59+S59+U59+W59+Y59+AA59+AC59+AE59+AK59+AM59+AO59+AQ59+AS59+AU59+AW59</f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  <c r="AB59" s="167">
        <v>0</v>
      </c>
      <c r="AC59" s="167">
        <v>0</v>
      </c>
      <c r="AD59" s="168">
        <v>0</v>
      </c>
      <c r="AE59" s="169">
        <v>0</v>
      </c>
      <c r="AF59" s="118" t="s">
        <v>51</v>
      </c>
      <c r="AG59" s="117"/>
      <c r="AH59" s="125"/>
      <c r="AI59" s="126" t="s">
        <v>51</v>
      </c>
      <c r="AJ59" s="170">
        <v>0</v>
      </c>
      <c r="AK59" s="168">
        <v>0</v>
      </c>
      <c r="AL59" s="168">
        <v>0</v>
      </c>
      <c r="AM59" s="168">
        <v>0</v>
      </c>
      <c r="AN59" s="168">
        <v>0</v>
      </c>
      <c r="AO59" s="167">
        <v>0</v>
      </c>
      <c r="AP59" s="167">
        <v>0</v>
      </c>
      <c r="AQ59" s="167">
        <v>0</v>
      </c>
      <c r="AR59" s="167">
        <v>0</v>
      </c>
      <c r="AS59" s="167">
        <v>0</v>
      </c>
      <c r="AT59" s="167">
        <v>0</v>
      </c>
      <c r="AU59" s="167">
        <v>0</v>
      </c>
      <c r="AV59" s="167">
        <v>0</v>
      </c>
      <c r="AW59" s="167">
        <v>0</v>
      </c>
    </row>
    <row r="60" spans="1:49" s="110" customFormat="1" ht="18" customHeight="1">
      <c r="A60" s="345" t="s">
        <v>180</v>
      </c>
      <c r="B60" s="352"/>
      <c r="C60" s="295">
        <f>C61</f>
        <v>25</v>
      </c>
      <c r="D60" s="296">
        <f aca="true" t="shared" si="29" ref="D60:AE60">D61</f>
        <v>13</v>
      </c>
      <c r="E60" s="296">
        <f t="shared" si="29"/>
        <v>12</v>
      </c>
      <c r="F60" s="296">
        <f t="shared" si="29"/>
        <v>0</v>
      </c>
      <c r="G60" s="296">
        <f t="shared" si="29"/>
        <v>0</v>
      </c>
      <c r="H60" s="296">
        <f t="shared" si="29"/>
        <v>0</v>
      </c>
      <c r="I60" s="296">
        <f t="shared" si="29"/>
        <v>0</v>
      </c>
      <c r="J60" s="296">
        <f t="shared" si="29"/>
        <v>0</v>
      </c>
      <c r="K60" s="296">
        <f t="shared" si="29"/>
        <v>0</v>
      </c>
      <c r="L60" s="296">
        <f t="shared" si="29"/>
        <v>3</v>
      </c>
      <c r="M60" s="296">
        <f t="shared" si="29"/>
        <v>1</v>
      </c>
      <c r="N60" s="296">
        <f t="shared" si="29"/>
        <v>6</v>
      </c>
      <c r="O60" s="296">
        <f t="shared" si="29"/>
        <v>4</v>
      </c>
      <c r="P60" s="296">
        <f t="shared" si="29"/>
        <v>0</v>
      </c>
      <c r="Q60" s="296">
        <f t="shared" si="29"/>
        <v>0</v>
      </c>
      <c r="R60" s="296">
        <f t="shared" si="29"/>
        <v>0</v>
      </c>
      <c r="S60" s="296">
        <f t="shared" si="29"/>
        <v>0</v>
      </c>
      <c r="T60" s="296">
        <f t="shared" si="29"/>
        <v>0</v>
      </c>
      <c r="U60" s="296">
        <f t="shared" si="29"/>
        <v>0</v>
      </c>
      <c r="V60" s="296">
        <f t="shared" si="29"/>
        <v>1</v>
      </c>
      <c r="W60" s="296">
        <f t="shared" si="29"/>
        <v>4</v>
      </c>
      <c r="X60" s="296">
        <f t="shared" si="29"/>
        <v>0</v>
      </c>
      <c r="Y60" s="296">
        <f t="shared" si="29"/>
        <v>0</v>
      </c>
      <c r="Z60" s="296">
        <f t="shared" si="29"/>
        <v>0</v>
      </c>
      <c r="AA60" s="296">
        <f t="shared" si="29"/>
        <v>0</v>
      </c>
      <c r="AB60" s="296">
        <f t="shared" si="29"/>
        <v>0</v>
      </c>
      <c r="AC60" s="296">
        <f t="shared" si="29"/>
        <v>1</v>
      </c>
      <c r="AD60" s="296">
        <f t="shared" si="29"/>
        <v>0</v>
      </c>
      <c r="AE60" s="297">
        <f t="shared" si="29"/>
        <v>0</v>
      </c>
      <c r="AF60" s="343" t="s">
        <v>180</v>
      </c>
      <c r="AG60" s="347"/>
      <c r="AH60" s="345" t="s">
        <v>180</v>
      </c>
      <c r="AI60" s="468"/>
      <c r="AJ60" s="296">
        <f aca="true" t="shared" si="30" ref="AJ60:AW60">AJ61</f>
        <v>0</v>
      </c>
      <c r="AK60" s="296">
        <f t="shared" si="30"/>
        <v>1</v>
      </c>
      <c r="AL60" s="296">
        <f t="shared" si="30"/>
        <v>0</v>
      </c>
      <c r="AM60" s="296">
        <f t="shared" si="30"/>
        <v>0</v>
      </c>
      <c r="AN60" s="296">
        <f t="shared" si="30"/>
        <v>1</v>
      </c>
      <c r="AO60" s="296">
        <f t="shared" si="30"/>
        <v>0</v>
      </c>
      <c r="AP60" s="296">
        <f t="shared" si="30"/>
        <v>0</v>
      </c>
      <c r="AQ60" s="296">
        <f t="shared" si="30"/>
        <v>1</v>
      </c>
      <c r="AR60" s="296">
        <f t="shared" si="30"/>
        <v>0</v>
      </c>
      <c r="AS60" s="296">
        <f t="shared" si="30"/>
        <v>0</v>
      </c>
      <c r="AT60" s="296">
        <f t="shared" si="30"/>
        <v>2</v>
      </c>
      <c r="AU60" s="296">
        <f t="shared" si="30"/>
        <v>0</v>
      </c>
      <c r="AV60" s="296">
        <f t="shared" si="30"/>
        <v>0</v>
      </c>
      <c r="AW60" s="296">
        <f t="shared" si="30"/>
        <v>0</v>
      </c>
    </row>
    <row r="61" spans="1:49" s="107" customFormat="1" ht="18" customHeight="1">
      <c r="A61" s="125"/>
      <c r="B61" s="126" t="s">
        <v>166</v>
      </c>
      <c r="C61" s="170">
        <f>SUM(D61:E61)</f>
        <v>25</v>
      </c>
      <c r="D61" s="168">
        <f>F61+H61+J61+L61+N61+P61+R61+T61+V61+X61+Z61+AB61+AD61+AJ61+AL61+AN61+AP61+AR61+AT61+AV61</f>
        <v>13</v>
      </c>
      <c r="E61" s="168">
        <f>G61+I61+K61+M61+O61+Q61+S61+U61+W61+Y61+AA61+AC61+AE61+AK61+AM61+AO61+AQ61+AS61+AU61+AW61</f>
        <v>12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167">
        <v>3</v>
      </c>
      <c r="M61" s="167">
        <v>1</v>
      </c>
      <c r="N61" s="167">
        <v>6</v>
      </c>
      <c r="O61" s="167">
        <v>4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1</v>
      </c>
      <c r="W61" s="167">
        <v>4</v>
      </c>
      <c r="X61" s="167">
        <v>0</v>
      </c>
      <c r="Y61" s="167">
        <v>0</v>
      </c>
      <c r="Z61" s="167">
        <v>0</v>
      </c>
      <c r="AA61" s="167">
        <v>0</v>
      </c>
      <c r="AB61" s="167">
        <v>0</v>
      </c>
      <c r="AC61" s="167">
        <v>1</v>
      </c>
      <c r="AD61" s="168">
        <v>0</v>
      </c>
      <c r="AE61" s="169">
        <v>0</v>
      </c>
      <c r="AF61" s="118" t="s">
        <v>166</v>
      </c>
      <c r="AG61" s="117"/>
      <c r="AH61" s="125"/>
      <c r="AI61" s="126" t="s">
        <v>166</v>
      </c>
      <c r="AJ61" s="168">
        <v>0</v>
      </c>
      <c r="AK61" s="168">
        <v>1</v>
      </c>
      <c r="AL61" s="168">
        <v>0</v>
      </c>
      <c r="AM61" s="168">
        <v>0</v>
      </c>
      <c r="AN61" s="168">
        <v>1</v>
      </c>
      <c r="AO61" s="167">
        <v>0</v>
      </c>
      <c r="AP61" s="167">
        <v>0</v>
      </c>
      <c r="AQ61" s="167">
        <v>1</v>
      </c>
      <c r="AR61" s="167">
        <v>0</v>
      </c>
      <c r="AS61" s="167">
        <v>0</v>
      </c>
      <c r="AT61" s="167">
        <v>2</v>
      </c>
      <c r="AU61" s="167">
        <v>0</v>
      </c>
      <c r="AV61" s="167">
        <v>0</v>
      </c>
      <c r="AW61" s="167">
        <v>0</v>
      </c>
    </row>
    <row r="62" spans="1:49" s="43" customFormat="1" ht="18" customHeight="1">
      <c r="A62" s="2"/>
      <c r="B62" s="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59"/>
      <c r="AF62" s="5"/>
      <c r="AG62" s="2"/>
      <c r="AH62" s="2"/>
      <c r="AI62" s="4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</row>
    <row r="63" spans="2:29" ht="13.5" customHeight="1">
      <c r="B63" s="47"/>
      <c r="C63" s="47"/>
      <c r="D63" s="47"/>
      <c r="E63" s="47"/>
      <c r="F63" s="47"/>
      <c r="G63" s="47"/>
      <c r="H63" s="47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</row>
    <row r="64" spans="2:29" ht="13.5" customHeight="1">
      <c r="B64" s="172"/>
      <c r="C64" s="97"/>
      <c r="D64" s="97"/>
      <c r="E64" s="9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</row>
    <row r="65" spans="2:5" ht="13.5" customHeight="1">
      <c r="B65" s="171"/>
      <c r="C65" s="171"/>
      <c r="D65" s="171"/>
      <c r="E65" s="171"/>
    </row>
    <row r="66" spans="2:5" ht="13.5" customHeight="1">
      <c r="B66" s="171"/>
      <c r="C66" s="171"/>
      <c r="D66" s="171"/>
      <c r="E66" s="171"/>
    </row>
    <row r="68" ht="13.5" customHeight="1">
      <c r="Q68" s="43"/>
    </row>
    <row r="69" ht="13.5" customHeight="1">
      <c r="Q69" s="43"/>
    </row>
    <row r="70" ht="13.5" customHeight="1">
      <c r="Q70" s="43"/>
    </row>
  </sheetData>
  <sheetProtection/>
  <mergeCells count="59">
    <mergeCell ref="A1:Q1"/>
    <mergeCell ref="AH1:AW1"/>
    <mergeCell ref="A4:B6"/>
    <mergeCell ref="C4:E5"/>
    <mergeCell ref="F4:G5"/>
    <mergeCell ref="H4:I5"/>
    <mergeCell ref="J4:K5"/>
    <mergeCell ref="L4:M5"/>
    <mergeCell ref="N4:O5"/>
    <mergeCell ref="P4:Q5"/>
    <mergeCell ref="AJ4:AK5"/>
    <mergeCell ref="AL4:AM5"/>
    <mergeCell ref="AN4:AO5"/>
    <mergeCell ref="R4:S5"/>
    <mergeCell ref="T4:U5"/>
    <mergeCell ref="V4:W5"/>
    <mergeCell ref="X4:Y5"/>
    <mergeCell ref="Z4:AA5"/>
    <mergeCell ref="AB4:AC5"/>
    <mergeCell ref="AP4:AQ5"/>
    <mergeCell ref="AR4:AS5"/>
    <mergeCell ref="AT4:AU5"/>
    <mergeCell ref="AV4:AW5"/>
    <mergeCell ref="A11:B11"/>
    <mergeCell ref="AF11:AG11"/>
    <mergeCell ref="AH11:AI11"/>
    <mergeCell ref="AD4:AE5"/>
    <mergeCell ref="AF4:AG6"/>
    <mergeCell ref="AH4:AI6"/>
    <mergeCell ref="A31:B31"/>
    <mergeCell ref="AF31:AG31"/>
    <mergeCell ref="AH31:AI31"/>
    <mergeCell ref="A34:B34"/>
    <mergeCell ref="AF34:AG34"/>
    <mergeCell ref="AH34:AI34"/>
    <mergeCell ref="A39:B39"/>
    <mergeCell ref="AF39:AG39"/>
    <mergeCell ref="AH39:AI39"/>
    <mergeCell ref="A41:B41"/>
    <mergeCell ref="AF41:AG41"/>
    <mergeCell ref="AH41:AI41"/>
    <mergeCell ref="A44:B44"/>
    <mergeCell ref="AF44:AG44"/>
    <mergeCell ref="AH44:AI44"/>
    <mergeCell ref="A48:B48"/>
    <mergeCell ref="AF48:AG48"/>
    <mergeCell ref="AH48:AI48"/>
    <mergeCell ref="A52:B52"/>
    <mergeCell ref="AF52:AG52"/>
    <mergeCell ref="AH52:AI52"/>
    <mergeCell ref="A55:B55"/>
    <mergeCell ref="AF55:AG55"/>
    <mergeCell ref="AH55:AI55"/>
    <mergeCell ref="A58:B58"/>
    <mergeCell ref="AF58:AG58"/>
    <mergeCell ref="AH58:AI58"/>
    <mergeCell ref="A60:B60"/>
    <mergeCell ref="AF60:AG60"/>
    <mergeCell ref="AH60:AI60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0" horizontalDpi="600" verticalDpi="600" orientation="portrait" paperSize="9" scale="63" r:id="rId1"/>
  <colBreaks count="2" manualBreakCount="2">
    <brk id="17" max="65535" man="1"/>
    <brk id="3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G64"/>
  <sheetViews>
    <sheetView showGridLines="0" zoomScalePageLayoutView="0" workbookViewId="0" topLeftCell="A1">
      <pane xSplit="2" ySplit="6" topLeftCell="C7" activePane="bottomRight" state="frozen"/>
      <selection pane="topLeft" activeCell="V13" sqref="V13"/>
      <selection pane="topRight" activeCell="V13" sqref="V13"/>
      <selection pane="bottomLeft" activeCell="V13" sqref="V13"/>
      <selection pane="bottomRight" activeCell="C7" sqref="C7"/>
    </sheetView>
  </sheetViews>
  <sheetFormatPr defaultColWidth="8.75" defaultRowHeight="13.5" customHeight="1"/>
  <cols>
    <col min="1" max="1" width="1.328125" style="46" customWidth="1"/>
    <col min="2" max="2" width="10.58203125" style="46" customWidth="1"/>
    <col min="3" max="5" width="12.58203125" style="46" customWidth="1"/>
    <col min="6" max="6" width="1.328125" style="46" customWidth="1"/>
    <col min="7" max="16384" width="8.75" style="46" customWidth="1"/>
  </cols>
  <sheetData>
    <row r="1" spans="1:6" ht="14.25" customHeight="1">
      <c r="A1" s="499" t="s">
        <v>272</v>
      </c>
      <c r="B1" s="499"/>
      <c r="C1" s="499"/>
      <c r="D1" s="499"/>
      <c r="E1" s="499"/>
      <c r="F1" s="499"/>
    </row>
    <row r="2" spans="1:6" ht="14.25" customHeight="1">
      <c r="A2" s="1"/>
      <c r="B2" s="186"/>
      <c r="C2" s="186"/>
      <c r="D2" s="186"/>
      <c r="E2" s="186"/>
      <c r="F2" s="1"/>
    </row>
    <row r="3" spans="1:6" ht="14.25" customHeight="1">
      <c r="A3" s="1" t="s">
        <v>266</v>
      </c>
      <c r="B3" s="187"/>
      <c r="C3" s="3"/>
      <c r="D3" s="3"/>
      <c r="E3" s="3"/>
      <c r="F3" s="188" t="s">
        <v>264</v>
      </c>
    </row>
    <row r="4" spans="1:6" ht="14.25" customHeight="1">
      <c r="A4" s="75"/>
      <c r="B4" s="471" t="s">
        <v>205</v>
      </c>
      <c r="C4" s="490" t="s">
        <v>75</v>
      </c>
      <c r="D4" s="493" t="s">
        <v>66</v>
      </c>
      <c r="E4" s="496" t="s">
        <v>67</v>
      </c>
      <c r="F4" s="75"/>
    </row>
    <row r="5" spans="1:6" ht="14.25" customHeight="1">
      <c r="A5" s="3"/>
      <c r="B5" s="489"/>
      <c r="C5" s="491"/>
      <c r="D5" s="494"/>
      <c r="E5" s="497"/>
      <c r="F5" s="3"/>
    </row>
    <row r="6" spans="1:6" ht="14.25" customHeight="1">
      <c r="A6" s="2"/>
      <c r="B6" s="473"/>
      <c r="C6" s="492"/>
      <c r="D6" s="495"/>
      <c r="E6" s="498"/>
      <c r="F6" s="2"/>
    </row>
    <row r="7" spans="1:6" ht="14.25" customHeight="1">
      <c r="A7" s="1"/>
      <c r="B7" s="3"/>
      <c r="C7" s="283"/>
      <c r="D7" s="42"/>
      <c r="E7" s="42"/>
      <c r="F7" s="1"/>
    </row>
    <row r="8" spans="1:7" ht="14.25" customHeight="1">
      <c r="A8" s="1"/>
      <c r="B8" s="40" t="s">
        <v>263</v>
      </c>
      <c r="C8" s="284">
        <f>SUM(D8:E8)</f>
        <v>861</v>
      </c>
      <c r="D8" s="40">
        <v>563</v>
      </c>
      <c r="E8" s="40">
        <v>298</v>
      </c>
      <c r="F8" s="1"/>
      <c r="G8" s="81"/>
    </row>
    <row r="9" spans="1:7" s="182" customFormat="1" ht="14.25" customHeight="1">
      <c r="A9" s="285"/>
      <c r="B9" s="246" t="s">
        <v>293</v>
      </c>
      <c r="C9" s="286">
        <f>SUM(C11:C58)</f>
        <v>907</v>
      </c>
      <c r="D9" s="287">
        <f>SUM(D11:D58)</f>
        <v>587</v>
      </c>
      <c r="E9" s="287">
        <f>SUM(E11:E58)</f>
        <v>320</v>
      </c>
      <c r="F9" s="285"/>
      <c r="G9" s="183"/>
    </row>
    <row r="10" spans="1:7" s="105" customFormat="1" ht="14.25" customHeight="1">
      <c r="A10" s="189"/>
      <c r="B10" s="72"/>
      <c r="C10" s="288" t="s">
        <v>198</v>
      </c>
      <c r="D10" s="71"/>
      <c r="E10" s="71"/>
      <c r="F10" s="189"/>
      <c r="G10" s="184"/>
    </row>
    <row r="11" spans="1:7" ht="14.25" customHeight="1">
      <c r="A11" s="1"/>
      <c r="B11" s="190" t="s">
        <v>96</v>
      </c>
      <c r="C11" s="284">
        <f>SUM(D11:E11)</f>
        <v>21</v>
      </c>
      <c r="D11" s="40">
        <v>8</v>
      </c>
      <c r="E11" s="40">
        <v>13</v>
      </c>
      <c r="F11" s="1"/>
      <c r="G11" s="81"/>
    </row>
    <row r="12" spans="1:7" ht="14.25" customHeight="1">
      <c r="A12" s="1"/>
      <c r="B12" s="190" t="s">
        <v>97</v>
      </c>
      <c r="C12" s="284">
        <f aca="true" t="shared" si="0" ref="C12:C58">SUM(D12:E12)</f>
        <v>10</v>
      </c>
      <c r="D12" s="40">
        <v>6</v>
      </c>
      <c r="E12" s="40">
        <v>4</v>
      </c>
      <c r="F12" s="1"/>
      <c r="G12" s="81"/>
    </row>
    <row r="13" spans="1:7" ht="14.25" customHeight="1">
      <c r="A13" s="1"/>
      <c r="B13" s="190" t="s">
        <v>98</v>
      </c>
      <c r="C13" s="284">
        <f t="shared" si="0"/>
        <v>26</v>
      </c>
      <c r="D13" s="40">
        <v>13</v>
      </c>
      <c r="E13" s="40">
        <v>13</v>
      </c>
      <c r="F13" s="1"/>
      <c r="G13" s="81"/>
    </row>
    <row r="14" spans="1:7" ht="14.25" customHeight="1">
      <c r="A14" s="1"/>
      <c r="B14" s="190" t="s">
        <v>99</v>
      </c>
      <c r="C14" s="284" t="s">
        <v>142</v>
      </c>
      <c r="D14" s="40" t="s">
        <v>232</v>
      </c>
      <c r="E14" s="40" t="s">
        <v>232</v>
      </c>
      <c r="F14" s="1"/>
      <c r="G14" s="81"/>
    </row>
    <row r="15" spans="1:7" ht="14.25" customHeight="1">
      <c r="A15" s="1"/>
      <c r="B15" s="190" t="s">
        <v>100</v>
      </c>
      <c r="C15" s="284">
        <f t="shared" si="0"/>
        <v>0</v>
      </c>
      <c r="D15" s="40">
        <v>0</v>
      </c>
      <c r="E15" s="40">
        <v>0</v>
      </c>
      <c r="F15" s="1"/>
      <c r="G15" s="81"/>
    </row>
    <row r="16" spans="1:7" ht="14.25" customHeight="1">
      <c r="A16" s="1"/>
      <c r="B16" s="190" t="s">
        <v>101</v>
      </c>
      <c r="C16" s="284">
        <f t="shared" si="0"/>
        <v>9</v>
      </c>
      <c r="D16" s="40">
        <v>3</v>
      </c>
      <c r="E16" s="40">
        <v>6</v>
      </c>
      <c r="F16" s="1"/>
      <c r="G16" s="81"/>
    </row>
    <row r="17" spans="1:7" ht="14.25" customHeight="1">
      <c r="A17" s="1"/>
      <c r="B17" s="190" t="s">
        <v>102</v>
      </c>
      <c r="C17" s="284">
        <f t="shared" si="0"/>
        <v>40</v>
      </c>
      <c r="D17" s="40">
        <v>23</v>
      </c>
      <c r="E17" s="40">
        <v>17</v>
      </c>
      <c r="F17" s="1"/>
      <c r="G17" s="81"/>
    </row>
    <row r="18" spans="1:7" ht="14.25" customHeight="1">
      <c r="A18" s="1"/>
      <c r="B18" s="190" t="s">
        <v>103</v>
      </c>
      <c r="C18" s="284">
        <f t="shared" si="0"/>
        <v>19</v>
      </c>
      <c r="D18" s="40">
        <v>17</v>
      </c>
      <c r="E18" s="40">
        <v>2</v>
      </c>
      <c r="F18" s="1"/>
      <c r="G18" s="81"/>
    </row>
    <row r="19" spans="1:7" ht="14.25" customHeight="1">
      <c r="A19" s="1"/>
      <c r="B19" s="190" t="s">
        <v>104</v>
      </c>
      <c r="C19" s="284">
        <f t="shared" si="0"/>
        <v>26</v>
      </c>
      <c r="D19" s="40">
        <v>19</v>
      </c>
      <c r="E19" s="40">
        <v>7</v>
      </c>
      <c r="F19" s="1"/>
      <c r="G19" s="81"/>
    </row>
    <row r="20" spans="1:7" ht="14.25" customHeight="1">
      <c r="A20" s="1"/>
      <c r="B20" s="190" t="s">
        <v>105</v>
      </c>
      <c r="C20" s="284">
        <f t="shared" si="0"/>
        <v>12</v>
      </c>
      <c r="D20" s="40">
        <v>8</v>
      </c>
      <c r="E20" s="40">
        <v>4</v>
      </c>
      <c r="F20" s="1"/>
      <c r="G20" s="81"/>
    </row>
    <row r="21" spans="1:7" ht="14.25" customHeight="1">
      <c r="A21" s="1"/>
      <c r="B21" s="190" t="s">
        <v>106</v>
      </c>
      <c r="C21" s="284">
        <f t="shared" si="0"/>
        <v>49</v>
      </c>
      <c r="D21" s="40">
        <v>34</v>
      </c>
      <c r="E21" s="40">
        <v>15</v>
      </c>
      <c r="F21" s="1"/>
      <c r="G21" s="81"/>
    </row>
    <row r="22" spans="1:7" ht="14.25" customHeight="1">
      <c r="A22" s="1"/>
      <c r="B22" s="190" t="s">
        <v>233</v>
      </c>
      <c r="C22" s="284">
        <f t="shared" si="0"/>
        <v>34</v>
      </c>
      <c r="D22" s="191">
        <v>24</v>
      </c>
      <c r="E22" s="191">
        <v>10</v>
      </c>
      <c r="F22" s="1"/>
      <c r="G22" s="81"/>
    </row>
    <row r="23" spans="1:7" ht="14.25" customHeight="1">
      <c r="A23" s="1"/>
      <c r="B23" s="190" t="s">
        <v>107</v>
      </c>
      <c r="C23" s="284">
        <f t="shared" si="0"/>
        <v>422</v>
      </c>
      <c r="D23" s="40">
        <v>269</v>
      </c>
      <c r="E23" s="40">
        <v>153</v>
      </c>
      <c r="F23" s="1"/>
      <c r="G23" s="81"/>
    </row>
    <row r="24" spans="1:7" ht="14.25" customHeight="1">
      <c r="A24" s="1"/>
      <c r="B24" s="190" t="s">
        <v>108</v>
      </c>
      <c r="C24" s="284">
        <f t="shared" si="0"/>
        <v>81</v>
      </c>
      <c r="D24" s="40">
        <v>59</v>
      </c>
      <c r="E24" s="40">
        <v>22</v>
      </c>
      <c r="F24" s="1"/>
      <c r="G24" s="81"/>
    </row>
    <row r="25" spans="1:7" ht="14.25" customHeight="1">
      <c r="A25" s="1"/>
      <c r="B25" s="190" t="s">
        <v>109</v>
      </c>
      <c r="C25" s="284">
        <f t="shared" si="0"/>
        <v>13</v>
      </c>
      <c r="D25" s="191">
        <v>8</v>
      </c>
      <c r="E25" s="191">
        <v>5</v>
      </c>
      <c r="F25" s="1"/>
      <c r="G25" s="81"/>
    </row>
    <row r="26" spans="1:7" ht="14.25" customHeight="1">
      <c r="A26" s="1"/>
      <c r="B26" s="190" t="s">
        <v>110</v>
      </c>
      <c r="C26" s="284">
        <f t="shared" si="0"/>
        <v>1</v>
      </c>
      <c r="D26" s="40">
        <v>0</v>
      </c>
      <c r="E26" s="40">
        <v>1</v>
      </c>
      <c r="F26" s="1"/>
      <c r="G26" s="81"/>
    </row>
    <row r="27" spans="1:7" ht="14.25" customHeight="1">
      <c r="A27" s="1"/>
      <c r="B27" s="190" t="s">
        <v>111</v>
      </c>
      <c r="C27" s="284">
        <f t="shared" si="0"/>
        <v>0</v>
      </c>
      <c r="D27" s="40">
        <v>0</v>
      </c>
      <c r="E27" s="40">
        <v>0</v>
      </c>
      <c r="F27" s="1"/>
      <c r="G27" s="81"/>
    </row>
    <row r="28" spans="1:7" ht="14.25" customHeight="1">
      <c r="A28" s="1"/>
      <c r="B28" s="190" t="s">
        <v>112</v>
      </c>
      <c r="C28" s="284">
        <f t="shared" si="0"/>
        <v>0</v>
      </c>
      <c r="D28" s="40">
        <v>0</v>
      </c>
      <c r="E28" s="40">
        <v>0</v>
      </c>
      <c r="F28" s="1"/>
      <c r="G28" s="81"/>
    </row>
    <row r="29" spans="1:7" ht="14.25" customHeight="1">
      <c r="A29" s="1"/>
      <c r="B29" s="190" t="s">
        <v>113</v>
      </c>
      <c r="C29" s="284">
        <f t="shared" si="0"/>
        <v>1</v>
      </c>
      <c r="D29" s="191">
        <v>0</v>
      </c>
      <c r="E29" s="191">
        <v>1</v>
      </c>
      <c r="F29" s="1"/>
      <c r="G29" s="81"/>
    </row>
    <row r="30" spans="1:7" ht="14.25" customHeight="1">
      <c r="A30" s="1"/>
      <c r="B30" s="190" t="s">
        <v>114</v>
      </c>
      <c r="C30" s="284">
        <f t="shared" si="0"/>
        <v>0</v>
      </c>
      <c r="D30" s="40">
        <v>0</v>
      </c>
      <c r="E30" s="40">
        <v>0</v>
      </c>
      <c r="F30" s="1"/>
      <c r="G30" s="81"/>
    </row>
    <row r="31" spans="1:7" ht="14.25" customHeight="1">
      <c r="A31" s="1"/>
      <c r="B31" s="190" t="s">
        <v>115</v>
      </c>
      <c r="C31" s="284">
        <f t="shared" si="0"/>
        <v>4</v>
      </c>
      <c r="D31" s="191">
        <v>3</v>
      </c>
      <c r="E31" s="191">
        <v>1</v>
      </c>
      <c r="F31" s="1"/>
      <c r="G31" s="81"/>
    </row>
    <row r="32" spans="1:7" ht="14.25" customHeight="1">
      <c r="A32" s="1"/>
      <c r="B32" s="190" t="s">
        <v>116</v>
      </c>
      <c r="C32" s="284">
        <f t="shared" si="0"/>
        <v>16</v>
      </c>
      <c r="D32" s="40">
        <v>11</v>
      </c>
      <c r="E32" s="40">
        <v>5</v>
      </c>
      <c r="F32" s="1"/>
      <c r="G32" s="81"/>
    </row>
    <row r="33" spans="1:7" ht="14.25" customHeight="1">
      <c r="A33" s="1"/>
      <c r="B33" s="190" t="s">
        <v>117</v>
      </c>
      <c r="C33" s="284">
        <f t="shared" si="0"/>
        <v>35</v>
      </c>
      <c r="D33" s="40">
        <v>22</v>
      </c>
      <c r="E33" s="40">
        <v>13</v>
      </c>
      <c r="F33" s="1"/>
      <c r="G33" s="81"/>
    </row>
    <row r="34" spans="1:7" ht="14.25" customHeight="1">
      <c r="A34" s="1"/>
      <c r="B34" s="190" t="s">
        <v>118</v>
      </c>
      <c r="C34" s="284">
        <f t="shared" si="0"/>
        <v>1</v>
      </c>
      <c r="D34" s="191">
        <v>0</v>
      </c>
      <c r="E34" s="191">
        <v>1</v>
      </c>
      <c r="F34" s="1"/>
      <c r="G34" s="81"/>
    </row>
    <row r="35" spans="1:7" ht="14.25" customHeight="1">
      <c r="A35" s="1"/>
      <c r="B35" s="190" t="s">
        <v>119</v>
      </c>
      <c r="C35" s="284">
        <f t="shared" si="0"/>
        <v>0</v>
      </c>
      <c r="D35" s="40">
        <v>0</v>
      </c>
      <c r="E35" s="40">
        <v>0</v>
      </c>
      <c r="F35" s="1"/>
      <c r="G35" s="81"/>
    </row>
    <row r="36" spans="1:7" ht="14.25" customHeight="1">
      <c r="A36" s="1"/>
      <c r="B36" s="190" t="s">
        <v>120</v>
      </c>
      <c r="C36" s="284">
        <f t="shared" si="0"/>
        <v>3</v>
      </c>
      <c r="D36" s="40">
        <v>1</v>
      </c>
      <c r="E36" s="40">
        <v>2</v>
      </c>
      <c r="F36" s="1"/>
      <c r="G36" s="81"/>
    </row>
    <row r="37" spans="1:7" ht="14.25" customHeight="1">
      <c r="A37" s="1"/>
      <c r="B37" s="190" t="s">
        <v>121</v>
      </c>
      <c r="C37" s="284">
        <f t="shared" si="0"/>
        <v>32</v>
      </c>
      <c r="D37" s="40">
        <v>22</v>
      </c>
      <c r="E37" s="40">
        <v>10</v>
      </c>
      <c r="F37" s="1"/>
      <c r="G37" s="81"/>
    </row>
    <row r="38" spans="1:7" ht="14.25" customHeight="1">
      <c r="A38" s="1"/>
      <c r="B38" s="190" t="s">
        <v>122</v>
      </c>
      <c r="C38" s="284">
        <f t="shared" si="0"/>
        <v>15</v>
      </c>
      <c r="D38" s="191">
        <v>12</v>
      </c>
      <c r="E38" s="191">
        <v>3</v>
      </c>
      <c r="F38" s="1"/>
      <c r="G38" s="81"/>
    </row>
    <row r="39" spans="1:7" ht="14.25" customHeight="1">
      <c r="A39" s="1"/>
      <c r="B39" s="190" t="s">
        <v>123</v>
      </c>
      <c r="C39" s="284">
        <f t="shared" si="0"/>
        <v>0</v>
      </c>
      <c r="D39" s="40">
        <v>0</v>
      </c>
      <c r="E39" s="40">
        <v>0</v>
      </c>
      <c r="F39" s="1"/>
      <c r="G39" s="81"/>
    </row>
    <row r="40" spans="1:7" ht="14.25" customHeight="1">
      <c r="A40" s="1"/>
      <c r="B40" s="190" t="s">
        <v>124</v>
      </c>
      <c r="C40" s="284">
        <f t="shared" si="0"/>
        <v>0</v>
      </c>
      <c r="D40" s="40">
        <v>0</v>
      </c>
      <c r="E40" s="40">
        <v>0</v>
      </c>
      <c r="F40" s="1"/>
      <c r="G40" s="81"/>
    </row>
    <row r="41" spans="1:7" ht="14.25" customHeight="1">
      <c r="A41" s="1"/>
      <c r="B41" s="190" t="s">
        <v>125</v>
      </c>
      <c r="C41" s="284">
        <f t="shared" si="0"/>
        <v>3</v>
      </c>
      <c r="D41" s="40">
        <v>3</v>
      </c>
      <c r="E41" s="40">
        <v>0</v>
      </c>
      <c r="F41" s="1"/>
      <c r="G41" s="81"/>
    </row>
    <row r="42" spans="1:7" ht="14.25" customHeight="1">
      <c r="A42" s="1"/>
      <c r="B42" s="190" t="s">
        <v>126</v>
      </c>
      <c r="C42" s="284">
        <f t="shared" si="0"/>
        <v>1</v>
      </c>
      <c r="D42" s="40">
        <v>0</v>
      </c>
      <c r="E42" s="40">
        <v>1</v>
      </c>
      <c r="F42" s="1"/>
      <c r="G42" s="81"/>
    </row>
    <row r="43" spans="1:7" s="43" customFormat="1" ht="14.25" customHeight="1">
      <c r="A43" s="3"/>
      <c r="B43" s="190" t="s">
        <v>127</v>
      </c>
      <c r="C43" s="284">
        <f t="shared" si="0"/>
        <v>0</v>
      </c>
      <c r="D43" s="191">
        <v>0</v>
      </c>
      <c r="E43" s="191">
        <v>0</v>
      </c>
      <c r="F43" s="3"/>
      <c r="G43" s="81"/>
    </row>
    <row r="44" spans="1:7" ht="14.25" customHeight="1">
      <c r="A44" s="1"/>
      <c r="B44" s="190" t="s">
        <v>128</v>
      </c>
      <c r="C44" s="284">
        <f t="shared" si="0"/>
        <v>2</v>
      </c>
      <c r="D44" s="40">
        <v>2</v>
      </c>
      <c r="E44" s="40">
        <v>0</v>
      </c>
      <c r="F44" s="1"/>
      <c r="G44" s="81"/>
    </row>
    <row r="45" spans="1:7" s="43" customFormat="1" ht="14.25" customHeight="1">
      <c r="A45" s="3"/>
      <c r="B45" s="190" t="s">
        <v>129</v>
      </c>
      <c r="C45" s="284">
        <f t="shared" si="0"/>
        <v>8</v>
      </c>
      <c r="D45" s="40">
        <v>3</v>
      </c>
      <c r="E45" s="40">
        <v>5</v>
      </c>
      <c r="F45" s="3"/>
      <c r="G45" s="81"/>
    </row>
    <row r="46" spans="1:7" ht="14.25" customHeight="1">
      <c r="A46" s="1"/>
      <c r="B46" s="190" t="s">
        <v>130</v>
      </c>
      <c r="C46" s="284">
        <f t="shared" si="0"/>
        <v>0</v>
      </c>
      <c r="D46" s="191">
        <v>0</v>
      </c>
      <c r="E46" s="191">
        <v>0</v>
      </c>
      <c r="F46" s="1"/>
      <c r="G46" s="81"/>
    </row>
    <row r="47" spans="1:7" ht="14.25" customHeight="1">
      <c r="A47" s="1"/>
      <c r="B47" s="190" t="s">
        <v>131</v>
      </c>
      <c r="C47" s="284">
        <f t="shared" si="0"/>
        <v>0</v>
      </c>
      <c r="D47" s="40">
        <v>0</v>
      </c>
      <c r="E47" s="40">
        <v>0</v>
      </c>
      <c r="F47" s="1"/>
      <c r="G47" s="81"/>
    </row>
    <row r="48" spans="1:7" ht="14.25" customHeight="1">
      <c r="A48" s="1"/>
      <c r="B48" s="190" t="s">
        <v>132</v>
      </c>
      <c r="C48" s="284">
        <f t="shared" si="0"/>
        <v>1</v>
      </c>
      <c r="D48" s="40">
        <v>1</v>
      </c>
      <c r="E48" s="40">
        <v>0</v>
      </c>
      <c r="F48" s="1"/>
      <c r="G48" s="81"/>
    </row>
    <row r="49" spans="1:7" ht="14.25" customHeight="1">
      <c r="A49" s="1"/>
      <c r="B49" s="190" t="s">
        <v>133</v>
      </c>
      <c r="C49" s="284">
        <f t="shared" si="0"/>
        <v>0</v>
      </c>
      <c r="D49" s="40">
        <v>0</v>
      </c>
      <c r="E49" s="40">
        <v>0</v>
      </c>
      <c r="F49" s="1"/>
      <c r="G49" s="81"/>
    </row>
    <row r="50" spans="1:7" ht="14.25" customHeight="1">
      <c r="A50" s="1"/>
      <c r="B50" s="190" t="s">
        <v>134</v>
      </c>
      <c r="C50" s="284">
        <f t="shared" si="0"/>
        <v>6</v>
      </c>
      <c r="D50" s="191">
        <v>5</v>
      </c>
      <c r="E50" s="191">
        <v>1</v>
      </c>
      <c r="F50" s="1"/>
      <c r="G50" s="81"/>
    </row>
    <row r="51" spans="1:7" ht="14.25" customHeight="1">
      <c r="A51" s="1"/>
      <c r="B51" s="190" t="s">
        <v>135</v>
      </c>
      <c r="C51" s="284">
        <f t="shared" si="0"/>
        <v>0</v>
      </c>
      <c r="D51" s="40">
        <v>0</v>
      </c>
      <c r="E51" s="40">
        <v>0</v>
      </c>
      <c r="F51" s="1"/>
      <c r="G51" s="81"/>
    </row>
    <row r="52" spans="1:7" ht="14.25" customHeight="1">
      <c r="A52" s="1"/>
      <c r="B52" s="190" t="s">
        <v>136</v>
      </c>
      <c r="C52" s="284">
        <f t="shared" si="0"/>
        <v>0</v>
      </c>
      <c r="D52" s="40">
        <v>0</v>
      </c>
      <c r="E52" s="40">
        <v>0</v>
      </c>
      <c r="F52" s="1"/>
      <c r="G52" s="81"/>
    </row>
    <row r="53" spans="1:7" ht="14.25" customHeight="1">
      <c r="A53" s="1"/>
      <c r="B53" s="190" t="s">
        <v>137</v>
      </c>
      <c r="C53" s="284">
        <f t="shared" si="0"/>
        <v>0</v>
      </c>
      <c r="D53" s="191">
        <v>0</v>
      </c>
      <c r="E53" s="191">
        <v>0</v>
      </c>
      <c r="F53" s="1"/>
      <c r="G53" s="81"/>
    </row>
    <row r="54" spans="1:7" ht="14.25" customHeight="1">
      <c r="A54" s="1"/>
      <c r="B54" s="190" t="s">
        <v>138</v>
      </c>
      <c r="C54" s="284">
        <f t="shared" si="0"/>
        <v>1</v>
      </c>
      <c r="D54" s="40">
        <v>1</v>
      </c>
      <c r="E54" s="40">
        <v>0</v>
      </c>
      <c r="F54" s="1"/>
      <c r="G54" s="81"/>
    </row>
    <row r="55" spans="1:7" ht="14.25" customHeight="1">
      <c r="A55" s="1"/>
      <c r="B55" s="190" t="s">
        <v>139</v>
      </c>
      <c r="C55" s="284">
        <f t="shared" si="0"/>
        <v>0</v>
      </c>
      <c r="D55" s="40">
        <v>0</v>
      </c>
      <c r="E55" s="40">
        <v>0</v>
      </c>
      <c r="F55" s="1"/>
      <c r="G55" s="81"/>
    </row>
    <row r="56" spans="1:7" ht="14.25" customHeight="1">
      <c r="A56" s="1"/>
      <c r="B56" s="190" t="s">
        <v>140</v>
      </c>
      <c r="C56" s="284">
        <f t="shared" si="0"/>
        <v>1</v>
      </c>
      <c r="D56" s="40">
        <v>0</v>
      </c>
      <c r="E56" s="40">
        <v>1</v>
      </c>
      <c r="F56" s="1"/>
      <c r="G56" s="81"/>
    </row>
    <row r="57" spans="1:7" ht="14.25" customHeight="1">
      <c r="A57" s="1"/>
      <c r="B57" s="190" t="s">
        <v>141</v>
      </c>
      <c r="C57" s="284">
        <f t="shared" si="0"/>
        <v>1</v>
      </c>
      <c r="D57" s="40">
        <v>0</v>
      </c>
      <c r="E57" s="40">
        <v>1</v>
      </c>
      <c r="F57" s="1"/>
      <c r="G57" s="81"/>
    </row>
    <row r="58" spans="1:7" ht="14.25" customHeight="1">
      <c r="A58" s="1"/>
      <c r="B58" s="190" t="s">
        <v>21</v>
      </c>
      <c r="C58" s="284">
        <f t="shared" si="0"/>
        <v>13</v>
      </c>
      <c r="D58" s="191">
        <v>10</v>
      </c>
      <c r="E58" s="191">
        <v>3</v>
      </c>
      <c r="F58" s="1"/>
      <c r="G58" s="81"/>
    </row>
    <row r="59" spans="1:6" s="43" customFormat="1" ht="14.25" customHeight="1">
      <c r="A59" s="2"/>
      <c r="B59" s="2"/>
      <c r="C59" s="5"/>
      <c r="D59" s="2"/>
      <c r="E59" s="2"/>
      <c r="F59" s="2"/>
    </row>
    <row r="60" spans="2:5" ht="13.5" customHeight="1">
      <c r="B60" s="47"/>
      <c r="C60" s="47"/>
      <c r="D60" s="47"/>
      <c r="E60" s="47"/>
    </row>
    <row r="61" spans="2:5" ht="13.5" customHeight="1">
      <c r="B61" s="172"/>
      <c r="C61" s="47"/>
      <c r="D61" s="47"/>
      <c r="E61" s="47"/>
    </row>
    <row r="62" spans="2:5" ht="13.5" customHeight="1">
      <c r="B62" s="172"/>
      <c r="C62" s="47"/>
      <c r="D62" s="47"/>
      <c r="E62" s="47"/>
    </row>
    <row r="63" ht="13.5" customHeight="1">
      <c r="B63" s="171"/>
    </row>
    <row r="64" ht="13.5" customHeight="1">
      <c r="B64" s="171"/>
    </row>
  </sheetData>
  <sheetProtection/>
  <mergeCells count="5">
    <mergeCell ref="B4:B6"/>
    <mergeCell ref="C4:C6"/>
    <mergeCell ref="D4:D6"/>
    <mergeCell ref="E4:E6"/>
    <mergeCell ref="A1:F1"/>
  </mergeCells>
  <printOptions horizontalCentered="1"/>
  <pageMargins left="0.5905511811023623" right="0.5905511811023623" top="0.7874015748031497" bottom="0.3937007874015748" header="0.31496062992125984" footer="0.31496062992125984"/>
  <pageSetup fitToWidth="0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T57"/>
  <sheetViews>
    <sheetView showGridLines="0" zoomScalePageLayoutView="0" workbookViewId="0" topLeftCell="A1">
      <selection activeCell="A1" sqref="A1:J1"/>
    </sheetView>
  </sheetViews>
  <sheetFormatPr defaultColWidth="8.75" defaultRowHeight="13.5" customHeight="1"/>
  <cols>
    <col min="1" max="1" width="22.58203125" style="192" customWidth="1"/>
    <col min="2" max="19" width="6.83203125" style="192" customWidth="1"/>
    <col min="20" max="16384" width="8.75" style="192" customWidth="1"/>
  </cols>
  <sheetData>
    <row r="1" spans="1:19" ht="14.25" customHeight="1">
      <c r="A1" s="504" t="s">
        <v>275</v>
      </c>
      <c r="B1" s="504"/>
      <c r="C1" s="504"/>
      <c r="D1" s="504"/>
      <c r="E1" s="504"/>
      <c r="F1" s="504"/>
      <c r="G1" s="504"/>
      <c r="H1" s="504"/>
      <c r="I1" s="504"/>
      <c r="J1" s="504"/>
      <c r="K1" s="61"/>
      <c r="L1" s="61"/>
      <c r="M1" s="61"/>
      <c r="N1" s="7"/>
      <c r="O1" s="7"/>
      <c r="P1" s="7"/>
      <c r="Q1" s="7"/>
      <c r="R1" s="8"/>
      <c r="S1" s="7"/>
    </row>
    <row r="2" spans="1:19" ht="14.25" customHeight="1">
      <c r="A2" s="89"/>
      <c r="B2" s="89"/>
      <c r="C2" s="89"/>
      <c r="D2" s="89"/>
      <c r="E2" s="89"/>
      <c r="F2" s="89"/>
      <c r="G2" s="89"/>
      <c r="H2" s="89"/>
      <c r="I2" s="89"/>
      <c r="J2" s="61"/>
      <c r="K2" s="61"/>
      <c r="L2" s="61"/>
      <c r="M2" s="61"/>
      <c r="N2" s="7"/>
      <c r="O2" s="7"/>
      <c r="P2" s="7"/>
      <c r="Q2" s="7"/>
      <c r="R2" s="8"/>
      <c r="S2" s="7"/>
    </row>
    <row r="3" spans="1:19" ht="14.25" customHeight="1">
      <c r="A3" s="9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 t="s">
        <v>158</v>
      </c>
      <c r="L3" s="10"/>
      <c r="M3" s="10"/>
      <c r="N3" s="10"/>
      <c r="O3" s="10"/>
      <c r="P3" s="10"/>
      <c r="Q3" s="10"/>
      <c r="R3" s="11"/>
      <c r="S3" s="12" t="s">
        <v>273</v>
      </c>
    </row>
    <row r="4" spans="1:20" ht="14.25" customHeight="1">
      <c r="A4" s="500" t="s">
        <v>190</v>
      </c>
      <c r="B4" s="265" t="s">
        <v>0</v>
      </c>
      <c r="C4" s="13"/>
      <c r="D4" s="14"/>
      <c r="E4" s="15" t="s">
        <v>3</v>
      </c>
      <c r="F4" s="14"/>
      <c r="G4" s="16"/>
      <c r="H4" s="13" t="s">
        <v>4</v>
      </c>
      <c r="I4" s="14"/>
      <c r="J4" s="14"/>
      <c r="K4" s="15" t="s">
        <v>0</v>
      </c>
      <c r="L4" s="13"/>
      <c r="M4" s="16"/>
      <c r="N4" s="13" t="s">
        <v>3</v>
      </c>
      <c r="O4" s="14"/>
      <c r="P4" s="14"/>
      <c r="Q4" s="15" t="s">
        <v>4</v>
      </c>
      <c r="R4" s="14"/>
      <c r="S4" s="14"/>
      <c r="T4" s="193"/>
    </row>
    <row r="5" spans="1:20" ht="14.25" customHeight="1">
      <c r="A5" s="501"/>
      <c r="B5" s="240" t="s">
        <v>0</v>
      </c>
      <c r="C5" s="18" t="s">
        <v>5</v>
      </c>
      <c r="D5" s="19" t="s">
        <v>1</v>
      </c>
      <c r="E5" s="240" t="s">
        <v>0</v>
      </c>
      <c r="F5" s="18" t="s">
        <v>5</v>
      </c>
      <c r="G5" s="17" t="s">
        <v>1</v>
      </c>
      <c r="H5" s="19" t="s">
        <v>0</v>
      </c>
      <c r="I5" s="18" t="s">
        <v>5</v>
      </c>
      <c r="J5" s="19" t="s">
        <v>1</v>
      </c>
      <c r="K5" s="240" t="s">
        <v>0</v>
      </c>
      <c r="L5" s="18" t="s">
        <v>5</v>
      </c>
      <c r="M5" s="17" t="s">
        <v>1</v>
      </c>
      <c r="N5" s="19" t="s">
        <v>0</v>
      </c>
      <c r="O5" s="18" t="s">
        <v>5</v>
      </c>
      <c r="P5" s="19" t="s">
        <v>1</v>
      </c>
      <c r="Q5" s="240" t="s">
        <v>0</v>
      </c>
      <c r="R5" s="18" t="s">
        <v>5</v>
      </c>
      <c r="S5" s="19" t="s">
        <v>1</v>
      </c>
      <c r="T5" s="193"/>
    </row>
    <row r="6" spans="1:19" ht="14.25" customHeight="1">
      <c r="A6" s="10"/>
      <c r="B6" s="266"/>
      <c r="C6" s="62"/>
      <c r="D6" s="62"/>
      <c r="E6" s="10"/>
      <c r="F6" s="62"/>
      <c r="G6" s="62"/>
      <c r="H6" s="10"/>
      <c r="I6" s="62"/>
      <c r="J6" s="62"/>
      <c r="K6" s="10"/>
      <c r="L6" s="10"/>
      <c r="M6" s="10"/>
      <c r="N6" s="10"/>
      <c r="O6" s="10"/>
      <c r="P6" s="10"/>
      <c r="Q6" s="10"/>
      <c r="R6" s="10"/>
      <c r="S6" s="10"/>
    </row>
    <row r="7" spans="1:19" ht="14.25" customHeight="1">
      <c r="A7" s="40" t="s">
        <v>263</v>
      </c>
      <c r="B7" s="267">
        <f>SUM(C7:D7)</f>
        <v>4458</v>
      </c>
      <c r="C7" s="64">
        <f>SUM(F7,I7)</f>
        <v>2603</v>
      </c>
      <c r="D7" s="64">
        <f>SUM(G7,J7)</f>
        <v>1855</v>
      </c>
      <c r="E7" s="64">
        <f>SUM(F7:G7)</f>
        <v>4269</v>
      </c>
      <c r="F7" s="64">
        <v>2470</v>
      </c>
      <c r="G7" s="64">
        <v>1799</v>
      </c>
      <c r="H7" s="64">
        <f>SUM(I7:J7)</f>
        <v>189</v>
      </c>
      <c r="I7" s="64">
        <v>133</v>
      </c>
      <c r="J7" s="64">
        <v>56</v>
      </c>
      <c r="K7" s="268">
        <v>100</v>
      </c>
      <c r="L7" s="268">
        <v>100</v>
      </c>
      <c r="M7" s="268">
        <v>100</v>
      </c>
      <c r="N7" s="268">
        <v>100</v>
      </c>
      <c r="O7" s="268">
        <v>100</v>
      </c>
      <c r="P7" s="268">
        <v>100</v>
      </c>
      <c r="Q7" s="268">
        <v>100</v>
      </c>
      <c r="R7" s="268">
        <v>100</v>
      </c>
      <c r="S7" s="268">
        <v>100</v>
      </c>
    </row>
    <row r="8" spans="1:19" s="194" customFormat="1" ht="14.25" customHeight="1">
      <c r="A8" s="246" t="s">
        <v>293</v>
      </c>
      <c r="B8" s="269">
        <f>SUM(B10:B29)</f>
        <v>4451</v>
      </c>
      <c r="C8" s="270">
        <f aca="true" t="shared" si="0" ref="C8:J8">SUM(C10:C29)</f>
        <v>2636</v>
      </c>
      <c r="D8" s="270">
        <f t="shared" si="0"/>
        <v>1815</v>
      </c>
      <c r="E8" s="270">
        <f t="shared" si="0"/>
        <v>4288</v>
      </c>
      <c r="F8" s="270">
        <f t="shared" si="0"/>
        <v>2527</v>
      </c>
      <c r="G8" s="270">
        <f t="shared" si="0"/>
        <v>1761</v>
      </c>
      <c r="H8" s="270">
        <f t="shared" si="0"/>
        <v>163</v>
      </c>
      <c r="I8" s="270">
        <f t="shared" si="0"/>
        <v>109</v>
      </c>
      <c r="J8" s="270">
        <f t="shared" si="0"/>
        <v>54</v>
      </c>
      <c r="K8" s="271">
        <f>SUM(K10:K29)</f>
        <v>100.00000000000001</v>
      </c>
      <c r="L8" s="271">
        <f aca="true" t="shared" si="1" ref="L8:S8">SUM(L10:L29)</f>
        <v>100.00000000000001</v>
      </c>
      <c r="M8" s="271">
        <f t="shared" si="1"/>
        <v>100</v>
      </c>
      <c r="N8" s="271">
        <f t="shared" si="1"/>
        <v>99.99999999999999</v>
      </c>
      <c r="O8" s="271">
        <f t="shared" si="1"/>
        <v>100.00000000000001</v>
      </c>
      <c r="P8" s="271">
        <f t="shared" si="1"/>
        <v>100</v>
      </c>
      <c r="Q8" s="271">
        <f t="shared" si="1"/>
        <v>100.00000000000001</v>
      </c>
      <c r="R8" s="271">
        <f t="shared" si="1"/>
        <v>100</v>
      </c>
      <c r="S8" s="271">
        <f t="shared" si="1"/>
        <v>100</v>
      </c>
    </row>
    <row r="9" spans="1:19" s="196" customFormat="1" ht="14.25" customHeight="1">
      <c r="A9" s="76"/>
      <c r="B9" s="272"/>
      <c r="C9" s="76"/>
      <c r="D9" s="76"/>
      <c r="E9" s="76"/>
      <c r="F9" s="77"/>
      <c r="G9" s="77"/>
      <c r="H9" s="76"/>
      <c r="I9" s="77"/>
      <c r="J9" s="77"/>
      <c r="K9" s="273"/>
      <c r="L9" s="273"/>
      <c r="M9" s="273"/>
      <c r="N9" s="273"/>
      <c r="O9" s="273"/>
      <c r="P9" s="273"/>
      <c r="Q9" s="273"/>
      <c r="R9" s="273"/>
      <c r="S9" s="273"/>
    </row>
    <row r="10" spans="1:19" ht="14.25" customHeight="1">
      <c r="A10" s="20" t="s">
        <v>246</v>
      </c>
      <c r="B10" s="267">
        <f>SUM(C10:D10)</f>
        <v>31</v>
      </c>
      <c r="C10" s="64">
        <f>F10+I10</f>
        <v>24</v>
      </c>
      <c r="D10" s="64">
        <f>G10+J10</f>
        <v>7</v>
      </c>
      <c r="E10" s="64">
        <f>SUM(F10:G10)</f>
        <v>30</v>
      </c>
      <c r="F10" s="62">
        <v>23</v>
      </c>
      <c r="G10" s="62">
        <v>7</v>
      </c>
      <c r="H10" s="64">
        <f>SUM(I10:J10)</f>
        <v>1</v>
      </c>
      <c r="I10" s="62">
        <v>1</v>
      </c>
      <c r="J10" s="62">
        <v>0</v>
      </c>
      <c r="K10" s="268">
        <f>B10/B8*100</f>
        <v>0.6964727027634239</v>
      </c>
      <c r="L10" s="268">
        <f aca="true" t="shared" si="2" ref="L10:S10">C10/C8*100</f>
        <v>0.9104704097116844</v>
      </c>
      <c r="M10" s="268">
        <f t="shared" si="2"/>
        <v>0.3856749311294766</v>
      </c>
      <c r="N10" s="268">
        <f t="shared" si="2"/>
        <v>0.6996268656716418</v>
      </c>
      <c r="O10" s="268">
        <f t="shared" si="2"/>
        <v>0.9101701622477245</v>
      </c>
      <c r="P10" s="268">
        <f t="shared" si="2"/>
        <v>0.3975014196479273</v>
      </c>
      <c r="Q10" s="268">
        <f t="shared" si="2"/>
        <v>0.6134969325153374</v>
      </c>
      <c r="R10" s="268">
        <f t="shared" si="2"/>
        <v>0.9174311926605505</v>
      </c>
      <c r="S10" s="268">
        <f t="shared" si="2"/>
        <v>0</v>
      </c>
    </row>
    <row r="11" spans="1:19" ht="14.25" customHeight="1">
      <c r="A11" s="20" t="s">
        <v>58</v>
      </c>
      <c r="B11" s="267">
        <f aca="true" t="shared" si="3" ref="B11:B29">SUM(C11:D11)</f>
        <v>29</v>
      </c>
      <c r="C11" s="64">
        <f aca="true" t="shared" si="4" ref="C11:D29">F11+I11</f>
        <v>28</v>
      </c>
      <c r="D11" s="64">
        <f t="shared" si="4"/>
        <v>1</v>
      </c>
      <c r="E11" s="64">
        <f aca="true" t="shared" si="5" ref="E11:E29">SUM(F11:G11)</f>
        <v>27</v>
      </c>
      <c r="F11" s="62">
        <v>27</v>
      </c>
      <c r="G11" s="62">
        <v>0</v>
      </c>
      <c r="H11" s="64">
        <f aca="true" t="shared" si="6" ref="H11:H29">SUM(I11:J11)</f>
        <v>2</v>
      </c>
      <c r="I11" s="62">
        <v>1</v>
      </c>
      <c r="J11" s="62">
        <v>1</v>
      </c>
      <c r="K11" s="268">
        <f>B11/B8*100</f>
        <v>0.6515389800044934</v>
      </c>
      <c r="L11" s="268">
        <f aca="true" t="shared" si="7" ref="L11:S11">C11/C8*100</f>
        <v>1.062215477996965</v>
      </c>
      <c r="M11" s="268">
        <f t="shared" si="7"/>
        <v>0.055096418732782364</v>
      </c>
      <c r="N11" s="268">
        <f t="shared" si="7"/>
        <v>0.6296641791044776</v>
      </c>
      <c r="O11" s="268">
        <f t="shared" si="7"/>
        <v>1.0684606252473288</v>
      </c>
      <c r="P11" s="268">
        <f t="shared" si="7"/>
        <v>0</v>
      </c>
      <c r="Q11" s="268">
        <f t="shared" si="7"/>
        <v>1.2269938650306749</v>
      </c>
      <c r="R11" s="268">
        <f t="shared" si="7"/>
        <v>0.9174311926605505</v>
      </c>
      <c r="S11" s="268">
        <f t="shared" si="7"/>
        <v>1.8518518518518516</v>
      </c>
    </row>
    <row r="12" spans="1:19" ht="14.25" customHeight="1">
      <c r="A12" s="20" t="s">
        <v>247</v>
      </c>
      <c r="B12" s="267">
        <f t="shared" si="3"/>
        <v>3</v>
      </c>
      <c r="C12" s="64">
        <f t="shared" si="4"/>
        <v>1</v>
      </c>
      <c r="D12" s="64">
        <f t="shared" si="4"/>
        <v>2</v>
      </c>
      <c r="E12" s="64">
        <f t="shared" si="5"/>
        <v>3</v>
      </c>
      <c r="F12" s="62">
        <v>1</v>
      </c>
      <c r="G12" s="62">
        <v>2</v>
      </c>
      <c r="H12" s="64">
        <f t="shared" si="6"/>
        <v>0</v>
      </c>
      <c r="I12" s="62">
        <v>0</v>
      </c>
      <c r="J12" s="62">
        <v>0</v>
      </c>
      <c r="K12" s="268">
        <f>B12/B8*100</f>
        <v>0.06740058413839586</v>
      </c>
      <c r="L12" s="268">
        <f aca="true" t="shared" si="8" ref="L12:S12">C12/C8*100</f>
        <v>0.03793626707132018</v>
      </c>
      <c r="M12" s="268">
        <f t="shared" si="8"/>
        <v>0.11019283746556473</v>
      </c>
      <c r="N12" s="268">
        <f t="shared" si="8"/>
        <v>0.06996268656716417</v>
      </c>
      <c r="O12" s="268">
        <f t="shared" si="8"/>
        <v>0.03957261574990107</v>
      </c>
      <c r="P12" s="268">
        <f t="shared" si="8"/>
        <v>0.1135718341851221</v>
      </c>
      <c r="Q12" s="268">
        <f t="shared" si="8"/>
        <v>0</v>
      </c>
      <c r="R12" s="268">
        <f t="shared" si="8"/>
        <v>0</v>
      </c>
      <c r="S12" s="268">
        <f t="shared" si="8"/>
        <v>0</v>
      </c>
    </row>
    <row r="13" spans="1:19" ht="14.25" customHeight="1">
      <c r="A13" s="20" t="s">
        <v>59</v>
      </c>
      <c r="B13" s="267">
        <f t="shared" si="3"/>
        <v>410</v>
      </c>
      <c r="C13" s="64">
        <f t="shared" si="4"/>
        <v>347</v>
      </c>
      <c r="D13" s="64">
        <f t="shared" si="4"/>
        <v>63</v>
      </c>
      <c r="E13" s="64">
        <f t="shared" si="5"/>
        <v>396</v>
      </c>
      <c r="F13" s="62">
        <v>333</v>
      </c>
      <c r="G13" s="62">
        <v>63</v>
      </c>
      <c r="H13" s="64">
        <f t="shared" si="6"/>
        <v>14</v>
      </c>
      <c r="I13" s="62">
        <v>14</v>
      </c>
      <c r="J13" s="62">
        <v>0</v>
      </c>
      <c r="K13" s="268">
        <f>B13/B8*100</f>
        <v>9.211413165580769</v>
      </c>
      <c r="L13" s="268">
        <f aca="true" t="shared" si="9" ref="L13:S13">C13/C8*100</f>
        <v>13.163884673748102</v>
      </c>
      <c r="M13" s="268">
        <f t="shared" si="9"/>
        <v>3.4710743801652892</v>
      </c>
      <c r="N13" s="268">
        <f t="shared" si="9"/>
        <v>9.235074626865671</v>
      </c>
      <c r="O13" s="268">
        <f t="shared" si="9"/>
        <v>13.177681044717055</v>
      </c>
      <c r="P13" s="268">
        <f t="shared" si="9"/>
        <v>3.577512776831346</v>
      </c>
      <c r="Q13" s="268">
        <f t="shared" si="9"/>
        <v>8.588957055214724</v>
      </c>
      <c r="R13" s="268">
        <f t="shared" si="9"/>
        <v>12.844036697247708</v>
      </c>
      <c r="S13" s="268">
        <f t="shared" si="9"/>
        <v>0</v>
      </c>
    </row>
    <row r="14" spans="1:19" ht="14.25" customHeight="1">
      <c r="A14" s="20" t="s">
        <v>60</v>
      </c>
      <c r="B14" s="267">
        <f t="shared" si="3"/>
        <v>1458</v>
      </c>
      <c r="C14" s="64">
        <f t="shared" si="4"/>
        <v>985</v>
      </c>
      <c r="D14" s="64">
        <f t="shared" si="4"/>
        <v>473</v>
      </c>
      <c r="E14" s="64">
        <f t="shared" si="5"/>
        <v>1415</v>
      </c>
      <c r="F14" s="62">
        <v>958</v>
      </c>
      <c r="G14" s="62">
        <v>457</v>
      </c>
      <c r="H14" s="64">
        <f t="shared" si="6"/>
        <v>43</v>
      </c>
      <c r="I14" s="62">
        <v>27</v>
      </c>
      <c r="J14" s="62">
        <v>16</v>
      </c>
      <c r="K14" s="268">
        <f>B14/B8*100</f>
        <v>32.756683891260394</v>
      </c>
      <c r="L14" s="268">
        <f aca="true" t="shared" si="10" ref="L14:S14">C14/C8*100</f>
        <v>37.36722306525038</v>
      </c>
      <c r="M14" s="268">
        <f t="shared" si="10"/>
        <v>26.060606060606062</v>
      </c>
      <c r="N14" s="268">
        <f t="shared" si="10"/>
        <v>32.9990671641791</v>
      </c>
      <c r="O14" s="268">
        <f t="shared" si="10"/>
        <v>37.91056588840522</v>
      </c>
      <c r="P14" s="268">
        <f t="shared" si="10"/>
        <v>25.951164111300397</v>
      </c>
      <c r="Q14" s="268">
        <f t="shared" si="10"/>
        <v>26.380368098159508</v>
      </c>
      <c r="R14" s="268">
        <f t="shared" si="10"/>
        <v>24.770642201834864</v>
      </c>
      <c r="S14" s="268">
        <f t="shared" si="10"/>
        <v>29.629629629629626</v>
      </c>
    </row>
    <row r="15" spans="1:19" ht="14.25" customHeight="1">
      <c r="A15" s="20" t="s">
        <v>8</v>
      </c>
      <c r="B15" s="267">
        <f t="shared" si="3"/>
        <v>55</v>
      </c>
      <c r="C15" s="64">
        <f t="shared" si="4"/>
        <v>45</v>
      </c>
      <c r="D15" s="64">
        <f t="shared" si="4"/>
        <v>10</v>
      </c>
      <c r="E15" s="64">
        <f t="shared" si="5"/>
        <v>54</v>
      </c>
      <c r="F15" s="62">
        <v>45</v>
      </c>
      <c r="G15" s="62">
        <v>9</v>
      </c>
      <c r="H15" s="64">
        <f t="shared" si="6"/>
        <v>1</v>
      </c>
      <c r="I15" s="62">
        <v>0</v>
      </c>
      <c r="J15" s="62">
        <v>1</v>
      </c>
      <c r="K15" s="268">
        <f>B15/B8*100</f>
        <v>1.2356773758705908</v>
      </c>
      <c r="L15" s="268">
        <f aca="true" t="shared" si="11" ref="L15:S15">C15/C8*100</f>
        <v>1.707132018209408</v>
      </c>
      <c r="M15" s="268">
        <f t="shared" si="11"/>
        <v>0.5509641873278237</v>
      </c>
      <c r="N15" s="268">
        <f t="shared" si="11"/>
        <v>1.2593283582089552</v>
      </c>
      <c r="O15" s="268">
        <f t="shared" si="11"/>
        <v>1.780767708745548</v>
      </c>
      <c r="P15" s="268">
        <f t="shared" si="11"/>
        <v>0.5110732538330494</v>
      </c>
      <c r="Q15" s="268">
        <f t="shared" si="11"/>
        <v>0.6134969325153374</v>
      </c>
      <c r="R15" s="268">
        <f t="shared" si="11"/>
        <v>0</v>
      </c>
      <c r="S15" s="268">
        <f t="shared" si="11"/>
        <v>1.8518518518518516</v>
      </c>
    </row>
    <row r="16" spans="1:19" ht="14.25" customHeight="1">
      <c r="A16" s="20" t="s">
        <v>57</v>
      </c>
      <c r="B16" s="267">
        <f t="shared" si="3"/>
        <v>55</v>
      </c>
      <c r="C16" s="64">
        <f t="shared" si="4"/>
        <v>32</v>
      </c>
      <c r="D16" s="64">
        <f t="shared" si="4"/>
        <v>23</v>
      </c>
      <c r="E16" s="64">
        <f t="shared" si="5"/>
        <v>53</v>
      </c>
      <c r="F16" s="62">
        <v>31</v>
      </c>
      <c r="G16" s="62">
        <v>22</v>
      </c>
      <c r="H16" s="64">
        <f t="shared" si="6"/>
        <v>2</v>
      </c>
      <c r="I16" s="62">
        <v>1</v>
      </c>
      <c r="J16" s="62">
        <v>1</v>
      </c>
      <c r="K16" s="268">
        <f>B16/B8*100</f>
        <v>1.2356773758705908</v>
      </c>
      <c r="L16" s="268">
        <f aca="true" t="shared" si="12" ref="L16:S16">C16/C8*100</f>
        <v>1.2139605462822458</v>
      </c>
      <c r="M16" s="268">
        <f t="shared" si="12"/>
        <v>1.2672176308539946</v>
      </c>
      <c r="N16" s="268">
        <f t="shared" si="12"/>
        <v>1.2360074626865671</v>
      </c>
      <c r="O16" s="268">
        <f t="shared" si="12"/>
        <v>1.226751088246933</v>
      </c>
      <c r="P16" s="268">
        <f t="shared" si="12"/>
        <v>1.2492901760363428</v>
      </c>
      <c r="Q16" s="268">
        <f t="shared" si="12"/>
        <v>1.2269938650306749</v>
      </c>
      <c r="R16" s="268">
        <f t="shared" si="12"/>
        <v>0.9174311926605505</v>
      </c>
      <c r="S16" s="268">
        <f t="shared" si="12"/>
        <v>1.8518518518518516</v>
      </c>
    </row>
    <row r="17" spans="1:19" ht="14.25" customHeight="1">
      <c r="A17" s="20" t="s">
        <v>248</v>
      </c>
      <c r="B17" s="267">
        <f t="shared" si="3"/>
        <v>295</v>
      </c>
      <c r="C17" s="64">
        <f t="shared" si="4"/>
        <v>217</v>
      </c>
      <c r="D17" s="64">
        <f t="shared" si="4"/>
        <v>78</v>
      </c>
      <c r="E17" s="64">
        <f t="shared" si="5"/>
        <v>282</v>
      </c>
      <c r="F17" s="62">
        <v>205</v>
      </c>
      <c r="G17" s="62">
        <v>77</v>
      </c>
      <c r="H17" s="64">
        <f t="shared" si="6"/>
        <v>13</v>
      </c>
      <c r="I17" s="62">
        <v>12</v>
      </c>
      <c r="J17" s="62">
        <v>1</v>
      </c>
      <c r="K17" s="268">
        <f>B17/B8*100</f>
        <v>6.627724106942261</v>
      </c>
      <c r="L17" s="268">
        <f aca="true" t="shared" si="13" ref="L17:S17">C17/C8*100</f>
        <v>8.23216995447648</v>
      </c>
      <c r="M17" s="268">
        <f t="shared" si="13"/>
        <v>4.297520661157025</v>
      </c>
      <c r="N17" s="268">
        <f t="shared" si="13"/>
        <v>6.576492537313433</v>
      </c>
      <c r="O17" s="268">
        <f t="shared" si="13"/>
        <v>8.112386228729719</v>
      </c>
      <c r="P17" s="268">
        <f t="shared" si="13"/>
        <v>4.372515616127201</v>
      </c>
      <c r="Q17" s="268">
        <f t="shared" si="13"/>
        <v>7.975460122699387</v>
      </c>
      <c r="R17" s="268">
        <f t="shared" si="13"/>
        <v>11.009174311926607</v>
      </c>
      <c r="S17" s="268">
        <f t="shared" si="13"/>
        <v>1.8518518518518516</v>
      </c>
    </row>
    <row r="18" spans="1:19" ht="14.25" customHeight="1">
      <c r="A18" s="20" t="s">
        <v>249</v>
      </c>
      <c r="B18" s="267">
        <f t="shared" si="3"/>
        <v>619</v>
      </c>
      <c r="C18" s="64">
        <f t="shared" si="4"/>
        <v>245</v>
      </c>
      <c r="D18" s="64">
        <f t="shared" si="4"/>
        <v>374</v>
      </c>
      <c r="E18" s="64">
        <f t="shared" si="5"/>
        <v>592</v>
      </c>
      <c r="F18" s="62">
        <v>233</v>
      </c>
      <c r="G18" s="62">
        <v>359</v>
      </c>
      <c r="H18" s="64">
        <f t="shared" si="6"/>
        <v>27</v>
      </c>
      <c r="I18" s="62">
        <v>12</v>
      </c>
      <c r="J18" s="62">
        <v>15</v>
      </c>
      <c r="K18" s="268">
        <f>B18/B8*100</f>
        <v>13.906987193889014</v>
      </c>
      <c r="L18" s="268">
        <f aca="true" t="shared" si="14" ref="L18:S18">C18/C8*100</f>
        <v>9.294385432473444</v>
      </c>
      <c r="M18" s="268">
        <f t="shared" si="14"/>
        <v>20.606060606060606</v>
      </c>
      <c r="N18" s="268">
        <f t="shared" si="14"/>
        <v>13.805970149253731</v>
      </c>
      <c r="O18" s="268">
        <f t="shared" si="14"/>
        <v>9.22041946972695</v>
      </c>
      <c r="P18" s="268">
        <f t="shared" si="14"/>
        <v>20.386144236229413</v>
      </c>
      <c r="Q18" s="268">
        <f t="shared" si="14"/>
        <v>16.56441717791411</v>
      </c>
      <c r="R18" s="268">
        <f t="shared" si="14"/>
        <v>11.009174311926607</v>
      </c>
      <c r="S18" s="268">
        <f t="shared" si="14"/>
        <v>27.77777777777778</v>
      </c>
    </row>
    <row r="19" spans="1:19" ht="14.25" customHeight="1">
      <c r="A19" s="20" t="s">
        <v>250</v>
      </c>
      <c r="B19" s="267">
        <f t="shared" si="3"/>
        <v>34</v>
      </c>
      <c r="C19" s="64">
        <f t="shared" si="4"/>
        <v>4</v>
      </c>
      <c r="D19" s="64">
        <f t="shared" si="4"/>
        <v>30</v>
      </c>
      <c r="E19" s="64">
        <f t="shared" si="5"/>
        <v>34</v>
      </c>
      <c r="F19" s="62">
        <v>4</v>
      </c>
      <c r="G19" s="62">
        <v>30</v>
      </c>
      <c r="H19" s="64">
        <f t="shared" si="6"/>
        <v>0</v>
      </c>
      <c r="I19" s="62">
        <v>0</v>
      </c>
      <c r="J19" s="62">
        <v>0</v>
      </c>
      <c r="K19" s="268">
        <f>B19/B8*100</f>
        <v>0.7638732869018198</v>
      </c>
      <c r="L19" s="268">
        <f aca="true" t="shared" si="15" ref="L19:S19">C19/C8*100</f>
        <v>0.15174506828528073</v>
      </c>
      <c r="M19" s="268">
        <f t="shared" si="15"/>
        <v>1.6528925619834711</v>
      </c>
      <c r="N19" s="268">
        <f t="shared" si="15"/>
        <v>0.792910447761194</v>
      </c>
      <c r="O19" s="268">
        <f t="shared" si="15"/>
        <v>0.15829046299960428</v>
      </c>
      <c r="P19" s="268">
        <f t="shared" si="15"/>
        <v>1.7035775127768313</v>
      </c>
      <c r="Q19" s="268">
        <f t="shared" si="15"/>
        <v>0</v>
      </c>
      <c r="R19" s="268">
        <f t="shared" si="15"/>
        <v>0</v>
      </c>
      <c r="S19" s="268">
        <f t="shared" si="15"/>
        <v>0</v>
      </c>
    </row>
    <row r="20" spans="1:19" ht="14.25" customHeight="1">
      <c r="A20" s="20" t="s">
        <v>251</v>
      </c>
      <c r="B20" s="267">
        <f t="shared" si="3"/>
        <v>59</v>
      </c>
      <c r="C20" s="64">
        <f t="shared" si="4"/>
        <v>29</v>
      </c>
      <c r="D20" s="64">
        <f t="shared" si="4"/>
        <v>30</v>
      </c>
      <c r="E20" s="64">
        <f t="shared" si="5"/>
        <v>58</v>
      </c>
      <c r="F20" s="62">
        <v>28</v>
      </c>
      <c r="G20" s="62">
        <v>30</v>
      </c>
      <c r="H20" s="64">
        <f t="shared" si="6"/>
        <v>1</v>
      </c>
      <c r="I20" s="62">
        <v>1</v>
      </c>
      <c r="J20" s="62">
        <v>0</v>
      </c>
      <c r="K20" s="268">
        <f>B20/B8*100</f>
        <v>1.325544821388452</v>
      </c>
      <c r="L20" s="268">
        <f aca="true" t="shared" si="16" ref="L20:S20">C20/C8*100</f>
        <v>1.1001517450682852</v>
      </c>
      <c r="M20" s="268">
        <f t="shared" si="16"/>
        <v>1.6528925619834711</v>
      </c>
      <c r="N20" s="268">
        <f t="shared" si="16"/>
        <v>1.3526119402985073</v>
      </c>
      <c r="O20" s="268">
        <f t="shared" si="16"/>
        <v>1.10803324099723</v>
      </c>
      <c r="P20" s="268">
        <f t="shared" si="16"/>
        <v>1.7035775127768313</v>
      </c>
      <c r="Q20" s="268">
        <f t="shared" si="16"/>
        <v>0.6134969325153374</v>
      </c>
      <c r="R20" s="268">
        <f t="shared" si="16"/>
        <v>0.9174311926605505</v>
      </c>
      <c r="S20" s="268">
        <f t="shared" si="16"/>
        <v>0</v>
      </c>
    </row>
    <row r="21" spans="1:19" ht="14.25" customHeight="1">
      <c r="A21" s="20" t="s">
        <v>252</v>
      </c>
      <c r="B21" s="267">
        <f t="shared" si="3"/>
        <v>55</v>
      </c>
      <c r="C21" s="64">
        <f t="shared" si="4"/>
        <v>32</v>
      </c>
      <c r="D21" s="64">
        <f t="shared" si="4"/>
        <v>23</v>
      </c>
      <c r="E21" s="64">
        <f t="shared" si="5"/>
        <v>50</v>
      </c>
      <c r="F21" s="62">
        <v>28</v>
      </c>
      <c r="G21" s="62">
        <v>22</v>
      </c>
      <c r="H21" s="64">
        <f t="shared" si="6"/>
        <v>5</v>
      </c>
      <c r="I21" s="62">
        <v>4</v>
      </c>
      <c r="J21" s="62">
        <v>1</v>
      </c>
      <c r="K21" s="268">
        <f>B21/B8*100</f>
        <v>1.2356773758705908</v>
      </c>
      <c r="L21" s="268">
        <f aca="true" t="shared" si="17" ref="L21:S21">C21/C8*100</f>
        <v>1.2139605462822458</v>
      </c>
      <c r="M21" s="268">
        <f t="shared" si="17"/>
        <v>1.2672176308539946</v>
      </c>
      <c r="N21" s="268">
        <f t="shared" si="17"/>
        <v>1.166044776119403</v>
      </c>
      <c r="O21" s="268">
        <f t="shared" si="17"/>
        <v>1.10803324099723</v>
      </c>
      <c r="P21" s="268">
        <f t="shared" si="17"/>
        <v>1.2492901760363428</v>
      </c>
      <c r="Q21" s="268">
        <f t="shared" si="17"/>
        <v>3.067484662576687</v>
      </c>
      <c r="R21" s="268">
        <f t="shared" si="17"/>
        <v>3.669724770642202</v>
      </c>
      <c r="S21" s="268">
        <f t="shared" si="17"/>
        <v>1.8518518518518516</v>
      </c>
    </row>
    <row r="22" spans="1:19" ht="14.25" customHeight="1">
      <c r="A22" s="20" t="s">
        <v>253</v>
      </c>
      <c r="B22" s="267">
        <f t="shared" si="3"/>
        <v>218</v>
      </c>
      <c r="C22" s="64">
        <f t="shared" si="4"/>
        <v>87</v>
      </c>
      <c r="D22" s="64">
        <f t="shared" si="4"/>
        <v>131</v>
      </c>
      <c r="E22" s="64">
        <f t="shared" si="5"/>
        <v>209</v>
      </c>
      <c r="F22" s="62">
        <v>81</v>
      </c>
      <c r="G22" s="62">
        <v>128</v>
      </c>
      <c r="H22" s="64">
        <f t="shared" si="6"/>
        <v>9</v>
      </c>
      <c r="I22" s="62">
        <v>6</v>
      </c>
      <c r="J22" s="62">
        <v>3</v>
      </c>
      <c r="K22" s="268">
        <f>B22/B8*100</f>
        <v>4.897775780723433</v>
      </c>
      <c r="L22" s="268">
        <f aca="true" t="shared" si="18" ref="L22:S22">C22/C8*100</f>
        <v>3.3004552352048555</v>
      </c>
      <c r="M22" s="268">
        <f t="shared" si="18"/>
        <v>7.21763085399449</v>
      </c>
      <c r="N22" s="268">
        <f t="shared" si="18"/>
        <v>4.874067164179104</v>
      </c>
      <c r="O22" s="268">
        <f t="shared" si="18"/>
        <v>3.205381875741987</v>
      </c>
      <c r="P22" s="268">
        <f t="shared" si="18"/>
        <v>7.268597387847814</v>
      </c>
      <c r="Q22" s="268">
        <f t="shared" si="18"/>
        <v>5.521472392638037</v>
      </c>
      <c r="R22" s="268">
        <f t="shared" si="18"/>
        <v>5.5045871559633035</v>
      </c>
      <c r="S22" s="268">
        <f t="shared" si="18"/>
        <v>5.555555555555555</v>
      </c>
    </row>
    <row r="23" spans="1:19" ht="14.25" customHeight="1">
      <c r="A23" s="20" t="s">
        <v>244</v>
      </c>
      <c r="B23" s="267">
        <f t="shared" si="3"/>
        <v>109</v>
      </c>
      <c r="C23" s="64">
        <f t="shared" si="4"/>
        <v>29</v>
      </c>
      <c r="D23" s="64">
        <f t="shared" si="4"/>
        <v>80</v>
      </c>
      <c r="E23" s="64">
        <f t="shared" si="5"/>
        <v>102</v>
      </c>
      <c r="F23" s="62">
        <v>24</v>
      </c>
      <c r="G23" s="62">
        <v>78</v>
      </c>
      <c r="H23" s="64">
        <f t="shared" si="6"/>
        <v>7</v>
      </c>
      <c r="I23" s="62">
        <v>5</v>
      </c>
      <c r="J23" s="62">
        <v>2</v>
      </c>
      <c r="K23" s="268">
        <f>B23/B8*100</f>
        <v>2.4488878903617164</v>
      </c>
      <c r="L23" s="268">
        <f aca="true" t="shared" si="19" ref="L23:S23">C23/C8*100</f>
        <v>1.1001517450682852</v>
      </c>
      <c r="M23" s="268">
        <f t="shared" si="19"/>
        <v>4.40771349862259</v>
      </c>
      <c r="N23" s="268">
        <f t="shared" si="19"/>
        <v>2.378731343283582</v>
      </c>
      <c r="O23" s="268">
        <f t="shared" si="19"/>
        <v>0.9497427779976256</v>
      </c>
      <c r="P23" s="268">
        <f t="shared" si="19"/>
        <v>4.429301533219761</v>
      </c>
      <c r="Q23" s="268">
        <f t="shared" si="19"/>
        <v>4.294478527607362</v>
      </c>
      <c r="R23" s="268">
        <f t="shared" si="19"/>
        <v>4.587155963302752</v>
      </c>
      <c r="S23" s="268">
        <f t="shared" si="19"/>
        <v>3.7037037037037033</v>
      </c>
    </row>
    <row r="24" spans="1:19" ht="14.25" customHeight="1">
      <c r="A24" s="20" t="s">
        <v>254</v>
      </c>
      <c r="B24" s="267">
        <f t="shared" si="3"/>
        <v>11</v>
      </c>
      <c r="C24" s="64">
        <f t="shared" si="4"/>
        <v>2</v>
      </c>
      <c r="D24" s="64">
        <f t="shared" si="4"/>
        <v>9</v>
      </c>
      <c r="E24" s="64">
        <f t="shared" si="5"/>
        <v>9</v>
      </c>
      <c r="F24" s="62">
        <v>1</v>
      </c>
      <c r="G24" s="62">
        <v>8</v>
      </c>
      <c r="H24" s="64">
        <f t="shared" si="6"/>
        <v>2</v>
      </c>
      <c r="I24" s="62">
        <v>1</v>
      </c>
      <c r="J24" s="62">
        <v>1</v>
      </c>
      <c r="K24" s="268">
        <f>B24/B8*100</f>
        <v>0.24713547517411816</v>
      </c>
      <c r="L24" s="268">
        <f aca="true" t="shared" si="20" ref="L24:S24">C24/C8*100</f>
        <v>0.07587253414264036</v>
      </c>
      <c r="M24" s="268">
        <f t="shared" si="20"/>
        <v>0.49586776859504134</v>
      </c>
      <c r="N24" s="268">
        <f t="shared" si="20"/>
        <v>0.20988805970149255</v>
      </c>
      <c r="O24" s="268">
        <f t="shared" si="20"/>
        <v>0.03957261574990107</v>
      </c>
      <c r="P24" s="268">
        <f t="shared" si="20"/>
        <v>0.4542873367404884</v>
      </c>
      <c r="Q24" s="268">
        <f t="shared" si="20"/>
        <v>1.2269938650306749</v>
      </c>
      <c r="R24" s="268">
        <f t="shared" si="20"/>
        <v>0.9174311926605505</v>
      </c>
      <c r="S24" s="268">
        <f t="shared" si="20"/>
        <v>1.8518518518518516</v>
      </c>
    </row>
    <row r="25" spans="1:19" ht="14.25" customHeight="1">
      <c r="A25" s="20" t="s">
        <v>245</v>
      </c>
      <c r="B25" s="267">
        <f t="shared" si="3"/>
        <v>224</v>
      </c>
      <c r="C25" s="64">
        <f t="shared" si="4"/>
        <v>54</v>
      </c>
      <c r="D25" s="64">
        <f t="shared" si="4"/>
        <v>170</v>
      </c>
      <c r="E25" s="64">
        <f t="shared" si="5"/>
        <v>213</v>
      </c>
      <c r="F25" s="62">
        <v>48</v>
      </c>
      <c r="G25" s="62">
        <v>165</v>
      </c>
      <c r="H25" s="64">
        <f t="shared" si="6"/>
        <v>11</v>
      </c>
      <c r="I25" s="62">
        <v>6</v>
      </c>
      <c r="J25" s="62">
        <v>5</v>
      </c>
      <c r="K25" s="268">
        <f>B25/B8*100</f>
        <v>5.032576949000225</v>
      </c>
      <c r="L25" s="268">
        <f aca="true" t="shared" si="21" ref="L25:S25">C25/C8*100</f>
        <v>2.04855842185129</v>
      </c>
      <c r="M25" s="268">
        <f t="shared" si="21"/>
        <v>9.366391184573002</v>
      </c>
      <c r="N25" s="268">
        <f t="shared" si="21"/>
        <v>4.967350746268657</v>
      </c>
      <c r="O25" s="268">
        <f t="shared" si="21"/>
        <v>1.8994855559952513</v>
      </c>
      <c r="P25" s="268">
        <f t="shared" si="21"/>
        <v>9.369676320272573</v>
      </c>
      <c r="Q25" s="268">
        <f t="shared" si="21"/>
        <v>6.748466257668712</v>
      </c>
      <c r="R25" s="268">
        <f t="shared" si="21"/>
        <v>5.5045871559633035</v>
      </c>
      <c r="S25" s="268">
        <f t="shared" si="21"/>
        <v>9.25925925925926</v>
      </c>
    </row>
    <row r="26" spans="1:19" ht="14.25" customHeight="1">
      <c r="A26" s="20" t="s">
        <v>65</v>
      </c>
      <c r="B26" s="267">
        <f t="shared" si="3"/>
        <v>104</v>
      </c>
      <c r="C26" s="64">
        <f t="shared" si="4"/>
        <v>34</v>
      </c>
      <c r="D26" s="64">
        <f t="shared" si="4"/>
        <v>70</v>
      </c>
      <c r="E26" s="64">
        <f t="shared" si="5"/>
        <v>102</v>
      </c>
      <c r="F26" s="62">
        <v>34</v>
      </c>
      <c r="G26" s="62">
        <v>68</v>
      </c>
      <c r="H26" s="64">
        <f t="shared" si="6"/>
        <v>2</v>
      </c>
      <c r="I26" s="62">
        <v>0</v>
      </c>
      <c r="J26" s="62">
        <v>2</v>
      </c>
      <c r="K26" s="268">
        <f>B26/B8*100</f>
        <v>2.33655358346439</v>
      </c>
      <c r="L26" s="268">
        <f aca="true" t="shared" si="22" ref="L26:S26">C26/C8*100</f>
        <v>1.289833080424886</v>
      </c>
      <c r="M26" s="268">
        <f t="shared" si="22"/>
        <v>3.8567493112947657</v>
      </c>
      <c r="N26" s="268">
        <f t="shared" si="22"/>
        <v>2.378731343283582</v>
      </c>
      <c r="O26" s="268">
        <f t="shared" si="22"/>
        <v>1.3454689354966363</v>
      </c>
      <c r="P26" s="268">
        <f t="shared" si="22"/>
        <v>3.8614423622941514</v>
      </c>
      <c r="Q26" s="268">
        <f t="shared" si="22"/>
        <v>1.2269938650306749</v>
      </c>
      <c r="R26" s="268">
        <f t="shared" si="22"/>
        <v>0</v>
      </c>
      <c r="S26" s="268">
        <f t="shared" si="22"/>
        <v>3.7037037037037033</v>
      </c>
    </row>
    <row r="27" spans="1:19" ht="14.25" customHeight="1">
      <c r="A27" s="20" t="s">
        <v>185</v>
      </c>
      <c r="B27" s="267">
        <f t="shared" si="3"/>
        <v>212</v>
      </c>
      <c r="C27" s="64">
        <f t="shared" si="4"/>
        <v>136</v>
      </c>
      <c r="D27" s="64">
        <f t="shared" si="4"/>
        <v>76</v>
      </c>
      <c r="E27" s="64">
        <f t="shared" si="5"/>
        <v>204</v>
      </c>
      <c r="F27" s="62">
        <v>129</v>
      </c>
      <c r="G27" s="62">
        <v>75</v>
      </c>
      <c r="H27" s="64">
        <f t="shared" si="6"/>
        <v>8</v>
      </c>
      <c r="I27" s="62">
        <v>7</v>
      </c>
      <c r="J27" s="62">
        <v>1</v>
      </c>
      <c r="K27" s="268">
        <f>B27/B8*100</f>
        <v>4.762974612446641</v>
      </c>
      <c r="L27" s="268">
        <f aca="true" t="shared" si="23" ref="L27:S27">C27/C8*100</f>
        <v>5.159332321699544</v>
      </c>
      <c r="M27" s="268">
        <f t="shared" si="23"/>
        <v>4.18732782369146</v>
      </c>
      <c r="N27" s="268">
        <f t="shared" si="23"/>
        <v>4.757462686567164</v>
      </c>
      <c r="O27" s="268">
        <f t="shared" si="23"/>
        <v>5.1048674317372384</v>
      </c>
      <c r="P27" s="268">
        <f t="shared" si="23"/>
        <v>4.258943781942079</v>
      </c>
      <c r="Q27" s="268">
        <f t="shared" si="23"/>
        <v>4.9079754601226995</v>
      </c>
      <c r="R27" s="268">
        <f t="shared" si="23"/>
        <v>6.422018348623854</v>
      </c>
      <c r="S27" s="268">
        <f t="shared" si="23"/>
        <v>1.8518518518518516</v>
      </c>
    </row>
    <row r="28" spans="1:19" ht="14.25" customHeight="1">
      <c r="A28" s="20" t="s">
        <v>184</v>
      </c>
      <c r="B28" s="267">
        <f t="shared" si="3"/>
        <v>391</v>
      </c>
      <c r="C28" s="64">
        <f t="shared" si="4"/>
        <v>261</v>
      </c>
      <c r="D28" s="64">
        <f t="shared" si="4"/>
        <v>130</v>
      </c>
      <c r="E28" s="64">
        <f t="shared" si="5"/>
        <v>383</v>
      </c>
      <c r="F28" s="62">
        <v>254</v>
      </c>
      <c r="G28" s="62">
        <v>129</v>
      </c>
      <c r="H28" s="64">
        <f t="shared" si="6"/>
        <v>8</v>
      </c>
      <c r="I28" s="62">
        <v>7</v>
      </c>
      <c r="J28" s="62">
        <v>1</v>
      </c>
      <c r="K28" s="268">
        <f>B28/B8*100</f>
        <v>8.784542799370929</v>
      </c>
      <c r="L28" s="268">
        <f aca="true" t="shared" si="24" ref="L28:S28">C28/C8*100</f>
        <v>9.901365705614568</v>
      </c>
      <c r="M28" s="268">
        <f t="shared" si="24"/>
        <v>7.162534435261708</v>
      </c>
      <c r="N28" s="268">
        <f t="shared" si="24"/>
        <v>8.931902985074627</v>
      </c>
      <c r="O28" s="268">
        <f t="shared" si="24"/>
        <v>10.051444400474871</v>
      </c>
      <c r="P28" s="268">
        <f t="shared" si="24"/>
        <v>7.325383304940375</v>
      </c>
      <c r="Q28" s="268">
        <f t="shared" si="24"/>
        <v>4.9079754601226995</v>
      </c>
      <c r="R28" s="268">
        <f t="shared" si="24"/>
        <v>6.422018348623854</v>
      </c>
      <c r="S28" s="268">
        <f t="shared" si="24"/>
        <v>1.8518518518518516</v>
      </c>
    </row>
    <row r="29" spans="1:19" ht="14.25" customHeight="1">
      <c r="A29" s="20" t="s">
        <v>188</v>
      </c>
      <c r="B29" s="267">
        <f t="shared" si="3"/>
        <v>79</v>
      </c>
      <c r="C29" s="64">
        <f t="shared" si="4"/>
        <v>44</v>
      </c>
      <c r="D29" s="64">
        <f t="shared" si="4"/>
        <v>35</v>
      </c>
      <c r="E29" s="64">
        <f t="shared" si="5"/>
        <v>72</v>
      </c>
      <c r="F29" s="62">
        <v>40</v>
      </c>
      <c r="G29" s="62">
        <v>32</v>
      </c>
      <c r="H29" s="64">
        <f t="shared" si="6"/>
        <v>7</v>
      </c>
      <c r="I29" s="62">
        <v>4</v>
      </c>
      <c r="J29" s="62">
        <v>3</v>
      </c>
      <c r="K29" s="268">
        <f>B29/B8*100</f>
        <v>1.7748820489777577</v>
      </c>
      <c r="L29" s="268">
        <f aca="true" t="shared" si="25" ref="L29:S29">C29/C8*100</f>
        <v>1.669195751138088</v>
      </c>
      <c r="M29" s="268">
        <f t="shared" si="25"/>
        <v>1.9283746556473829</v>
      </c>
      <c r="N29" s="268">
        <f t="shared" si="25"/>
        <v>1.6791044776119404</v>
      </c>
      <c r="O29" s="268">
        <f t="shared" si="25"/>
        <v>1.5829046299960428</v>
      </c>
      <c r="P29" s="268">
        <f t="shared" si="25"/>
        <v>1.8171493469619535</v>
      </c>
      <c r="Q29" s="268">
        <f t="shared" si="25"/>
        <v>4.294478527607362</v>
      </c>
      <c r="R29" s="268">
        <f t="shared" si="25"/>
        <v>3.669724770642202</v>
      </c>
      <c r="S29" s="268">
        <f t="shared" si="25"/>
        <v>5.555555555555555</v>
      </c>
    </row>
    <row r="30" spans="1:19" ht="14.25" customHeight="1">
      <c r="A30" s="21"/>
      <c r="B30" s="66" t="s">
        <v>198</v>
      </c>
      <c r="C30" s="60" t="s">
        <v>198</v>
      </c>
      <c r="D30" s="60" t="s">
        <v>198</v>
      </c>
      <c r="E30" s="60" t="s">
        <v>198</v>
      </c>
      <c r="F30" s="60" t="s">
        <v>198</v>
      </c>
      <c r="G30" s="60" t="s">
        <v>198</v>
      </c>
      <c r="H30" s="60" t="s">
        <v>198</v>
      </c>
      <c r="I30" s="60"/>
      <c r="J30" s="60"/>
      <c r="K30" s="60" t="s">
        <v>198</v>
      </c>
      <c r="L30" s="60" t="s">
        <v>198</v>
      </c>
      <c r="M30" s="60" t="s">
        <v>198</v>
      </c>
      <c r="N30" s="60" t="s">
        <v>198</v>
      </c>
      <c r="O30" s="60" t="s">
        <v>198</v>
      </c>
      <c r="P30" s="60" t="s">
        <v>198</v>
      </c>
      <c r="Q30" s="60" t="s">
        <v>198</v>
      </c>
      <c r="R30" s="60" t="s">
        <v>198</v>
      </c>
      <c r="S30" s="60" t="s">
        <v>198</v>
      </c>
    </row>
    <row r="31" spans="1:19" ht="14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4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4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4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4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20" ht="14.25" customHeight="1">
      <c r="A36" s="505" t="s">
        <v>276</v>
      </c>
      <c r="B36" s="505"/>
      <c r="C36" s="505"/>
      <c r="D36" s="505"/>
      <c r="E36" s="505"/>
      <c r="F36" s="505"/>
      <c r="G36" s="505"/>
      <c r="H36" s="505"/>
      <c r="I36" s="505"/>
      <c r="J36" s="505"/>
      <c r="K36" s="22"/>
      <c r="L36" s="22"/>
      <c r="M36" s="22"/>
      <c r="N36" s="22"/>
      <c r="O36" s="22"/>
      <c r="P36" s="22"/>
      <c r="Q36" s="22"/>
      <c r="R36" s="23"/>
      <c r="S36" s="22"/>
      <c r="T36" s="193"/>
    </row>
    <row r="37" spans="1:20" ht="14.25" customHeight="1">
      <c r="A37" s="90"/>
      <c r="B37" s="198"/>
      <c r="C37" s="198"/>
      <c r="D37" s="198"/>
      <c r="E37" s="198"/>
      <c r="F37" s="198"/>
      <c r="G37" s="198"/>
      <c r="H37" s="198"/>
      <c r="I37" s="198"/>
      <c r="J37" s="22"/>
      <c r="K37" s="22"/>
      <c r="L37" s="22"/>
      <c r="M37" s="22"/>
      <c r="N37" s="22"/>
      <c r="O37" s="22"/>
      <c r="P37" s="22"/>
      <c r="Q37" s="22"/>
      <c r="R37" s="23"/>
      <c r="S37" s="22"/>
      <c r="T37" s="193"/>
    </row>
    <row r="38" spans="1:20" ht="14.25" customHeight="1">
      <c r="A38" s="24" t="s">
        <v>274</v>
      </c>
      <c r="B38" s="25"/>
      <c r="C38" s="25"/>
      <c r="D38" s="25"/>
      <c r="E38" s="25"/>
      <c r="F38" s="25"/>
      <c r="G38" s="25"/>
      <c r="H38" s="25"/>
      <c r="I38" s="25"/>
      <c r="J38" s="25"/>
      <c r="K38" s="25" t="s">
        <v>158</v>
      </c>
      <c r="L38" s="25"/>
      <c r="M38" s="25"/>
      <c r="N38" s="25"/>
      <c r="O38" s="25"/>
      <c r="P38" s="25"/>
      <c r="Q38" s="25"/>
      <c r="R38" s="24"/>
      <c r="S38" s="26" t="s">
        <v>273</v>
      </c>
      <c r="T38" s="193"/>
    </row>
    <row r="39" spans="1:20" ht="14.25" customHeight="1">
      <c r="A39" s="502" t="s">
        <v>191</v>
      </c>
      <c r="B39" s="274" t="s">
        <v>0</v>
      </c>
      <c r="C39" s="27"/>
      <c r="D39" s="28"/>
      <c r="E39" s="67" t="s">
        <v>3</v>
      </c>
      <c r="F39" s="28"/>
      <c r="G39" s="29"/>
      <c r="H39" s="27" t="s">
        <v>4</v>
      </c>
      <c r="I39" s="28"/>
      <c r="J39" s="28"/>
      <c r="K39" s="67" t="s">
        <v>0</v>
      </c>
      <c r="L39" s="27"/>
      <c r="M39" s="29"/>
      <c r="N39" s="27" t="s">
        <v>3</v>
      </c>
      <c r="O39" s="28"/>
      <c r="P39" s="28"/>
      <c r="Q39" s="67" t="s">
        <v>4</v>
      </c>
      <c r="R39" s="28"/>
      <c r="S39" s="28"/>
      <c r="T39" s="193"/>
    </row>
    <row r="40" spans="1:20" ht="14.25" customHeight="1">
      <c r="A40" s="503"/>
      <c r="B40" s="275" t="s">
        <v>0</v>
      </c>
      <c r="C40" s="30" t="s">
        <v>5</v>
      </c>
      <c r="D40" s="31" t="s">
        <v>1</v>
      </c>
      <c r="E40" s="275" t="s">
        <v>0</v>
      </c>
      <c r="F40" s="30" t="s">
        <v>5</v>
      </c>
      <c r="G40" s="32" t="s">
        <v>1</v>
      </c>
      <c r="H40" s="31" t="s">
        <v>0</v>
      </c>
      <c r="I40" s="30" t="s">
        <v>5</v>
      </c>
      <c r="J40" s="31" t="s">
        <v>1</v>
      </c>
      <c r="K40" s="275" t="s">
        <v>0</v>
      </c>
      <c r="L40" s="30" t="s">
        <v>5</v>
      </c>
      <c r="M40" s="32" t="s">
        <v>1</v>
      </c>
      <c r="N40" s="31" t="s">
        <v>0</v>
      </c>
      <c r="O40" s="30" t="s">
        <v>5</v>
      </c>
      <c r="P40" s="31" t="s">
        <v>1</v>
      </c>
      <c r="Q40" s="275" t="s">
        <v>0</v>
      </c>
      <c r="R40" s="30" t="s">
        <v>5</v>
      </c>
      <c r="S40" s="31" t="s">
        <v>1</v>
      </c>
      <c r="T40" s="193"/>
    </row>
    <row r="41" spans="1:20" ht="14.25" customHeight="1">
      <c r="A41" s="25"/>
      <c r="B41" s="23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93"/>
    </row>
    <row r="42" spans="1:20" ht="14.25" customHeight="1">
      <c r="A42" s="40" t="s">
        <v>263</v>
      </c>
      <c r="B42" s="276">
        <f>SUM(C42:D42)</f>
        <v>4458</v>
      </c>
      <c r="C42" s="33">
        <f>SUM(F42,I42)</f>
        <v>2603</v>
      </c>
      <c r="D42" s="33">
        <f>SUM(G42,J42)</f>
        <v>1855</v>
      </c>
      <c r="E42" s="33">
        <f>SUM(F42:G42)</f>
        <v>4269</v>
      </c>
      <c r="F42" s="33">
        <v>2470</v>
      </c>
      <c r="G42" s="33">
        <v>1799</v>
      </c>
      <c r="H42" s="33">
        <f>SUM(I42:J42)</f>
        <v>189</v>
      </c>
      <c r="I42" s="33">
        <v>133</v>
      </c>
      <c r="J42" s="33">
        <v>56</v>
      </c>
      <c r="K42" s="277">
        <v>100.00000000000001</v>
      </c>
      <c r="L42" s="277">
        <v>100.00000000000001</v>
      </c>
      <c r="M42" s="277">
        <v>99.99999999999999</v>
      </c>
      <c r="N42" s="277">
        <v>100.00000000000001</v>
      </c>
      <c r="O42" s="277">
        <v>100</v>
      </c>
      <c r="P42" s="277">
        <v>100.00000000000003</v>
      </c>
      <c r="Q42" s="277">
        <v>100</v>
      </c>
      <c r="R42" s="277">
        <v>99.99999999999999</v>
      </c>
      <c r="S42" s="277">
        <v>99.99999999999999</v>
      </c>
      <c r="T42" s="193"/>
    </row>
    <row r="43" spans="1:20" s="194" customFormat="1" ht="14.25" customHeight="1">
      <c r="A43" s="246" t="s">
        <v>293</v>
      </c>
      <c r="B43" s="278">
        <f>SUM(B45:B56)</f>
        <v>4451</v>
      </c>
      <c r="C43" s="279">
        <f aca="true" t="shared" si="26" ref="C43:R43">SUM(C45:C56)</f>
        <v>2636</v>
      </c>
      <c r="D43" s="279">
        <f t="shared" si="26"/>
        <v>1815</v>
      </c>
      <c r="E43" s="279">
        <f t="shared" si="26"/>
        <v>4288</v>
      </c>
      <c r="F43" s="279">
        <f t="shared" si="26"/>
        <v>2527</v>
      </c>
      <c r="G43" s="279">
        <f t="shared" si="26"/>
        <v>1761</v>
      </c>
      <c r="H43" s="279">
        <f t="shared" si="26"/>
        <v>163</v>
      </c>
      <c r="I43" s="279">
        <f t="shared" si="26"/>
        <v>109</v>
      </c>
      <c r="J43" s="279">
        <f t="shared" si="26"/>
        <v>54</v>
      </c>
      <c r="K43" s="280">
        <f>SUM(K45:K56)</f>
        <v>100.00000000000001</v>
      </c>
      <c r="L43" s="280">
        <f t="shared" si="26"/>
        <v>100</v>
      </c>
      <c r="M43" s="280">
        <f t="shared" si="26"/>
        <v>99.99999999999999</v>
      </c>
      <c r="N43" s="280">
        <f t="shared" si="26"/>
        <v>100</v>
      </c>
      <c r="O43" s="280">
        <f t="shared" si="26"/>
        <v>100</v>
      </c>
      <c r="P43" s="280">
        <f t="shared" si="26"/>
        <v>100</v>
      </c>
      <c r="Q43" s="280">
        <f t="shared" si="26"/>
        <v>100</v>
      </c>
      <c r="R43" s="280">
        <f t="shared" si="26"/>
        <v>100.00000000000001</v>
      </c>
      <c r="S43" s="280">
        <f>SUM(S45:S56)</f>
        <v>100</v>
      </c>
      <c r="T43" s="197"/>
    </row>
    <row r="44" spans="1:20" s="196" customFormat="1" ht="14.25" customHeight="1">
      <c r="A44" s="78"/>
      <c r="B44" s="281"/>
      <c r="C44" s="79"/>
      <c r="D44" s="79"/>
      <c r="E44" s="79"/>
      <c r="F44" s="79"/>
      <c r="G44" s="79"/>
      <c r="H44" s="79"/>
      <c r="I44" s="79"/>
      <c r="J44" s="79"/>
      <c r="K44" s="282"/>
      <c r="L44" s="282"/>
      <c r="M44" s="282"/>
      <c r="N44" s="282"/>
      <c r="O44" s="282"/>
      <c r="P44" s="282"/>
      <c r="Q44" s="282"/>
      <c r="R44" s="282"/>
      <c r="S44" s="282"/>
      <c r="T44" s="195"/>
    </row>
    <row r="45" spans="1:20" ht="14.25" customHeight="1">
      <c r="A45" s="20" t="s">
        <v>6</v>
      </c>
      <c r="B45" s="276">
        <f>SUM(C45:D45)</f>
        <v>415</v>
      </c>
      <c r="C45" s="33">
        <f>F45+I45</f>
        <v>335</v>
      </c>
      <c r="D45" s="33">
        <f>G45+J45</f>
        <v>80</v>
      </c>
      <c r="E45" s="33">
        <f>SUM(F45:G45)</f>
        <v>403</v>
      </c>
      <c r="F45" s="39">
        <v>323</v>
      </c>
      <c r="G45" s="39">
        <v>80</v>
      </c>
      <c r="H45" s="33">
        <f>SUM(I45:J45)</f>
        <v>12</v>
      </c>
      <c r="I45" s="39">
        <v>12</v>
      </c>
      <c r="J45" s="39">
        <v>0</v>
      </c>
      <c r="K45" s="268">
        <f aca="true" t="shared" si="27" ref="K45:S45">B45/B43*100</f>
        <v>9.323747472478095</v>
      </c>
      <c r="L45" s="277">
        <f t="shared" si="27"/>
        <v>12.708649468892261</v>
      </c>
      <c r="M45" s="277">
        <f t="shared" si="27"/>
        <v>4.40771349862259</v>
      </c>
      <c r="N45" s="277">
        <f t="shared" si="27"/>
        <v>9.398320895522389</v>
      </c>
      <c r="O45" s="277">
        <f t="shared" si="27"/>
        <v>12.781954887218044</v>
      </c>
      <c r="P45" s="277">
        <f t="shared" si="27"/>
        <v>4.542873367404884</v>
      </c>
      <c r="Q45" s="277">
        <f t="shared" si="27"/>
        <v>7.361963190184049</v>
      </c>
      <c r="R45" s="277">
        <f t="shared" si="27"/>
        <v>11.009174311926607</v>
      </c>
      <c r="S45" s="277">
        <f t="shared" si="27"/>
        <v>0</v>
      </c>
      <c r="T45" s="193"/>
    </row>
    <row r="46" spans="1:20" ht="14.25" customHeight="1">
      <c r="A46" s="20" t="s">
        <v>61</v>
      </c>
      <c r="B46" s="276">
        <f aca="true" t="shared" si="28" ref="B46:B56">SUM(C46:D46)</f>
        <v>614</v>
      </c>
      <c r="C46" s="33">
        <f aca="true" t="shared" si="29" ref="C46:D56">F46+I46</f>
        <v>127</v>
      </c>
      <c r="D46" s="33">
        <f t="shared" si="29"/>
        <v>487</v>
      </c>
      <c r="E46" s="33">
        <f aca="true" t="shared" si="30" ref="E46:E56">SUM(F46:G46)</f>
        <v>608</v>
      </c>
      <c r="F46" s="39">
        <v>125</v>
      </c>
      <c r="G46" s="39">
        <v>483</v>
      </c>
      <c r="H46" s="33">
        <f aca="true" t="shared" si="31" ref="H46:H56">SUM(I46:J46)</f>
        <v>6</v>
      </c>
      <c r="I46" s="39">
        <v>2</v>
      </c>
      <c r="J46" s="39">
        <v>4</v>
      </c>
      <c r="K46" s="277">
        <f aca="true" t="shared" si="32" ref="K46:S46">B46/B43*100</f>
        <v>13.794652886991688</v>
      </c>
      <c r="L46" s="277">
        <f t="shared" si="32"/>
        <v>4.817905918057663</v>
      </c>
      <c r="M46" s="277">
        <f t="shared" si="32"/>
        <v>26.831955922865014</v>
      </c>
      <c r="N46" s="277">
        <f t="shared" si="32"/>
        <v>14.17910447761194</v>
      </c>
      <c r="O46" s="277">
        <f t="shared" si="32"/>
        <v>4.9465769687376335</v>
      </c>
      <c r="P46" s="277">
        <f t="shared" si="32"/>
        <v>27.427597955706982</v>
      </c>
      <c r="Q46" s="277">
        <f t="shared" si="32"/>
        <v>3.6809815950920246</v>
      </c>
      <c r="R46" s="277">
        <f t="shared" si="32"/>
        <v>1.834862385321101</v>
      </c>
      <c r="S46" s="277">
        <f t="shared" si="32"/>
        <v>7.4074074074074066</v>
      </c>
      <c r="T46" s="193"/>
    </row>
    <row r="47" spans="1:20" ht="14.25" customHeight="1">
      <c r="A47" s="20" t="s">
        <v>62</v>
      </c>
      <c r="B47" s="276">
        <f t="shared" si="28"/>
        <v>495</v>
      </c>
      <c r="C47" s="33">
        <f t="shared" si="29"/>
        <v>162</v>
      </c>
      <c r="D47" s="33">
        <f t="shared" si="29"/>
        <v>333</v>
      </c>
      <c r="E47" s="33">
        <f t="shared" si="30"/>
        <v>480</v>
      </c>
      <c r="F47" s="39">
        <v>157</v>
      </c>
      <c r="G47" s="39">
        <v>323</v>
      </c>
      <c r="H47" s="33">
        <f t="shared" si="31"/>
        <v>15</v>
      </c>
      <c r="I47" s="39">
        <v>5</v>
      </c>
      <c r="J47" s="39">
        <v>10</v>
      </c>
      <c r="K47" s="277">
        <f aca="true" t="shared" si="33" ref="K47:S47">B47/B43*100</f>
        <v>11.121096382835317</v>
      </c>
      <c r="L47" s="277">
        <f t="shared" si="33"/>
        <v>6.145675265553869</v>
      </c>
      <c r="M47" s="277">
        <f t="shared" si="33"/>
        <v>18.34710743801653</v>
      </c>
      <c r="N47" s="277">
        <f t="shared" si="33"/>
        <v>11.194029850746269</v>
      </c>
      <c r="O47" s="277">
        <f t="shared" si="33"/>
        <v>6.2129006727344676</v>
      </c>
      <c r="P47" s="277">
        <f t="shared" si="33"/>
        <v>18.34185122089722</v>
      </c>
      <c r="Q47" s="277">
        <f t="shared" si="33"/>
        <v>9.202453987730062</v>
      </c>
      <c r="R47" s="277">
        <f t="shared" si="33"/>
        <v>4.587155963302752</v>
      </c>
      <c r="S47" s="277">
        <f t="shared" si="33"/>
        <v>18.51851851851852</v>
      </c>
      <c r="T47" s="193"/>
    </row>
    <row r="48" spans="1:20" ht="14.25" customHeight="1">
      <c r="A48" s="20" t="s">
        <v>182</v>
      </c>
      <c r="B48" s="276">
        <f t="shared" si="28"/>
        <v>571</v>
      </c>
      <c r="C48" s="33">
        <f t="shared" si="29"/>
        <v>191</v>
      </c>
      <c r="D48" s="33">
        <f t="shared" si="29"/>
        <v>380</v>
      </c>
      <c r="E48" s="33">
        <f t="shared" si="30"/>
        <v>543</v>
      </c>
      <c r="F48" s="39">
        <v>175</v>
      </c>
      <c r="G48" s="39">
        <v>368</v>
      </c>
      <c r="H48" s="33">
        <f t="shared" si="31"/>
        <v>28</v>
      </c>
      <c r="I48" s="39">
        <v>16</v>
      </c>
      <c r="J48" s="39">
        <v>12</v>
      </c>
      <c r="K48" s="277">
        <f aca="true" t="shared" si="34" ref="K48:S48">B48/B43*100</f>
        <v>12.82857784767468</v>
      </c>
      <c r="L48" s="277">
        <f t="shared" si="34"/>
        <v>7.245827010622155</v>
      </c>
      <c r="M48" s="277">
        <f t="shared" si="34"/>
        <v>20.9366391184573</v>
      </c>
      <c r="N48" s="277">
        <f t="shared" si="34"/>
        <v>12.663246268656717</v>
      </c>
      <c r="O48" s="277">
        <f t="shared" si="34"/>
        <v>6.9252077562326875</v>
      </c>
      <c r="P48" s="277">
        <f t="shared" si="34"/>
        <v>20.897217490062463</v>
      </c>
      <c r="Q48" s="277">
        <f t="shared" si="34"/>
        <v>17.177914110429448</v>
      </c>
      <c r="R48" s="277">
        <f t="shared" si="34"/>
        <v>14.678899082568808</v>
      </c>
      <c r="S48" s="277">
        <f t="shared" si="34"/>
        <v>22.22222222222222</v>
      </c>
      <c r="T48" s="193"/>
    </row>
    <row r="49" spans="1:20" ht="14.25" customHeight="1">
      <c r="A49" s="20" t="s">
        <v>63</v>
      </c>
      <c r="B49" s="276">
        <f t="shared" si="28"/>
        <v>286</v>
      </c>
      <c r="C49" s="33">
        <f t="shared" si="29"/>
        <v>215</v>
      </c>
      <c r="D49" s="33">
        <f t="shared" si="29"/>
        <v>71</v>
      </c>
      <c r="E49" s="33">
        <f t="shared" si="30"/>
        <v>278</v>
      </c>
      <c r="F49" s="39">
        <v>208</v>
      </c>
      <c r="G49" s="39">
        <v>70</v>
      </c>
      <c r="H49" s="33">
        <f t="shared" si="31"/>
        <v>8</v>
      </c>
      <c r="I49" s="39">
        <v>7</v>
      </c>
      <c r="J49" s="39">
        <v>1</v>
      </c>
      <c r="K49" s="277">
        <f aca="true" t="shared" si="35" ref="K49:S49">B49/B43*100</f>
        <v>6.425522354527073</v>
      </c>
      <c r="L49" s="277">
        <f t="shared" si="35"/>
        <v>8.15629742033384</v>
      </c>
      <c r="M49" s="277">
        <f t="shared" si="35"/>
        <v>3.911845730027548</v>
      </c>
      <c r="N49" s="277">
        <f t="shared" si="35"/>
        <v>6.483208955223881</v>
      </c>
      <c r="O49" s="277">
        <f t="shared" si="35"/>
        <v>8.231104075979422</v>
      </c>
      <c r="P49" s="277">
        <f t="shared" si="35"/>
        <v>3.9750141964792736</v>
      </c>
      <c r="Q49" s="277">
        <f t="shared" si="35"/>
        <v>4.9079754601226995</v>
      </c>
      <c r="R49" s="277">
        <f t="shared" si="35"/>
        <v>6.422018348623854</v>
      </c>
      <c r="S49" s="277">
        <f t="shared" si="35"/>
        <v>1.8518518518518516</v>
      </c>
      <c r="T49" s="193"/>
    </row>
    <row r="50" spans="1:20" ht="14.25" customHeight="1">
      <c r="A50" s="20" t="s">
        <v>192</v>
      </c>
      <c r="B50" s="276">
        <f t="shared" si="28"/>
        <v>33</v>
      </c>
      <c r="C50" s="33">
        <f t="shared" si="29"/>
        <v>25</v>
      </c>
      <c r="D50" s="33">
        <f t="shared" si="29"/>
        <v>8</v>
      </c>
      <c r="E50" s="33">
        <f t="shared" si="30"/>
        <v>32</v>
      </c>
      <c r="F50" s="39">
        <v>24</v>
      </c>
      <c r="G50" s="39">
        <v>8</v>
      </c>
      <c r="H50" s="33">
        <f t="shared" si="31"/>
        <v>1</v>
      </c>
      <c r="I50" s="39">
        <v>1</v>
      </c>
      <c r="J50" s="39">
        <v>0</v>
      </c>
      <c r="K50" s="277">
        <f aca="true" t="shared" si="36" ref="K50:S50">B50/B43*100</f>
        <v>0.7414064255223545</v>
      </c>
      <c r="L50" s="277">
        <f t="shared" si="36"/>
        <v>0.9484066767830045</v>
      </c>
      <c r="M50" s="277">
        <f t="shared" si="36"/>
        <v>0.4407713498622589</v>
      </c>
      <c r="N50" s="277">
        <f t="shared" si="36"/>
        <v>0.7462686567164178</v>
      </c>
      <c r="O50" s="277">
        <f t="shared" si="36"/>
        <v>0.9497427779976256</v>
      </c>
      <c r="P50" s="277">
        <f t="shared" si="36"/>
        <v>0.4542873367404884</v>
      </c>
      <c r="Q50" s="277">
        <f t="shared" si="36"/>
        <v>0.6134969325153374</v>
      </c>
      <c r="R50" s="277">
        <f t="shared" si="36"/>
        <v>0.9174311926605505</v>
      </c>
      <c r="S50" s="277">
        <f t="shared" si="36"/>
        <v>0</v>
      </c>
      <c r="T50" s="193"/>
    </row>
    <row r="51" spans="1:20" ht="14.25" customHeight="1">
      <c r="A51" s="20" t="s">
        <v>193</v>
      </c>
      <c r="B51" s="276">
        <f t="shared" si="28"/>
        <v>30</v>
      </c>
      <c r="C51" s="33">
        <f t="shared" si="29"/>
        <v>28</v>
      </c>
      <c r="D51" s="33">
        <f t="shared" si="29"/>
        <v>2</v>
      </c>
      <c r="E51" s="33">
        <f t="shared" si="30"/>
        <v>28</v>
      </c>
      <c r="F51" s="39">
        <v>27</v>
      </c>
      <c r="G51" s="39">
        <v>1</v>
      </c>
      <c r="H51" s="33">
        <f t="shared" si="31"/>
        <v>2</v>
      </c>
      <c r="I51" s="39">
        <v>1</v>
      </c>
      <c r="J51" s="39">
        <v>1</v>
      </c>
      <c r="K51" s="277">
        <f aca="true" t="shared" si="37" ref="K51:S51">B51/B43*100</f>
        <v>0.6740058413839587</v>
      </c>
      <c r="L51" s="277">
        <f t="shared" si="37"/>
        <v>1.062215477996965</v>
      </c>
      <c r="M51" s="277">
        <f t="shared" si="37"/>
        <v>0.11019283746556473</v>
      </c>
      <c r="N51" s="277">
        <f t="shared" si="37"/>
        <v>0.6529850746268656</v>
      </c>
      <c r="O51" s="277">
        <f t="shared" si="37"/>
        <v>1.0684606252473288</v>
      </c>
      <c r="P51" s="277">
        <f t="shared" si="37"/>
        <v>0.05678591709256105</v>
      </c>
      <c r="Q51" s="277">
        <f t="shared" si="37"/>
        <v>1.2269938650306749</v>
      </c>
      <c r="R51" s="277">
        <f t="shared" si="37"/>
        <v>0.9174311926605505</v>
      </c>
      <c r="S51" s="277">
        <f t="shared" si="37"/>
        <v>1.8518518518518516</v>
      </c>
      <c r="T51" s="193"/>
    </row>
    <row r="52" spans="1:20" ht="14.25" customHeight="1">
      <c r="A52" s="20" t="s">
        <v>194</v>
      </c>
      <c r="B52" s="276">
        <f t="shared" si="28"/>
        <v>1351</v>
      </c>
      <c r="C52" s="33">
        <f t="shared" si="29"/>
        <v>1020</v>
      </c>
      <c r="D52" s="33">
        <f t="shared" si="29"/>
        <v>331</v>
      </c>
      <c r="E52" s="33">
        <f t="shared" si="30"/>
        <v>1311</v>
      </c>
      <c r="F52" s="39">
        <v>993</v>
      </c>
      <c r="G52" s="39">
        <v>318</v>
      </c>
      <c r="H52" s="33">
        <f t="shared" si="31"/>
        <v>40</v>
      </c>
      <c r="I52" s="39">
        <v>27</v>
      </c>
      <c r="J52" s="39">
        <v>13</v>
      </c>
      <c r="K52" s="277">
        <f aca="true" t="shared" si="38" ref="K52:S52">B52/B43*100</f>
        <v>30.352729723657607</v>
      </c>
      <c r="L52" s="277">
        <f t="shared" si="38"/>
        <v>38.694992412746586</v>
      </c>
      <c r="M52" s="277">
        <f t="shared" si="38"/>
        <v>18.236914600550964</v>
      </c>
      <c r="N52" s="277">
        <f t="shared" si="38"/>
        <v>30.573694029850746</v>
      </c>
      <c r="O52" s="277">
        <f t="shared" si="38"/>
        <v>39.29560743965176</v>
      </c>
      <c r="P52" s="277">
        <f t="shared" si="38"/>
        <v>18.05792163543441</v>
      </c>
      <c r="Q52" s="277">
        <f t="shared" si="38"/>
        <v>24.539877300613497</v>
      </c>
      <c r="R52" s="277">
        <f t="shared" si="38"/>
        <v>24.770642201834864</v>
      </c>
      <c r="S52" s="277">
        <f t="shared" si="38"/>
        <v>24.074074074074073</v>
      </c>
      <c r="T52" s="193"/>
    </row>
    <row r="53" spans="1:20" ht="14.25" customHeight="1">
      <c r="A53" s="20" t="s">
        <v>195</v>
      </c>
      <c r="B53" s="276">
        <f t="shared" si="28"/>
        <v>130</v>
      </c>
      <c r="C53" s="33">
        <f t="shared" si="29"/>
        <v>113</v>
      </c>
      <c r="D53" s="33">
        <f t="shared" si="29"/>
        <v>17</v>
      </c>
      <c r="E53" s="33">
        <f t="shared" si="30"/>
        <v>120</v>
      </c>
      <c r="F53" s="33">
        <v>105</v>
      </c>
      <c r="G53" s="33">
        <v>15</v>
      </c>
      <c r="H53" s="33">
        <f t="shared" si="31"/>
        <v>10</v>
      </c>
      <c r="I53" s="33">
        <v>8</v>
      </c>
      <c r="J53" s="33">
        <v>2</v>
      </c>
      <c r="K53" s="277">
        <f aca="true" t="shared" si="39" ref="K53:S53">B53/B43*100</f>
        <v>2.9206919793304875</v>
      </c>
      <c r="L53" s="277">
        <f t="shared" si="39"/>
        <v>4.286798179059181</v>
      </c>
      <c r="M53" s="277">
        <f t="shared" si="39"/>
        <v>0.9366391184573003</v>
      </c>
      <c r="N53" s="277">
        <f t="shared" si="39"/>
        <v>2.798507462686567</v>
      </c>
      <c r="O53" s="277">
        <f t="shared" si="39"/>
        <v>4.1551246537396125</v>
      </c>
      <c r="P53" s="277">
        <f t="shared" si="39"/>
        <v>0.8517887563884157</v>
      </c>
      <c r="Q53" s="277">
        <f t="shared" si="39"/>
        <v>6.134969325153374</v>
      </c>
      <c r="R53" s="277">
        <f t="shared" si="39"/>
        <v>7.339449541284404</v>
      </c>
      <c r="S53" s="277">
        <f t="shared" si="39"/>
        <v>3.7037037037037033</v>
      </c>
      <c r="T53" s="193"/>
    </row>
    <row r="54" spans="1:20" ht="14.25" customHeight="1">
      <c r="A54" s="20" t="s">
        <v>196</v>
      </c>
      <c r="B54" s="276">
        <f t="shared" si="28"/>
        <v>167</v>
      </c>
      <c r="C54" s="33">
        <f t="shared" si="29"/>
        <v>156</v>
      </c>
      <c r="D54" s="33">
        <f t="shared" si="29"/>
        <v>11</v>
      </c>
      <c r="E54" s="33">
        <f t="shared" si="30"/>
        <v>156</v>
      </c>
      <c r="F54" s="39">
        <v>145</v>
      </c>
      <c r="G54" s="39">
        <v>11</v>
      </c>
      <c r="H54" s="33">
        <f t="shared" si="31"/>
        <v>11</v>
      </c>
      <c r="I54" s="39">
        <v>11</v>
      </c>
      <c r="J54" s="39">
        <v>0</v>
      </c>
      <c r="K54" s="277">
        <f aca="true" t="shared" si="40" ref="K54:S54">B54/B43*100</f>
        <v>3.751965850370703</v>
      </c>
      <c r="L54" s="277">
        <f t="shared" si="40"/>
        <v>5.918057663125948</v>
      </c>
      <c r="M54" s="277">
        <f t="shared" si="40"/>
        <v>0.6060606060606061</v>
      </c>
      <c r="N54" s="277">
        <f t="shared" si="40"/>
        <v>3.6380597014925375</v>
      </c>
      <c r="O54" s="277">
        <f t="shared" si="40"/>
        <v>5.7380292837356555</v>
      </c>
      <c r="P54" s="277">
        <f t="shared" si="40"/>
        <v>0.6246450880181714</v>
      </c>
      <c r="Q54" s="277">
        <f t="shared" si="40"/>
        <v>6.748466257668712</v>
      </c>
      <c r="R54" s="277">
        <f t="shared" si="40"/>
        <v>10.091743119266056</v>
      </c>
      <c r="S54" s="277">
        <f t="shared" si="40"/>
        <v>0</v>
      </c>
      <c r="T54" s="193"/>
    </row>
    <row r="55" spans="1:20" ht="14.25" customHeight="1">
      <c r="A55" s="34" t="s">
        <v>197</v>
      </c>
      <c r="B55" s="276">
        <f t="shared" si="28"/>
        <v>236</v>
      </c>
      <c r="C55" s="33">
        <f t="shared" si="29"/>
        <v>195</v>
      </c>
      <c r="D55" s="33">
        <f t="shared" si="29"/>
        <v>41</v>
      </c>
      <c r="E55" s="33">
        <f t="shared" si="30"/>
        <v>223</v>
      </c>
      <c r="F55" s="33">
        <v>185</v>
      </c>
      <c r="G55" s="33">
        <v>38</v>
      </c>
      <c r="H55" s="33">
        <f t="shared" si="31"/>
        <v>13</v>
      </c>
      <c r="I55" s="33">
        <v>10</v>
      </c>
      <c r="J55" s="33">
        <v>3</v>
      </c>
      <c r="K55" s="277">
        <f aca="true" t="shared" si="41" ref="K55:S55">B55/B43*100</f>
        <v>5.302179285553808</v>
      </c>
      <c r="L55" s="277">
        <f t="shared" si="41"/>
        <v>7.3975720789074355</v>
      </c>
      <c r="M55" s="277">
        <f t="shared" si="41"/>
        <v>2.2589531680440773</v>
      </c>
      <c r="N55" s="277">
        <f t="shared" si="41"/>
        <v>5.200559701492537</v>
      </c>
      <c r="O55" s="277">
        <f t="shared" si="41"/>
        <v>7.3209339137316976</v>
      </c>
      <c r="P55" s="277">
        <f t="shared" si="41"/>
        <v>2.1578648495173196</v>
      </c>
      <c r="Q55" s="277">
        <f t="shared" si="41"/>
        <v>7.975460122699387</v>
      </c>
      <c r="R55" s="277">
        <f t="shared" si="41"/>
        <v>9.174311926605505</v>
      </c>
      <c r="S55" s="277">
        <f t="shared" si="41"/>
        <v>5.555555555555555</v>
      </c>
      <c r="T55" s="193"/>
    </row>
    <row r="56" spans="1:19" ht="14.25" customHeight="1">
      <c r="A56" s="20" t="s">
        <v>162</v>
      </c>
      <c r="B56" s="276">
        <f t="shared" si="28"/>
        <v>123</v>
      </c>
      <c r="C56" s="33">
        <f t="shared" si="29"/>
        <v>69</v>
      </c>
      <c r="D56" s="33">
        <f t="shared" si="29"/>
        <v>54</v>
      </c>
      <c r="E56" s="33">
        <f t="shared" si="30"/>
        <v>106</v>
      </c>
      <c r="F56" s="39">
        <v>60</v>
      </c>
      <c r="G56" s="39">
        <v>46</v>
      </c>
      <c r="H56" s="33">
        <f t="shared" si="31"/>
        <v>17</v>
      </c>
      <c r="I56" s="39">
        <v>9</v>
      </c>
      <c r="J56" s="39">
        <v>8</v>
      </c>
      <c r="K56" s="277">
        <f aca="true" t="shared" si="42" ref="K56:S56">B56/B43*100</f>
        <v>2.7634239496742303</v>
      </c>
      <c r="L56" s="277">
        <f t="shared" si="42"/>
        <v>2.6176024279210925</v>
      </c>
      <c r="M56" s="277">
        <f t="shared" si="42"/>
        <v>2.975206611570248</v>
      </c>
      <c r="N56" s="277">
        <f t="shared" si="42"/>
        <v>2.4720149253731343</v>
      </c>
      <c r="O56" s="277">
        <f t="shared" si="42"/>
        <v>2.374356944994064</v>
      </c>
      <c r="P56" s="277">
        <f t="shared" si="42"/>
        <v>2.612152186257808</v>
      </c>
      <c r="Q56" s="277">
        <f t="shared" si="42"/>
        <v>10.429447852760736</v>
      </c>
      <c r="R56" s="277">
        <f t="shared" si="42"/>
        <v>8.256880733944955</v>
      </c>
      <c r="S56" s="277">
        <f t="shared" si="42"/>
        <v>14.814814814814813</v>
      </c>
    </row>
    <row r="57" spans="1:19" ht="14.25" customHeight="1">
      <c r="A57" s="35"/>
      <c r="B57" s="68"/>
      <c r="C57" s="69"/>
      <c r="D57" s="69"/>
      <c r="E57" s="69"/>
      <c r="F57" s="63"/>
      <c r="G57" s="63"/>
      <c r="H57" s="69"/>
      <c r="I57" s="63"/>
      <c r="J57" s="63"/>
      <c r="K57" s="70"/>
      <c r="L57" s="70"/>
      <c r="M57" s="70"/>
      <c r="N57" s="70"/>
      <c r="O57" s="70"/>
      <c r="P57" s="70"/>
      <c r="Q57" s="70"/>
      <c r="R57" s="70"/>
      <c r="S57" s="70"/>
    </row>
    <row r="58" ht="14.25" customHeight="1"/>
  </sheetData>
  <sheetProtection/>
  <mergeCells count="4">
    <mergeCell ref="A4:A5"/>
    <mergeCell ref="A39:A40"/>
    <mergeCell ref="A1:J1"/>
    <mergeCell ref="A36:J36"/>
  </mergeCells>
  <printOptions/>
  <pageMargins left="0.5905511811023623" right="0.5905511811023623" top="0.7874015748031497" bottom="0.3937007874015748" header="0.31496062992125984" footer="0.31496062992125984"/>
  <pageSetup horizontalDpi="600" verticalDpi="600" orientation="portrait" paperSize="9" scale="85" r:id="rId1"/>
  <colBreaks count="1" manualBreakCount="1">
    <brk id="10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X29"/>
  <sheetViews>
    <sheetView showGridLines="0" view="pageBreakPreview" zoomScaleSheetLayoutView="100" workbookViewId="0" topLeftCell="A1">
      <selection activeCell="A1" sqref="A1:L1"/>
    </sheetView>
  </sheetViews>
  <sheetFormatPr defaultColWidth="12.75" defaultRowHeight="13.5" customHeight="1"/>
  <cols>
    <col min="1" max="1" width="14.33203125" style="87" customWidth="1"/>
    <col min="2" max="21" width="7.25" style="87" customWidth="1"/>
    <col min="22" max="23" width="7.25" style="200" customWidth="1"/>
    <col min="24" max="25" width="7.25" style="87" customWidth="1"/>
    <col min="26" max="16384" width="12.75" style="87" customWidth="1"/>
  </cols>
  <sheetData>
    <row r="1" spans="1:16" ht="15.75" customHeight="1">
      <c r="A1" s="508" t="s">
        <v>259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N1" s="199"/>
      <c r="O1" s="199"/>
      <c r="P1" s="199"/>
    </row>
    <row r="2" spans="1:16" ht="15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N2" s="199"/>
      <c r="O2" s="199"/>
      <c r="P2" s="199"/>
    </row>
    <row r="3" spans="1:24" ht="15.75" customHeight="1">
      <c r="A3" s="92" t="s">
        <v>147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193" t="s">
        <v>277</v>
      </c>
      <c r="N3" s="193"/>
      <c r="P3" s="185"/>
      <c r="Q3" s="185"/>
      <c r="V3" s="202"/>
      <c r="X3" s="203" t="s">
        <v>278</v>
      </c>
    </row>
    <row r="4" spans="1:24" s="219" customFormat="1" ht="15.75" customHeight="1">
      <c r="A4" s="518" t="s">
        <v>205</v>
      </c>
      <c r="B4" s="391" t="s">
        <v>0</v>
      </c>
      <c r="C4" s="394" t="s">
        <v>150</v>
      </c>
      <c r="D4" s="394"/>
      <c r="E4" s="394"/>
      <c r="F4" s="394"/>
      <c r="G4" s="394"/>
      <c r="H4" s="394"/>
      <c r="I4" s="395"/>
      <c r="J4" s="340" t="s">
        <v>151</v>
      </c>
      <c r="K4" s="335" t="s">
        <v>152</v>
      </c>
      <c r="L4" s="336"/>
      <c r="M4" s="340" t="s">
        <v>262</v>
      </c>
      <c r="N4" s="515" t="s">
        <v>279</v>
      </c>
      <c r="O4" s="516"/>
      <c r="P4" s="516"/>
      <c r="Q4" s="517"/>
      <c r="R4" s="340" t="s">
        <v>183</v>
      </c>
      <c r="S4" s="335" t="s">
        <v>284</v>
      </c>
      <c r="T4" s="357" t="s">
        <v>285</v>
      </c>
      <c r="U4" s="358"/>
      <c r="V4" s="359"/>
      <c r="W4" s="382" t="s">
        <v>144</v>
      </c>
      <c r="X4" s="512" t="s">
        <v>309</v>
      </c>
    </row>
    <row r="5" spans="1:24" s="219" customFormat="1" ht="15.75" customHeight="1">
      <c r="A5" s="519"/>
      <c r="B5" s="392"/>
      <c r="C5" s="340" t="s">
        <v>75</v>
      </c>
      <c r="D5" s="340" t="s">
        <v>81</v>
      </c>
      <c r="E5" s="340" t="s">
        <v>82</v>
      </c>
      <c r="F5" s="340" t="s">
        <v>83</v>
      </c>
      <c r="G5" s="340" t="s">
        <v>261</v>
      </c>
      <c r="H5" s="340" t="s">
        <v>84</v>
      </c>
      <c r="I5" s="340" t="s">
        <v>308</v>
      </c>
      <c r="J5" s="341"/>
      <c r="K5" s="337"/>
      <c r="L5" s="338"/>
      <c r="M5" s="341"/>
      <c r="N5" s="355" t="s">
        <v>280</v>
      </c>
      <c r="O5" s="515" t="s">
        <v>304</v>
      </c>
      <c r="P5" s="517"/>
      <c r="Q5" s="361" t="s">
        <v>281</v>
      </c>
      <c r="R5" s="341"/>
      <c r="S5" s="349"/>
      <c r="T5" s="378" t="s">
        <v>286</v>
      </c>
      <c r="U5" s="379" t="s">
        <v>287</v>
      </c>
      <c r="V5" s="355" t="s">
        <v>289</v>
      </c>
      <c r="W5" s="383"/>
      <c r="X5" s="513"/>
    </row>
    <row r="6" spans="1:24" s="219" customFormat="1" ht="15.75" customHeight="1">
      <c r="A6" s="519"/>
      <c r="B6" s="392"/>
      <c r="C6" s="341"/>
      <c r="D6" s="341"/>
      <c r="E6" s="341"/>
      <c r="F6" s="341"/>
      <c r="G6" s="341"/>
      <c r="H6" s="341"/>
      <c r="I6" s="341"/>
      <c r="J6" s="341"/>
      <c r="K6" s="341" t="s">
        <v>305</v>
      </c>
      <c r="L6" s="341" t="s">
        <v>78</v>
      </c>
      <c r="M6" s="341"/>
      <c r="N6" s="360"/>
      <c r="O6" s="355" t="s">
        <v>282</v>
      </c>
      <c r="P6" s="355" t="s">
        <v>283</v>
      </c>
      <c r="Q6" s="362"/>
      <c r="R6" s="341"/>
      <c r="S6" s="349"/>
      <c r="T6" s="360"/>
      <c r="U6" s="380"/>
      <c r="V6" s="360"/>
      <c r="W6" s="383"/>
      <c r="X6" s="513"/>
    </row>
    <row r="7" spans="1:24" s="219" customFormat="1" ht="15.75" customHeight="1">
      <c r="A7" s="520"/>
      <c r="B7" s="393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56"/>
      <c r="O7" s="356"/>
      <c r="P7" s="356"/>
      <c r="Q7" s="363"/>
      <c r="R7" s="342"/>
      <c r="S7" s="350"/>
      <c r="T7" s="356"/>
      <c r="U7" s="381"/>
      <c r="V7" s="235" t="s">
        <v>288</v>
      </c>
      <c r="W7" s="384"/>
      <c r="X7" s="514"/>
    </row>
    <row r="8" spans="1:24" ht="15.75" customHeight="1">
      <c r="A8" s="36"/>
      <c r="B8" s="236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172"/>
      <c r="S8" s="172"/>
      <c r="T8" s="172"/>
      <c r="U8" s="172"/>
      <c r="V8" s="172"/>
      <c r="W8" s="241"/>
      <c r="X8" s="242"/>
    </row>
    <row r="9" spans="1:24" ht="15.75" customHeight="1">
      <c r="A9" s="40" t="s">
        <v>263</v>
      </c>
      <c r="B9" s="243">
        <f>SUM(C9,J9,K9,L9,M9,N9,O9,P9,Q9,R9,S9)</f>
        <v>699</v>
      </c>
      <c r="C9" s="205">
        <f>SUM(D9:I9)</f>
        <v>115</v>
      </c>
      <c r="D9" s="206">
        <v>87</v>
      </c>
      <c r="E9" s="205">
        <v>16</v>
      </c>
      <c r="F9" s="205">
        <v>12</v>
      </c>
      <c r="G9" s="205">
        <v>0</v>
      </c>
      <c r="H9" s="205">
        <v>0</v>
      </c>
      <c r="I9" s="205">
        <v>0</v>
      </c>
      <c r="J9" s="205">
        <v>154</v>
      </c>
      <c r="K9" s="205">
        <v>0</v>
      </c>
      <c r="L9" s="205">
        <v>47</v>
      </c>
      <c r="M9" s="205">
        <v>1</v>
      </c>
      <c r="N9" s="205"/>
      <c r="O9" s="506">
        <v>118</v>
      </c>
      <c r="P9" s="506"/>
      <c r="Q9" s="205"/>
      <c r="R9" s="205">
        <v>220</v>
      </c>
      <c r="S9" s="205">
        <v>44</v>
      </c>
      <c r="T9" s="205">
        <v>0</v>
      </c>
      <c r="U9" s="206" t="s">
        <v>294</v>
      </c>
      <c r="V9" s="206" t="s">
        <v>294</v>
      </c>
      <c r="W9" s="244">
        <f>C9/B9*100</f>
        <v>16.452074391988557</v>
      </c>
      <c r="X9" s="245">
        <v>16.88125894134478</v>
      </c>
    </row>
    <row r="10" spans="1:24" s="207" customFormat="1" ht="15.75" customHeight="1">
      <c r="A10" s="246" t="s">
        <v>293</v>
      </c>
      <c r="B10" s="247">
        <f>B12+B16</f>
        <v>1191</v>
      </c>
      <c r="C10" s="248">
        <f>C12+C16</f>
        <v>184</v>
      </c>
      <c r="D10" s="248">
        <f>D12+D16</f>
        <v>149</v>
      </c>
      <c r="E10" s="248">
        <f aca="true" t="shared" si="0" ref="E10:U10">E12+E16</f>
        <v>18</v>
      </c>
      <c r="F10" s="248">
        <f t="shared" si="0"/>
        <v>17</v>
      </c>
      <c r="G10" s="248">
        <f t="shared" si="0"/>
        <v>0</v>
      </c>
      <c r="H10" s="248">
        <f t="shared" si="0"/>
        <v>0</v>
      </c>
      <c r="I10" s="248">
        <f t="shared" si="0"/>
        <v>0</v>
      </c>
      <c r="J10" s="248">
        <f t="shared" si="0"/>
        <v>280</v>
      </c>
      <c r="K10" s="248">
        <f t="shared" si="0"/>
        <v>70</v>
      </c>
      <c r="L10" s="248">
        <f t="shared" si="0"/>
        <v>38</v>
      </c>
      <c r="M10" s="248">
        <f t="shared" si="0"/>
        <v>6</v>
      </c>
      <c r="N10" s="248">
        <f t="shared" si="0"/>
        <v>11</v>
      </c>
      <c r="O10" s="248">
        <f>O12+O16</f>
        <v>183</v>
      </c>
      <c r="P10" s="248">
        <f t="shared" si="0"/>
        <v>2</v>
      </c>
      <c r="Q10" s="248">
        <f>Q12+Q16</f>
        <v>0</v>
      </c>
      <c r="R10" s="248">
        <f t="shared" si="0"/>
        <v>411</v>
      </c>
      <c r="S10" s="248">
        <f t="shared" si="0"/>
        <v>6</v>
      </c>
      <c r="T10" s="248">
        <f t="shared" si="0"/>
        <v>0</v>
      </c>
      <c r="U10" s="248">
        <f t="shared" si="0"/>
        <v>0</v>
      </c>
      <c r="V10" s="248">
        <f>V12+V16</f>
        <v>194</v>
      </c>
      <c r="W10" s="249">
        <f>C10/B10*100</f>
        <v>15.449202350965574</v>
      </c>
      <c r="X10" s="250">
        <f>V10/B10*100</f>
        <v>16.288832913518053</v>
      </c>
    </row>
    <row r="11" spans="1:24" s="209" customFormat="1" ht="15.75" customHeight="1">
      <c r="A11" s="40"/>
      <c r="B11" s="251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44"/>
      <c r="X11" s="252"/>
    </row>
    <row r="12" spans="1:24" ht="15.75" customHeight="1">
      <c r="A12" s="253" t="s">
        <v>307</v>
      </c>
      <c r="B12" s="254">
        <f>SUM(B13:B14)</f>
        <v>176</v>
      </c>
      <c r="C12" s="210">
        <f aca="true" t="shared" si="1" ref="C12:U12">SUM(C13:C14)</f>
        <v>26</v>
      </c>
      <c r="D12" s="210">
        <f>SUM(D13:D14)</f>
        <v>19</v>
      </c>
      <c r="E12" s="210">
        <f t="shared" si="1"/>
        <v>3</v>
      </c>
      <c r="F12" s="210">
        <f t="shared" si="1"/>
        <v>4</v>
      </c>
      <c r="G12" s="210">
        <f t="shared" si="1"/>
        <v>0</v>
      </c>
      <c r="H12" s="210">
        <f t="shared" si="1"/>
        <v>0</v>
      </c>
      <c r="I12" s="210">
        <f t="shared" si="1"/>
        <v>0</v>
      </c>
      <c r="J12" s="210">
        <f t="shared" si="1"/>
        <v>33</v>
      </c>
      <c r="K12" s="210">
        <f t="shared" si="1"/>
        <v>0</v>
      </c>
      <c r="L12" s="210">
        <f t="shared" si="1"/>
        <v>0</v>
      </c>
      <c r="M12" s="210">
        <f t="shared" si="1"/>
        <v>1</v>
      </c>
      <c r="N12" s="210">
        <f>SUM(N13:N14)</f>
        <v>0</v>
      </c>
      <c r="O12" s="210">
        <f t="shared" si="1"/>
        <v>19</v>
      </c>
      <c r="P12" s="210">
        <f t="shared" si="1"/>
        <v>2</v>
      </c>
      <c r="Q12" s="210">
        <f>SUM(Q13:Q14)</f>
        <v>0</v>
      </c>
      <c r="R12" s="210">
        <f t="shared" si="1"/>
        <v>95</v>
      </c>
      <c r="S12" s="210">
        <f t="shared" si="1"/>
        <v>0</v>
      </c>
      <c r="T12" s="210">
        <f t="shared" si="1"/>
        <v>0</v>
      </c>
      <c r="U12" s="210">
        <f t="shared" si="1"/>
        <v>0</v>
      </c>
      <c r="V12" s="210">
        <f>SUM(V13:V14)</f>
        <v>19</v>
      </c>
      <c r="W12" s="244">
        <f>C12/B12*100</f>
        <v>14.772727272727273</v>
      </c>
      <c r="X12" s="244">
        <f>V12/B12*100</f>
        <v>10.795454545454545</v>
      </c>
    </row>
    <row r="13" spans="1:24" s="213" customFormat="1" ht="15.75" customHeight="1">
      <c r="A13" s="88" t="s">
        <v>206</v>
      </c>
      <c r="B13" s="255">
        <f>SUM(C13,J13,K13,L13,M13,N13,O13,P13,Q13,R13,S13)</f>
        <v>72</v>
      </c>
      <c r="C13" s="216">
        <f>SUM(D13:I13)</f>
        <v>10</v>
      </c>
      <c r="D13" s="211">
        <v>8</v>
      </c>
      <c r="E13" s="211">
        <v>0</v>
      </c>
      <c r="F13" s="211">
        <v>2</v>
      </c>
      <c r="G13" s="211">
        <v>0</v>
      </c>
      <c r="H13" s="211">
        <v>0</v>
      </c>
      <c r="I13" s="211">
        <v>0</v>
      </c>
      <c r="J13" s="212">
        <v>17</v>
      </c>
      <c r="K13" s="212">
        <v>0</v>
      </c>
      <c r="L13" s="212">
        <v>0</v>
      </c>
      <c r="M13" s="212">
        <v>1</v>
      </c>
      <c r="N13" s="212">
        <v>0</v>
      </c>
      <c r="O13" s="212">
        <v>6</v>
      </c>
      <c r="P13" s="212">
        <v>1</v>
      </c>
      <c r="Q13" s="212">
        <v>0</v>
      </c>
      <c r="R13" s="212">
        <v>37</v>
      </c>
      <c r="S13" s="212">
        <v>0</v>
      </c>
      <c r="T13" s="212">
        <v>0</v>
      </c>
      <c r="U13" s="212">
        <v>0</v>
      </c>
      <c r="V13" s="212">
        <f>N13+O13+T13+U13</f>
        <v>6</v>
      </c>
      <c r="W13" s="256">
        <f>C13/B13*100</f>
        <v>13.88888888888889</v>
      </c>
      <c r="X13" s="256">
        <f>V13/B13*100</f>
        <v>8.333333333333332</v>
      </c>
    </row>
    <row r="14" spans="1:24" s="213" customFormat="1" ht="15.75" customHeight="1">
      <c r="A14" s="88" t="s">
        <v>207</v>
      </c>
      <c r="B14" s="255">
        <f>SUM(C14,J14,K14,L14,M14,N14,O14,P14,Q14,R14,S14)</f>
        <v>104</v>
      </c>
      <c r="C14" s="216">
        <f>SUM(D14:I14)</f>
        <v>16</v>
      </c>
      <c r="D14" s="211">
        <v>11</v>
      </c>
      <c r="E14" s="211">
        <v>3</v>
      </c>
      <c r="F14" s="211">
        <v>2</v>
      </c>
      <c r="G14" s="211">
        <v>0</v>
      </c>
      <c r="H14" s="211">
        <v>0</v>
      </c>
      <c r="I14" s="211">
        <v>0</v>
      </c>
      <c r="J14" s="211">
        <v>16</v>
      </c>
      <c r="K14" s="211">
        <v>0</v>
      </c>
      <c r="L14" s="211">
        <v>0</v>
      </c>
      <c r="M14" s="211">
        <v>0</v>
      </c>
      <c r="N14" s="211">
        <v>0</v>
      </c>
      <c r="O14" s="211">
        <v>13</v>
      </c>
      <c r="P14" s="211">
        <v>1</v>
      </c>
      <c r="Q14" s="211">
        <v>0</v>
      </c>
      <c r="R14" s="211">
        <v>58</v>
      </c>
      <c r="S14" s="211">
        <v>0</v>
      </c>
      <c r="T14" s="211">
        <v>0</v>
      </c>
      <c r="U14" s="212">
        <v>0</v>
      </c>
      <c r="V14" s="211">
        <f>N14+O14+T14+U14</f>
        <v>13</v>
      </c>
      <c r="W14" s="256">
        <f>C14/B14*100</f>
        <v>15.384615384615385</v>
      </c>
      <c r="X14" s="256">
        <f>V14/B14*100</f>
        <v>12.5</v>
      </c>
    </row>
    <row r="15" spans="1:24" ht="15.75" customHeight="1">
      <c r="A15" s="37"/>
      <c r="B15" s="243"/>
      <c r="C15" s="210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44"/>
      <c r="X15" s="244"/>
    </row>
    <row r="16" spans="1:24" ht="15.75" customHeight="1">
      <c r="A16" s="257" t="s">
        <v>306</v>
      </c>
      <c r="B16" s="243">
        <f>B20+B23+B26</f>
        <v>1015</v>
      </c>
      <c r="C16" s="210">
        <f>C20+C23+C26</f>
        <v>158</v>
      </c>
      <c r="D16" s="206">
        <f aca="true" t="shared" si="2" ref="D16:J16">SUM(D17:D18)</f>
        <v>130</v>
      </c>
      <c r="E16" s="206">
        <f t="shared" si="2"/>
        <v>15</v>
      </c>
      <c r="F16" s="206">
        <f t="shared" si="2"/>
        <v>13</v>
      </c>
      <c r="G16" s="206">
        <f t="shared" si="2"/>
        <v>0</v>
      </c>
      <c r="H16" s="206">
        <f t="shared" si="2"/>
        <v>0</v>
      </c>
      <c r="I16" s="206">
        <f t="shared" si="2"/>
        <v>0</v>
      </c>
      <c r="J16" s="206">
        <f t="shared" si="2"/>
        <v>247</v>
      </c>
      <c r="K16" s="206">
        <f aca="true" t="shared" si="3" ref="K16:V16">SUM(K17:K18)</f>
        <v>70</v>
      </c>
      <c r="L16" s="206">
        <f t="shared" si="3"/>
        <v>38</v>
      </c>
      <c r="M16" s="206">
        <f t="shared" si="3"/>
        <v>5</v>
      </c>
      <c r="N16" s="206">
        <f t="shared" si="3"/>
        <v>11</v>
      </c>
      <c r="O16" s="206">
        <f t="shared" si="3"/>
        <v>164</v>
      </c>
      <c r="P16" s="206">
        <f t="shared" si="3"/>
        <v>0</v>
      </c>
      <c r="Q16" s="206">
        <f t="shared" si="3"/>
        <v>0</v>
      </c>
      <c r="R16" s="206">
        <f t="shared" si="3"/>
        <v>316</v>
      </c>
      <c r="S16" s="206">
        <f t="shared" si="3"/>
        <v>6</v>
      </c>
      <c r="T16" s="206">
        <f t="shared" si="3"/>
        <v>0</v>
      </c>
      <c r="U16" s="206">
        <f t="shared" si="3"/>
        <v>0</v>
      </c>
      <c r="V16" s="206">
        <f t="shared" si="3"/>
        <v>175</v>
      </c>
      <c r="W16" s="244">
        <f>C16/B16*100</f>
        <v>15.566502463054189</v>
      </c>
      <c r="X16" s="244">
        <f>V16/B16*100</f>
        <v>17.24137931034483</v>
      </c>
    </row>
    <row r="17" spans="1:24" s="213" customFormat="1" ht="15.75" customHeight="1">
      <c r="A17" s="88" t="s">
        <v>206</v>
      </c>
      <c r="B17" s="255">
        <f>B21+B24+B27</f>
        <v>384</v>
      </c>
      <c r="C17" s="216">
        <f>SUM(D17:I17)</f>
        <v>48</v>
      </c>
      <c r="D17" s="211">
        <v>46</v>
      </c>
      <c r="E17" s="211">
        <v>1</v>
      </c>
      <c r="F17" s="211">
        <v>1</v>
      </c>
      <c r="G17" s="211">
        <v>0</v>
      </c>
      <c r="H17" s="211">
        <v>0</v>
      </c>
      <c r="I17" s="211">
        <v>0</v>
      </c>
      <c r="J17" s="211">
        <f>J21+J24+J27</f>
        <v>75</v>
      </c>
      <c r="K17" s="211">
        <v>26</v>
      </c>
      <c r="L17" s="211">
        <v>14</v>
      </c>
      <c r="M17" s="211">
        <f aca="true" t="shared" si="4" ref="M17:V17">M21+M24+M27</f>
        <v>4</v>
      </c>
      <c r="N17" s="211">
        <f t="shared" si="4"/>
        <v>5</v>
      </c>
      <c r="O17" s="211">
        <f t="shared" si="4"/>
        <v>81</v>
      </c>
      <c r="P17" s="211">
        <f t="shared" si="4"/>
        <v>0</v>
      </c>
      <c r="Q17" s="211">
        <f t="shared" si="4"/>
        <v>0</v>
      </c>
      <c r="R17" s="211">
        <f t="shared" si="4"/>
        <v>126</v>
      </c>
      <c r="S17" s="211">
        <f t="shared" si="4"/>
        <v>5</v>
      </c>
      <c r="T17" s="211">
        <f t="shared" si="4"/>
        <v>0</v>
      </c>
      <c r="U17" s="211">
        <f t="shared" si="4"/>
        <v>0</v>
      </c>
      <c r="V17" s="211">
        <f t="shared" si="4"/>
        <v>86</v>
      </c>
      <c r="W17" s="256">
        <f>C17/B17*100</f>
        <v>12.5</v>
      </c>
      <c r="X17" s="256">
        <f>V17/B17*100</f>
        <v>22.395833333333336</v>
      </c>
    </row>
    <row r="18" spans="1:24" s="213" customFormat="1" ht="15.75" customHeight="1">
      <c r="A18" s="88" t="s">
        <v>207</v>
      </c>
      <c r="B18" s="255">
        <f>B22+B25+B28</f>
        <v>631</v>
      </c>
      <c r="C18" s="216">
        <f>SUM(D18:I18)</f>
        <v>110</v>
      </c>
      <c r="D18" s="211">
        <v>84</v>
      </c>
      <c r="E18" s="211">
        <v>14</v>
      </c>
      <c r="F18" s="211">
        <v>12</v>
      </c>
      <c r="G18" s="211">
        <v>0</v>
      </c>
      <c r="H18" s="211">
        <v>0</v>
      </c>
      <c r="I18" s="211">
        <v>0</v>
      </c>
      <c r="J18" s="211">
        <f>J22+J25+J28</f>
        <v>172</v>
      </c>
      <c r="K18" s="211">
        <v>44</v>
      </c>
      <c r="L18" s="211">
        <v>24</v>
      </c>
      <c r="M18" s="211">
        <f aca="true" t="shared" si="5" ref="M18:V18">M22+M25+M28</f>
        <v>1</v>
      </c>
      <c r="N18" s="211">
        <f t="shared" si="5"/>
        <v>6</v>
      </c>
      <c r="O18" s="211">
        <f t="shared" si="5"/>
        <v>83</v>
      </c>
      <c r="P18" s="211">
        <f t="shared" si="5"/>
        <v>0</v>
      </c>
      <c r="Q18" s="211">
        <f t="shared" si="5"/>
        <v>0</v>
      </c>
      <c r="R18" s="211">
        <f t="shared" si="5"/>
        <v>190</v>
      </c>
      <c r="S18" s="211">
        <f t="shared" si="5"/>
        <v>1</v>
      </c>
      <c r="T18" s="211">
        <f t="shared" si="5"/>
        <v>0</v>
      </c>
      <c r="U18" s="211">
        <f t="shared" si="5"/>
        <v>0</v>
      </c>
      <c r="V18" s="211">
        <f t="shared" si="5"/>
        <v>89</v>
      </c>
      <c r="W18" s="256">
        <f>C18/B18*100</f>
        <v>17.432646592709986</v>
      </c>
      <c r="X18" s="256">
        <f>V18/B18*100</f>
        <v>14.104595879556259</v>
      </c>
    </row>
    <row r="19" spans="1:24" s="213" customFormat="1" ht="15.75" customHeight="1">
      <c r="A19" s="88"/>
      <c r="B19" s="255"/>
      <c r="C19" s="216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56"/>
      <c r="X19" s="256"/>
    </row>
    <row r="20" spans="1:24" ht="15.75" customHeight="1">
      <c r="A20" s="258" t="s">
        <v>213</v>
      </c>
      <c r="B20" s="243">
        <f>SUM(B21:B22)</f>
        <v>176</v>
      </c>
      <c r="C20" s="210">
        <f aca="true" t="shared" si="6" ref="C20:U20">SUM(C21:C22)</f>
        <v>18</v>
      </c>
      <c r="D20" s="214" t="s">
        <v>142</v>
      </c>
      <c r="E20" s="214" t="s">
        <v>142</v>
      </c>
      <c r="F20" s="214" t="s">
        <v>142</v>
      </c>
      <c r="G20" s="214" t="s">
        <v>142</v>
      </c>
      <c r="H20" s="214" t="s">
        <v>142</v>
      </c>
      <c r="I20" s="214" t="s">
        <v>142</v>
      </c>
      <c r="J20" s="205">
        <f>SUM(J21:J22)</f>
        <v>0</v>
      </c>
      <c r="K20" s="511">
        <f>SUM(K21:K22)</f>
        <v>26</v>
      </c>
      <c r="L20" s="511"/>
      <c r="M20" s="205">
        <f t="shared" si="6"/>
        <v>1</v>
      </c>
      <c r="N20" s="205">
        <f t="shared" si="6"/>
        <v>0</v>
      </c>
      <c r="O20" s="205">
        <f t="shared" si="6"/>
        <v>30</v>
      </c>
      <c r="P20" s="205">
        <f t="shared" si="6"/>
        <v>0</v>
      </c>
      <c r="Q20" s="205">
        <f>SUM(Q21:Q22)</f>
        <v>0</v>
      </c>
      <c r="R20" s="205">
        <f t="shared" si="6"/>
        <v>101</v>
      </c>
      <c r="S20" s="205">
        <f t="shared" si="6"/>
        <v>0</v>
      </c>
      <c r="T20" s="205">
        <f t="shared" si="6"/>
        <v>0</v>
      </c>
      <c r="U20" s="205">
        <f t="shared" si="6"/>
        <v>0</v>
      </c>
      <c r="V20" s="205">
        <f>SUM(V21:V22)</f>
        <v>30</v>
      </c>
      <c r="W20" s="244">
        <f>C20/B20*100</f>
        <v>10.227272727272728</v>
      </c>
      <c r="X20" s="244">
        <f>V20/B20*100</f>
        <v>17.045454545454543</v>
      </c>
    </row>
    <row r="21" spans="1:24" s="213" customFormat="1" ht="15.75" customHeight="1">
      <c r="A21" s="88" t="s">
        <v>206</v>
      </c>
      <c r="B21" s="259">
        <f>SUM(C21,J21,K21,L21,M21,N21,O21,P21,Q21,R21,S21)</f>
        <v>84</v>
      </c>
      <c r="C21" s="216">
        <v>7</v>
      </c>
      <c r="D21" s="215" t="s">
        <v>142</v>
      </c>
      <c r="E21" s="215" t="s">
        <v>142</v>
      </c>
      <c r="F21" s="215" t="s">
        <v>142</v>
      </c>
      <c r="G21" s="215" t="s">
        <v>142</v>
      </c>
      <c r="H21" s="215" t="s">
        <v>142</v>
      </c>
      <c r="I21" s="215" t="s">
        <v>142</v>
      </c>
      <c r="J21" s="216">
        <v>0</v>
      </c>
      <c r="K21" s="507">
        <v>11</v>
      </c>
      <c r="L21" s="507"/>
      <c r="M21" s="216">
        <v>1</v>
      </c>
      <c r="N21" s="216">
        <v>0</v>
      </c>
      <c r="O21" s="216">
        <v>13</v>
      </c>
      <c r="P21" s="216">
        <v>0</v>
      </c>
      <c r="Q21" s="216">
        <v>0</v>
      </c>
      <c r="R21" s="216">
        <v>52</v>
      </c>
      <c r="S21" s="216">
        <v>0</v>
      </c>
      <c r="T21" s="216">
        <v>0</v>
      </c>
      <c r="U21" s="216">
        <v>0</v>
      </c>
      <c r="V21" s="216">
        <f>N21+O21+T21+U21</f>
        <v>13</v>
      </c>
      <c r="W21" s="260">
        <f>C21/B21*100</f>
        <v>8.333333333333332</v>
      </c>
      <c r="X21" s="256">
        <f>V21/B21*100</f>
        <v>15.476190476190476</v>
      </c>
    </row>
    <row r="22" spans="1:24" s="213" customFormat="1" ht="15.75" customHeight="1">
      <c r="A22" s="88" t="s">
        <v>207</v>
      </c>
      <c r="B22" s="259">
        <f>SUM(C22,J22,K22,L22,M22,N22,O22,P22,Q22,R22,S22)</f>
        <v>92</v>
      </c>
      <c r="C22" s="216">
        <v>11</v>
      </c>
      <c r="D22" s="215" t="s">
        <v>142</v>
      </c>
      <c r="E22" s="215" t="s">
        <v>142</v>
      </c>
      <c r="F22" s="215" t="s">
        <v>142</v>
      </c>
      <c r="G22" s="215" t="s">
        <v>142</v>
      </c>
      <c r="H22" s="215" t="s">
        <v>142</v>
      </c>
      <c r="I22" s="215" t="s">
        <v>142</v>
      </c>
      <c r="J22" s="216">
        <v>0</v>
      </c>
      <c r="K22" s="507">
        <v>15</v>
      </c>
      <c r="L22" s="507"/>
      <c r="M22" s="216">
        <v>0</v>
      </c>
      <c r="N22" s="216">
        <v>0</v>
      </c>
      <c r="O22" s="216">
        <v>17</v>
      </c>
      <c r="P22" s="216">
        <v>0</v>
      </c>
      <c r="Q22" s="216">
        <v>0</v>
      </c>
      <c r="R22" s="216">
        <v>49</v>
      </c>
      <c r="S22" s="216">
        <v>0</v>
      </c>
      <c r="T22" s="216">
        <v>0</v>
      </c>
      <c r="U22" s="216">
        <v>0</v>
      </c>
      <c r="V22" s="216">
        <f>N22+O22+T22+U22</f>
        <v>17</v>
      </c>
      <c r="W22" s="261">
        <f>C22/B22*100</f>
        <v>11.956521739130435</v>
      </c>
      <c r="X22" s="256">
        <f>V22/B22*100</f>
        <v>18.478260869565215</v>
      </c>
    </row>
    <row r="23" spans="1:24" ht="15.75" customHeight="1">
      <c r="A23" s="37" t="s">
        <v>214</v>
      </c>
      <c r="B23" s="262">
        <f>SUM(B24:B25)</f>
        <v>30</v>
      </c>
      <c r="C23" s="210">
        <f>SUM(C24:C25)</f>
        <v>21</v>
      </c>
      <c r="D23" s="214" t="s">
        <v>142</v>
      </c>
      <c r="E23" s="214" t="s">
        <v>142</v>
      </c>
      <c r="F23" s="214" t="s">
        <v>142</v>
      </c>
      <c r="G23" s="214" t="s">
        <v>142</v>
      </c>
      <c r="H23" s="214" t="s">
        <v>142</v>
      </c>
      <c r="I23" s="214" t="s">
        <v>142</v>
      </c>
      <c r="J23" s="210">
        <f>SUM(J24:J25)</f>
        <v>0</v>
      </c>
      <c r="K23" s="509">
        <f>SUM(K24:K25)</f>
        <v>5</v>
      </c>
      <c r="L23" s="509"/>
      <c r="M23" s="210">
        <f aca="true" t="shared" si="7" ref="M23:U23">SUM(M24:M25)</f>
        <v>0</v>
      </c>
      <c r="N23" s="210">
        <f t="shared" si="7"/>
        <v>1</v>
      </c>
      <c r="O23" s="210">
        <f t="shared" si="7"/>
        <v>0</v>
      </c>
      <c r="P23" s="210">
        <f t="shared" si="7"/>
        <v>0</v>
      </c>
      <c r="Q23" s="210">
        <f>SUM(Q24:Q25)</f>
        <v>0</v>
      </c>
      <c r="R23" s="210">
        <f t="shared" si="7"/>
        <v>3</v>
      </c>
      <c r="S23" s="210">
        <f t="shared" si="7"/>
        <v>0</v>
      </c>
      <c r="T23" s="210">
        <f t="shared" si="7"/>
        <v>0</v>
      </c>
      <c r="U23" s="210">
        <f t="shared" si="7"/>
        <v>0</v>
      </c>
      <c r="V23" s="210">
        <f>SUM(V24:V25)</f>
        <v>1</v>
      </c>
      <c r="W23" s="263">
        <f>C23/B23*100</f>
        <v>70</v>
      </c>
      <c r="X23" s="244">
        <f>V23/B23*100</f>
        <v>3.3333333333333335</v>
      </c>
    </row>
    <row r="24" spans="1:24" s="213" customFormat="1" ht="15.75" customHeight="1">
      <c r="A24" s="88" t="s">
        <v>206</v>
      </c>
      <c r="B24" s="255" t="s">
        <v>142</v>
      </c>
      <c r="C24" s="215" t="s">
        <v>142</v>
      </c>
      <c r="D24" s="215" t="s">
        <v>234</v>
      </c>
      <c r="E24" s="215" t="s">
        <v>142</v>
      </c>
      <c r="F24" s="215" t="s">
        <v>142</v>
      </c>
      <c r="G24" s="215" t="s">
        <v>142</v>
      </c>
      <c r="H24" s="215" t="s">
        <v>142</v>
      </c>
      <c r="I24" s="215" t="s">
        <v>142</v>
      </c>
      <c r="J24" s="211" t="s">
        <v>142</v>
      </c>
      <c r="K24" s="510" t="s">
        <v>142</v>
      </c>
      <c r="L24" s="510"/>
      <c r="M24" s="211" t="s">
        <v>142</v>
      </c>
      <c r="N24" s="211" t="s">
        <v>142</v>
      </c>
      <c r="O24" s="211" t="s">
        <v>142</v>
      </c>
      <c r="P24" s="211" t="s">
        <v>142</v>
      </c>
      <c r="Q24" s="211" t="s">
        <v>142</v>
      </c>
      <c r="R24" s="211" t="s">
        <v>142</v>
      </c>
      <c r="S24" s="211" t="s">
        <v>142</v>
      </c>
      <c r="T24" s="211" t="s">
        <v>142</v>
      </c>
      <c r="U24" s="211" t="s">
        <v>142</v>
      </c>
      <c r="V24" s="211" t="s">
        <v>142</v>
      </c>
      <c r="W24" s="256" t="s">
        <v>142</v>
      </c>
      <c r="X24" s="256" t="s">
        <v>142</v>
      </c>
    </row>
    <row r="25" spans="1:24" s="213" customFormat="1" ht="15.75" customHeight="1">
      <c r="A25" s="88" t="s">
        <v>207</v>
      </c>
      <c r="B25" s="259">
        <f>SUM(C25,J25,K25,L25,M25,N25,O25,P25,Q25,R25,S25)</f>
        <v>30</v>
      </c>
      <c r="C25" s="216">
        <v>21</v>
      </c>
      <c r="D25" s="215" t="s">
        <v>142</v>
      </c>
      <c r="E25" s="215" t="s">
        <v>142</v>
      </c>
      <c r="F25" s="215" t="s">
        <v>142</v>
      </c>
      <c r="G25" s="215" t="s">
        <v>142</v>
      </c>
      <c r="H25" s="215" t="s">
        <v>142</v>
      </c>
      <c r="I25" s="215" t="s">
        <v>142</v>
      </c>
      <c r="J25" s="215">
        <v>0</v>
      </c>
      <c r="K25" s="507">
        <v>5</v>
      </c>
      <c r="L25" s="507"/>
      <c r="M25" s="215">
        <v>0</v>
      </c>
      <c r="N25" s="215">
        <v>1</v>
      </c>
      <c r="O25" s="215">
        <v>0</v>
      </c>
      <c r="P25" s="215">
        <v>0</v>
      </c>
      <c r="Q25" s="215">
        <v>0</v>
      </c>
      <c r="R25" s="215">
        <v>3</v>
      </c>
      <c r="S25" s="215">
        <v>0</v>
      </c>
      <c r="T25" s="215">
        <v>0</v>
      </c>
      <c r="U25" s="215">
        <v>0</v>
      </c>
      <c r="V25" s="215">
        <f>N25+O25+T25+U25</f>
        <v>1</v>
      </c>
      <c r="W25" s="264">
        <f>C25/B25*100</f>
        <v>70</v>
      </c>
      <c r="X25" s="260">
        <f>V25/B25*100</f>
        <v>3.3333333333333335</v>
      </c>
    </row>
    <row r="26" spans="1:24" ht="15.75" customHeight="1">
      <c r="A26" s="37" t="s">
        <v>210</v>
      </c>
      <c r="B26" s="262">
        <f>SUM(B27:B28)</f>
        <v>809</v>
      </c>
      <c r="C26" s="210">
        <f>SUM(C27:C28)</f>
        <v>119</v>
      </c>
      <c r="D26" s="214" t="s">
        <v>142</v>
      </c>
      <c r="E26" s="214" t="s">
        <v>142</v>
      </c>
      <c r="F26" s="214" t="s">
        <v>142</v>
      </c>
      <c r="G26" s="214" t="s">
        <v>142</v>
      </c>
      <c r="H26" s="214" t="s">
        <v>142</v>
      </c>
      <c r="I26" s="214" t="s">
        <v>142</v>
      </c>
      <c r="J26" s="210">
        <f>SUM(J27:J28)</f>
        <v>247</v>
      </c>
      <c r="K26" s="509">
        <f>SUM(K27:K28)</f>
        <v>77</v>
      </c>
      <c r="L26" s="509"/>
      <c r="M26" s="210">
        <f aca="true" t="shared" si="8" ref="M26:U26">SUM(M27:M28)</f>
        <v>4</v>
      </c>
      <c r="N26" s="210">
        <f t="shared" si="8"/>
        <v>10</v>
      </c>
      <c r="O26" s="210">
        <f t="shared" si="8"/>
        <v>134</v>
      </c>
      <c r="P26" s="210">
        <f t="shared" si="8"/>
        <v>0</v>
      </c>
      <c r="Q26" s="210">
        <f>SUM(Q27:Q28)</f>
        <v>0</v>
      </c>
      <c r="R26" s="210">
        <f t="shared" si="8"/>
        <v>212</v>
      </c>
      <c r="S26" s="210">
        <f t="shared" si="8"/>
        <v>6</v>
      </c>
      <c r="T26" s="210">
        <f t="shared" si="8"/>
        <v>0</v>
      </c>
      <c r="U26" s="210">
        <f t="shared" si="8"/>
        <v>0</v>
      </c>
      <c r="V26" s="210">
        <f>SUM(V27:V28)</f>
        <v>144</v>
      </c>
      <c r="W26" s="263">
        <f>C26/B26*100</f>
        <v>14.709517923362176</v>
      </c>
      <c r="X26" s="244">
        <f>V26/B26*100</f>
        <v>17.79975278121137</v>
      </c>
    </row>
    <row r="27" spans="1:24" s="213" customFormat="1" ht="15.75" customHeight="1">
      <c r="A27" s="88" t="s">
        <v>206</v>
      </c>
      <c r="B27" s="259">
        <f>SUM(C27,J27,K27,L27,M27,N27,O27,P27,Q27,R27,S27)</f>
        <v>300</v>
      </c>
      <c r="C27" s="215">
        <v>41</v>
      </c>
      <c r="D27" s="215" t="s">
        <v>234</v>
      </c>
      <c r="E27" s="215" t="s">
        <v>142</v>
      </c>
      <c r="F27" s="215" t="s">
        <v>142</v>
      </c>
      <c r="G27" s="215" t="s">
        <v>142</v>
      </c>
      <c r="H27" s="215" t="s">
        <v>142</v>
      </c>
      <c r="I27" s="215" t="s">
        <v>142</v>
      </c>
      <c r="J27" s="211">
        <v>75</v>
      </c>
      <c r="K27" s="510">
        <v>29</v>
      </c>
      <c r="L27" s="510"/>
      <c r="M27" s="211">
        <v>3</v>
      </c>
      <c r="N27" s="211">
        <v>5</v>
      </c>
      <c r="O27" s="211">
        <v>68</v>
      </c>
      <c r="P27" s="211">
        <v>0</v>
      </c>
      <c r="Q27" s="211">
        <v>0</v>
      </c>
      <c r="R27" s="211">
        <v>74</v>
      </c>
      <c r="S27" s="211">
        <v>5</v>
      </c>
      <c r="T27" s="211">
        <v>0</v>
      </c>
      <c r="U27" s="211">
        <v>0</v>
      </c>
      <c r="V27" s="211">
        <f>N27+O27+T27+U27</f>
        <v>73</v>
      </c>
      <c r="W27" s="264">
        <f>C27/B27*100</f>
        <v>13.666666666666666</v>
      </c>
      <c r="X27" s="256">
        <f>V27/B27*100</f>
        <v>24.333333333333336</v>
      </c>
    </row>
    <row r="28" spans="1:24" s="213" customFormat="1" ht="15.75" customHeight="1">
      <c r="A28" s="88" t="s">
        <v>207</v>
      </c>
      <c r="B28" s="259">
        <f>SUM(C28,J28,K28,L28,M28,N28,O28,P28,Q28,R28,S28)</f>
        <v>509</v>
      </c>
      <c r="C28" s="216">
        <v>78</v>
      </c>
      <c r="D28" s="215" t="s">
        <v>142</v>
      </c>
      <c r="E28" s="215" t="s">
        <v>142</v>
      </c>
      <c r="F28" s="215" t="s">
        <v>142</v>
      </c>
      <c r="G28" s="215" t="s">
        <v>142</v>
      </c>
      <c r="H28" s="215" t="s">
        <v>142</v>
      </c>
      <c r="I28" s="215" t="s">
        <v>142</v>
      </c>
      <c r="J28" s="215">
        <v>172</v>
      </c>
      <c r="K28" s="507">
        <v>48</v>
      </c>
      <c r="L28" s="507"/>
      <c r="M28" s="215">
        <v>1</v>
      </c>
      <c r="N28" s="215">
        <v>5</v>
      </c>
      <c r="O28" s="215">
        <v>66</v>
      </c>
      <c r="P28" s="215">
        <v>0</v>
      </c>
      <c r="Q28" s="215">
        <v>0</v>
      </c>
      <c r="R28" s="215">
        <v>138</v>
      </c>
      <c r="S28" s="215">
        <v>1</v>
      </c>
      <c r="T28" s="215">
        <v>0</v>
      </c>
      <c r="U28" s="215">
        <v>0</v>
      </c>
      <c r="V28" s="215">
        <f>N28+O28+T28+U28</f>
        <v>71</v>
      </c>
      <c r="W28" s="264">
        <f>C28/B28*100</f>
        <v>15.324165029469548</v>
      </c>
      <c r="X28" s="256">
        <f>V28/B28*100</f>
        <v>13.948919449901767</v>
      </c>
    </row>
    <row r="29" spans="1:24" ht="15.75" customHeight="1">
      <c r="A29" s="38"/>
      <c r="B29" s="218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30"/>
      <c r="X29" s="230"/>
    </row>
  </sheetData>
  <sheetProtection/>
  <mergeCells count="40">
    <mergeCell ref="W4:W7"/>
    <mergeCell ref="A4:A7"/>
    <mergeCell ref="O5:P5"/>
    <mergeCell ref="N4:Q4"/>
    <mergeCell ref="T4:V4"/>
    <mergeCell ref="V5:V6"/>
    <mergeCell ref="K6:K7"/>
    <mergeCell ref="L6:L7"/>
    <mergeCell ref="O6:O7"/>
    <mergeCell ref="P6:P7"/>
    <mergeCell ref="X4:X7"/>
    <mergeCell ref="C5:C7"/>
    <mergeCell ref="D5:D7"/>
    <mergeCell ref="E5:E7"/>
    <mergeCell ref="F5:F7"/>
    <mergeCell ref="G5:G7"/>
    <mergeCell ref="H5:H7"/>
    <mergeCell ref="I5:I7"/>
    <mergeCell ref="K4:L5"/>
    <mergeCell ref="M4:M7"/>
    <mergeCell ref="R4:R7"/>
    <mergeCell ref="S4:S7"/>
    <mergeCell ref="N5:N7"/>
    <mergeCell ref="Q5:Q7"/>
    <mergeCell ref="T5:T7"/>
    <mergeCell ref="U5:U7"/>
    <mergeCell ref="K27:L27"/>
    <mergeCell ref="A1:L1"/>
    <mergeCell ref="B4:B7"/>
    <mergeCell ref="C4:I4"/>
    <mergeCell ref="J4:J7"/>
    <mergeCell ref="K20:L20"/>
    <mergeCell ref="K21:L21"/>
    <mergeCell ref="O9:P9"/>
    <mergeCell ref="K28:L28"/>
    <mergeCell ref="K22:L22"/>
    <mergeCell ref="K23:L23"/>
    <mergeCell ref="K24:L24"/>
    <mergeCell ref="K25:L25"/>
    <mergeCell ref="K26:L26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0" horizontalDpi="600" verticalDpi="600" orientation="portrait" paperSize="9" scale="68" r:id="rId2"/>
  <colBreaks count="1" manualBreakCount="1">
    <brk id="12" max="8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2021-03-04T04:24:56Z</cp:lastPrinted>
  <dcterms:created xsi:type="dcterms:W3CDTF">2003-10-06T02:49:04Z</dcterms:created>
  <dcterms:modified xsi:type="dcterms:W3CDTF">2021-03-04T04:26:38Z</dcterms:modified>
  <cp:category/>
  <cp:version/>
  <cp:contentType/>
  <cp:contentStatus/>
</cp:coreProperties>
</file>