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82" activeTab="0"/>
  </bookViews>
  <sheets>
    <sheet name="第64表a" sheetId="1" r:id="rId1"/>
    <sheet name="第64表b" sheetId="2" r:id="rId2"/>
    <sheet name="第64表c" sheetId="3" r:id="rId3"/>
    <sheet name="第65・66表" sheetId="4" r:id="rId4"/>
    <sheet name="第67表" sheetId="5" r:id="rId5"/>
    <sheet name="第68表" sheetId="6" r:id="rId6"/>
    <sheet name="第69・70表" sheetId="7" r:id="rId7"/>
    <sheet name="第71・72・73表" sheetId="8" r:id="rId8"/>
  </sheets>
  <externalReferences>
    <externalReference r:id="rId11"/>
    <externalReference r:id="rId12"/>
  </externalReferences>
  <definedNames>
    <definedName name="_1NEN" localSheetId="0">'第64表a'!#REF!</definedName>
    <definedName name="_1NEN" localSheetId="1">'第64表b'!#REF!</definedName>
    <definedName name="_1NEN" localSheetId="2">'第64表c'!#REF!</definedName>
    <definedName name="_1NEN" localSheetId="4">'第67表'!#REF!</definedName>
    <definedName name="_1NEN" localSheetId="5">'第68表'!#REF!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fn.RANK.EQ" hidden="1">#NAME?</definedName>
    <definedName name="a">#REF!</definedName>
    <definedName name="_xlnm.Print_Area" localSheetId="0">'第64表a'!$A$1:$AE$66</definedName>
    <definedName name="_xlnm.Print_Area" localSheetId="1">'第64表b'!$A$1:$AE$66</definedName>
    <definedName name="_xlnm.Print_Area" localSheetId="2">'第64表c'!$A$1:$AE$66</definedName>
    <definedName name="_xlnm.Print_Area" localSheetId="3">'第65・66表'!$A$4:$AI$70</definedName>
    <definedName name="_xlnm.Print_Area" localSheetId="4">'第67表'!$A$1:$AW$63</definedName>
    <definedName name="_xlnm.Print_Area" localSheetId="5">'第68表'!$A$1:$F$59</definedName>
    <definedName name="_xlnm.Print_Area" localSheetId="6">'第69・70表'!$A$1:$S$58</definedName>
    <definedName name="_xlnm.Print_Area" localSheetId="7">'第71・72・73表'!$A$1:$X$64</definedName>
    <definedName name="Print_Area_MI" localSheetId="0">'第64表a'!$A$8:$S$65</definedName>
    <definedName name="Print_Area_MI" localSheetId="1">'第64表b'!$A$8:$S$65</definedName>
    <definedName name="Print_Area_MI" localSheetId="2">'第64表c'!$A$8:$S$65</definedName>
    <definedName name="Print_Area_MI" localSheetId="3">'第65・66表'!$A$4:$AA$30</definedName>
    <definedName name="Print_Area_MI" localSheetId="4">'第67表'!$A$8:$U$62</definedName>
    <definedName name="Print_Area_MI" localSheetId="5">'第68表'!$B$7:$E$58</definedName>
    <definedName name="Print_Area_MI" localSheetId="6">'第69・70表'!$A$1:$S$29</definedName>
    <definedName name="Print_Area_MI" localSheetId="7">'第71・72・73表'!$A$1:$P$7</definedName>
    <definedName name="Print_Area_MI">'[1]第１表'!$B$1:$N$59</definedName>
    <definedName name="_xlnm.Print_Titles" localSheetId="0">'第64表a'!$1:$8</definedName>
    <definedName name="_xlnm.Print_Titles" localSheetId="1">'第64表b'!$1:$8</definedName>
    <definedName name="_xlnm.Print_Titles" localSheetId="2">'第64表c'!$1:$8</definedName>
    <definedName name="_xlnm.Print_Titles" localSheetId="4">'第67表'!$1:$8</definedName>
    <definedName name="_xlnm.Print_Titles" localSheetId="5">'第68表'!$1:$7</definedName>
    <definedName name="Print_Titles_MI" localSheetId="0">'第64表a'!$1:$8</definedName>
    <definedName name="Print_Titles_MI" localSheetId="1">'第64表b'!$1:$8</definedName>
    <definedName name="Print_Titles_MI" localSheetId="2">'第64表c'!$1:$8</definedName>
    <definedName name="Print_Titles_MI" localSheetId="4">'第67表'!$1:$8</definedName>
    <definedName name="Print_Titles_MI" localSheetId="5">'第68表'!$1:$7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<sst xmlns="http://schemas.openxmlformats.org/spreadsheetml/2006/main" count="1218" uniqueCount="335">
  <si>
    <t>計</t>
  </si>
  <si>
    <t>女</t>
  </si>
  <si>
    <t>(単位：人)</t>
  </si>
  <si>
    <t>定時制</t>
  </si>
  <si>
    <t>〈高等学校〉</t>
  </si>
  <si>
    <t>(単位：人，％)</t>
  </si>
  <si>
    <t>全      日      制</t>
  </si>
  <si>
    <t>定      時      制</t>
  </si>
  <si>
    <t>男</t>
  </si>
  <si>
    <t>専門的･技術的職業従事者</t>
  </si>
  <si>
    <t>&lt;高等学校&gt;</t>
  </si>
  <si>
    <t>(単位：人,％)</t>
  </si>
  <si>
    <t>電気･ガス･熱供給･水道業</t>
  </si>
  <si>
    <t xml:space="preserve"> </t>
  </si>
  <si>
    <t>入     学     志     願     者</t>
  </si>
  <si>
    <t>大学・短期大学</t>
  </si>
  <si>
    <t xml:space="preserve"> 区    分</t>
  </si>
  <si>
    <t>全 日 制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</si>
  <si>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</si>
  <si>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</si>
  <si>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</si>
  <si>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</si>
  <si>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</si>
  <si>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</si>
  <si>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</si>
  <si>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</si>
  <si>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　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</si>
  <si>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</si>
  <si>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</si>
  <si>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</si>
  <si>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</si>
  <si>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</si>
  <si>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</si>
  <si>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</si>
  <si>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</si>
  <si>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</si>
  <si>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</si>
  <si>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</si>
  <si>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</si>
  <si>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</si>
  <si>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</si>
  <si>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</si>
  <si>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</si>
  <si>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</si>
  <si>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</si>
  <si>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</si>
  <si>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</si>
  <si>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</si>
  <si>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</si>
  <si>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</si>
  <si>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</si>
  <si>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</si>
  <si>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</si>
  <si>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</si>
  <si>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</si>
  <si>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</si>
  <si>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</si>
  <si>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</si>
  <si>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</si>
  <si>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</si>
  <si>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</si>
  <si>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情報通信業</t>
  </si>
  <si>
    <t>漁業</t>
  </si>
  <si>
    <t>建設業</t>
  </si>
  <si>
    <t>製造業</t>
  </si>
  <si>
    <t>事務従事者</t>
  </si>
  <si>
    <t>販売従事者</t>
  </si>
  <si>
    <t>保安職業従事者</t>
  </si>
  <si>
    <t>加美町</t>
  </si>
  <si>
    <t>複合サービス事業</t>
  </si>
  <si>
    <t>男</t>
  </si>
  <si>
    <t>女</t>
  </si>
  <si>
    <t>全日制</t>
  </si>
  <si>
    <t>定時制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</si>
  <si>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</si>
  <si>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</si>
  <si>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</si>
  <si>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</si>
  <si>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</si>
  <si>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</si>
  <si>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</si>
  <si>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</si>
  <si>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高等学校等進学率
（％）</t>
  </si>
  <si>
    <t>公　　立</t>
  </si>
  <si>
    <t>私　　立</t>
  </si>
  <si>
    <t>高等学校本科</t>
  </si>
  <si>
    <t>高等専門学校</t>
  </si>
  <si>
    <t>各種学校</t>
  </si>
  <si>
    <t>通信制</t>
  </si>
  <si>
    <t>公　　立</t>
  </si>
  <si>
    <t>私　　立</t>
  </si>
  <si>
    <t>大学
(学部）</t>
  </si>
  <si>
    <t>短期大学
(本科）</t>
  </si>
  <si>
    <t>大学・短期大学の通信教育部</t>
  </si>
  <si>
    <t>大学・短期大学（別科）</t>
  </si>
  <si>
    <t>高等学校（専攻科）</t>
  </si>
  <si>
    <t>左記（E+I）
のうち県外
就職者
（再掲）</t>
  </si>
  <si>
    <t>&lt;高等学校&gt;（男女計）</t>
  </si>
  <si>
    <t>大学</t>
  </si>
  <si>
    <t>短期大学</t>
  </si>
  <si>
    <t>&lt;高等学校&gt;（男）</t>
  </si>
  <si>
    <t>&lt;高等学校&gt;（女）</t>
  </si>
  <si>
    <t>当該年３月卒業者</t>
  </si>
  <si>
    <t>漁業</t>
  </si>
  <si>
    <t>建設業</t>
  </si>
  <si>
    <t>製造業</t>
  </si>
  <si>
    <t>電気・ガス
熱供給・水道業</t>
  </si>
  <si>
    <t>情報通信業</t>
  </si>
  <si>
    <t>医療・福祉</t>
  </si>
  <si>
    <t>教育・学習支援業</t>
  </si>
  <si>
    <t>&lt;高等学校&gt;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</si>
  <si>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</si>
  <si>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</si>
  <si>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</si>
  <si>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</si>
  <si>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</si>
  <si>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</si>
  <si>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</si>
  <si>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</si>
  <si>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</si>
  <si>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</si>
  <si>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</si>
  <si>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</si>
  <si>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</si>
  <si>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</si>
  <si>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</si>
  <si>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</si>
  <si>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</si>
  <si>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</si>
  <si>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</si>
  <si>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</si>
  <si>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</si>
  <si>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</si>
  <si>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</si>
  <si>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</si>
  <si>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</si>
  <si>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</si>
  <si>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</si>
  <si>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</si>
  <si>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</si>
  <si>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</si>
  <si>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</si>
  <si>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</si>
  <si>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</si>
  <si>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</si>
  <si>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</si>
  <si>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</si>
  <si>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</si>
  <si>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</si>
  <si>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</si>
  <si>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</si>
  <si>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</si>
  <si>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</si>
  <si>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</si>
  <si>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</si>
  <si>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</si>
  <si>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</si>
  <si>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…</t>
  </si>
  <si>
    <t>当該年３月卒業</t>
  </si>
  <si>
    <t>（単位：人）</t>
  </si>
  <si>
    <t>大学等
進学率
（％）</t>
  </si>
  <si>
    <t>開発施設等入学者</t>
  </si>
  <si>
    <t>専修学校
（一般課程）等</t>
  </si>
  <si>
    <t>&lt;中等教育学校前期課程&gt;</t>
  </si>
  <si>
    <t>&lt;中等教育学校後期課程&gt;</t>
  </si>
  <si>
    <t>&lt;高等学校通信制&gt;</t>
  </si>
  <si>
    <t>仙台市計</t>
  </si>
  <si>
    <t>塩竈市</t>
  </si>
  <si>
    <t>Ｂ
専修学校
（高等課程）
進学者</t>
  </si>
  <si>
    <t>Ｄ
公共職業能力開発施設等入学者</t>
  </si>
  <si>
    <t>Ｅ
就職者</t>
  </si>
  <si>
    <t>Ｆ
左記以外の者</t>
  </si>
  <si>
    <t>Ｈ　左記ＡＢＣＤのうち
就職している者（再掲）</t>
  </si>
  <si>
    <t>左記Ａの
うち他県
への
進学者
（再掲）</t>
  </si>
  <si>
    <t>Ａ　大学等進学者</t>
  </si>
  <si>
    <t>Ｂ
専修学校
（専門課程）
進学者</t>
  </si>
  <si>
    <t>Ｃ　専修学校
（一般課程）等入学者</t>
  </si>
  <si>
    <t>Ｇ
左記以外の者</t>
  </si>
  <si>
    <t>Ｉ　左記ＡＢＣＤのうち
就職している者（再掲）</t>
  </si>
  <si>
    <t>前年３月以前卒業</t>
  </si>
  <si>
    <t>Ｄ　公共職業能力</t>
  </si>
  <si>
    <t>Ｆ　一時的な
仕事に就いた者</t>
  </si>
  <si>
    <t>Ｇ　左記以外の者</t>
  </si>
  <si>
    <t xml:space="preserve"> Ａ　大学等進学者</t>
  </si>
  <si>
    <t>Ａ　大学等進学者</t>
  </si>
  <si>
    <t>Ｂ　専修学校（一般課程）等入学者</t>
  </si>
  <si>
    <t>前年３月以前卒業者</t>
  </si>
  <si>
    <t>Ｆ
一時的
な仕事
に就いた者</t>
  </si>
  <si>
    <t>Ｇ
左記
以外
の者</t>
  </si>
  <si>
    <t>Ａのうち</t>
  </si>
  <si>
    <t>Ｂのうち</t>
  </si>
  <si>
    <t>Ｃのうち</t>
  </si>
  <si>
    <t>Ｄのうち</t>
  </si>
  <si>
    <t>Ａ　高等学校等進学者</t>
  </si>
  <si>
    <t>（つづき）</t>
  </si>
  <si>
    <t>〈高等学校〉</t>
  </si>
  <si>
    <t xml:space="preserve"> </t>
  </si>
  <si>
    <t>（つづき）</t>
  </si>
  <si>
    <t>Ｅ　就   職   者</t>
  </si>
  <si>
    <t>全日制</t>
  </si>
  <si>
    <t>大       学</t>
  </si>
  <si>
    <t>短 期 大 学</t>
  </si>
  <si>
    <t>高 等 学 校</t>
  </si>
  <si>
    <t xml:space="preserve"> ( 学   部 )</t>
  </si>
  <si>
    <t>( 本   科 )</t>
  </si>
  <si>
    <t>の通信教育部</t>
  </si>
  <si>
    <t>( 別   科 )</t>
  </si>
  <si>
    <t>専  攻  科</t>
  </si>
  <si>
    <t xml:space="preserve"> </t>
  </si>
  <si>
    <t>(つづき）</t>
  </si>
  <si>
    <t>（つづき）</t>
  </si>
  <si>
    <t>上記以外のもの</t>
  </si>
  <si>
    <t>（つづき）　</t>
  </si>
  <si>
    <t>（つづき）　</t>
  </si>
  <si>
    <t>Ａ　大学（学部），短大（本科）
への入学志願者</t>
  </si>
  <si>
    <t>大崎市</t>
  </si>
  <si>
    <t>美里町</t>
  </si>
  <si>
    <t>南三陸町</t>
  </si>
  <si>
    <t>美里町</t>
  </si>
  <si>
    <t>情　報</t>
  </si>
  <si>
    <t>福　祉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</si>
  <si>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</si>
  <si>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</si>
  <si>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</si>
  <si>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</si>
  <si>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</si>
  <si>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</si>
  <si>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</si>
  <si>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</si>
  <si>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</si>
  <si>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</si>
  <si>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市 部 計</t>
  </si>
  <si>
    <t>定時制</t>
  </si>
  <si>
    <t>市 部 計</t>
  </si>
  <si>
    <t>仙台市計</t>
  </si>
  <si>
    <t>（つづき）　</t>
  </si>
  <si>
    <t>サービス職業従事者</t>
  </si>
  <si>
    <t>Ｉ　左記ＡＢＣＤのうち
就職している者（再掲）</t>
  </si>
  <si>
    <t>短期        大学        (本科）</t>
  </si>
  <si>
    <t>Ｂ
専修学校（専門課程）        進学者</t>
  </si>
  <si>
    <t>Ｃ　専修学校　　　　　（一般課程）
等入学者</t>
  </si>
  <si>
    <t>特別支援学校高等部本科</t>
  </si>
  <si>
    <t>特別支援学校高等部（専攻科）</t>
  </si>
  <si>
    <t>Ｆ
一時的な仕事に就いた者</t>
  </si>
  <si>
    <t>農業・林業</t>
  </si>
  <si>
    <t>運輸業・郵便業</t>
  </si>
  <si>
    <t>卸売業・小売業</t>
  </si>
  <si>
    <t>金融業・保険業</t>
  </si>
  <si>
    <t>学術研究・専門・技術サービス業</t>
  </si>
  <si>
    <t>宿泊業・飲食サービス業</t>
  </si>
  <si>
    <t>生活関連サービス業・娯楽業</t>
  </si>
  <si>
    <t>公務(他に分類
されるものを除く）</t>
  </si>
  <si>
    <t>農業・林業</t>
  </si>
  <si>
    <t>鉱業・採石業・砂利採取業</t>
  </si>
  <si>
    <t>運輸業・郵便業</t>
  </si>
  <si>
    <t>卸売業・小売業</t>
  </si>
  <si>
    <t>金融業・保険業</t>
  </si>
  <si>
    <t>不動産業・物品賃貸業</t>
  </si>
  <si>
    <t>学術研究・専門・技術サービス業</t>
  </si>
  <si>
    <t>公務(他に分類されるものを除く)</t>
  </si>
  <si>
    <t>サービス業（他に分類されないもの）</t>
  </si>
  <si>
    <t>鉱業・採石業・
砂利採取業</t>
  </si>
  <si>
    <t>教育・
学習支援業</t>
  </si>
  <si>
    <t>サービス業（他に分類されないもの）</t>
  </si>
  <si>
    <t>不動産業・
物品賃貸業</t>
  </si>
  <si>
    <t>左記以外のもの</t>
  </si>
  <si>
    <t>上記以外のもの</t>
  </si>
  <si>
    <t>宿泊業・飲食
サービス業</t>
  </si>
  <si>
    <t>区　　分
市町村名</t>
  </si>
  <si>
    <t>区    分</t>
  </si>
  <si>
    <t>区            分</t>
  </si>
  <si>
    <t>区              分</t>
  </si>
  <si>
    <r>
      <rPr>
        <b/>
        <sz val="8"/>
        <rFont val="書院細明朝体"/>
        <family val="1"/>
      </rPr>
      <t>中等教育</t>
    </r>
    <r>
      <rPr>
        <b/>
        <sz val="9"/>
        <rFont val="書院細明朝体"/>
        <family val="1"/>
      </rPr>
      <t xml:space="preserve">
</t>
    </r>
    <r>
      <rPr>
        <b/>
        <sz val="8"/>
        <rFont val="書院細明朝体"/>
        <family val="1"/>
      </rPr>
      <t>学校</t>
    </r>
    <r>
      <rPr>
        <b/>
        <sz val="9"/>
        <rFont val="書院細明朝体"/>
        <family val="1"/>
      </rPr>
      <t>（後期）本科
全日制</t>
    </r>
  </si>
  <si>
    <t>Ｈ
不詳・死亡の者</t>
  </si>
  <si>
    <t>　Ｈ　不詳・死亡
の者</t>
  </si>
  <si>
    <t>千葉</t>
  </si>
  <si>
    <t>農林業従事者</t>
  </si>
  <si>
    <t>漁業従事者</t>
  </si>
  <si>
    <t>生産工程従事者</t>
  </si>
  <si>
    <t>輸送・機械運転従事者</t>
  </si>
  <si>
    <t>建設・採掘従事者</t>
  </si>
  <si>
    <t>運搬・清掃等従事者</t>
  </si>
  <si>
    <t/>
  </si>
  <si>
    <t>（泉区）</t>
  </si>
  <si>
    <t>…</t>
  </si>
  <si>
    <t>（宮城野区）</t>
  </si>
  <si>
    <t>卒業者に占める就職者の割合
（Ｅ+Ｈ）/総数
（％）</t>
  </si>
  <si>
    <t>正規の職員等</t>
  </si>
  <si>
    <t>正規の職員等でない者</t>
  </si>
  <si>
    <t>正規の職員等</t>
  </si>
  <si>
    <t>正規の職員等でない者</t>
  </si>
  <si>
    <t>平成28年3月</t>
  </si>
  <si>
    <t>（一般課程）等入学者</t>
  </si>
  <si>
    <t xml:space="preserve"> (専門課程)進学者</t>
  </si>
  <si>
    <t xml:space="preserve">特別支援学校高等部
</t>
  </si>
  <si>
    <t>（専攻科）</t>
  </si>
  <si>
    <t>大学 (学部)</t>
  </si>
  <si>
    <t>短期大学(本科)</t>
  </si>
  <si>
    <t>卒業者に占める就職者の割合
（Ｅ+I）/総数
（％）</t>
  </si>
  <si>
    <t>Ｂ
専修学校（専門課程）進学者</t>
  </si>
  <si>
    <t>短期
大学
(本科）</t>
  </si>
  <si>
    <t>Ｃ　専修学校
（一般課程）
等入学者</t>
  </si>
  <si>
    <t>第６４表　　　市　町　村　別　進　路　別　卒　業　者　数　（３－２）</t>
  </si>
  <si>
    <t>第６４表　　　市　町　村　別　進　路　別　卒　業　者　数　（３－３）</t>
  </si>
  <si>
    <t>第６５表　　　学　科　別　進　路　別　卒　業　者　数</t>
  </si>
  <si>
    <t xml:space="preserve">第６７表　　　市　町　村　別　産　業　別　就　職　者　数 </t>
  </si>
  <si>
    <t>第６８表　　　就職先別県外就職者数</t>
  </si>
  <si>
    <t>　　第６９表　　　産　業　別　就　職　者　数　及　び　割　合</t>
  </si>
  <si>
    <t xml:space="preserve">     　第７０表　　　職　業　別　就　職　者　数　及　び　割　合　</t>
  </si>
  <si>
    <t>第７１表　　　市　町　村　別　進　路　別　卒　業　者　数</t>
  </si>
  <si>
    <t>第７２表　　　市　町　村　別　進　路　別　卒　業　者　数</t>
  </si>
  <si>
    <t>第７３表　　　市　町　村　別　進　路　別　卒　業　者　数</t>
  </si>
  <si>
    <t>第６４表　　　市　町　村　別　進　路　別　卒　業　者　数　（３－１）</t>
  </si>
  <si>
    <t>卒業者に占める
就職者の割合
（Ｅ+Ｉ）/総数
（％）</t>
  </si>
  <si>
    <t>都道府県名</t>
  </si>
  <si>
    <t>区　　分</t>
  </si>
  <si>
    <r>
      <t>公立</t>
    </r>
    <r>
      <rPr>
        <b/>
        <sz val="9"/>
        <rFont val="書院細明朝体"/>
        <family val="1"/>
      </rPr>
      <t>（名取市）</t>
    </r>
  </si>
  <si>
    <t>私　立</t>
  </si>
  <si>
    <t xml:space="preserve">男 </t>
  </si>
  <si>
    <t xml:space="preserve">女 </t>
  </si>
  <si>
    <r>
      <t>公立</t>
    </r>
    <r>
      <rPr>
        <b/>
        <sz val="9"/>
        <rFont val="書院細明朝体"/>
        <family val="1"/>
      </rPr>
      <t>（青葉区）</t>
    </r>
  </si>
  <si>
    <r>
      <t>私立</t>
    </r>
    <r>
      <rPr>
        <b/>
        <sz val="9"/>
        <rFont val="書院細明朝体"/>
        <family val="1"/>
      </rPr>
      <t>（宮城野区）</t>
    </r>
  </si>
  <si>
    <t>平成29年3月</t>
  </si>
  <si>
    <t>富谷市</t>
  </si>
  <si>
    <t>富谷市</t>
  </si>
  <si>
    <t xml:space="preserve">　 Ｂ　専 修 学 校 </t>
  </si>
  <si>
    <t>Ｃ　専 修 学 校</t>
  </si>
  <si>
    <t>複合サービス事業</t>
  </si>
  <si>
    <t>Ｇ
不詳・死亡の者</t>
  </si>
  <si>
    <t>Ｇ
不詳・死亡の者</t>
  </si>
  <si>
    <t>Ｈ
不詳・死亡の者</t>
  </si>
  <si>
    <t>専修学校
(一般課程等)</t>
  </si>
  <si>
    <t>特別支援学校高等部(専攻科)</t>
  </si>
  <si>
    <t xml:space="preserve"> 第６６表         学科別大学・短期大学・専修学校等への進学者数等及び学科別大学・短期大学への入学志願者数</t>
  </si>
  <si>
    <t xml:space="preserve"> 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</si>
</sst>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</numFmts>
  <fonts count="8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b/>
      <sz val="14"/>
      <name val="書院細明朝体"/>
      <family val="1"/>
    </font>
    <font>
      <b/>
      <sz val="12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b/>
      <sz val="7.5"/>
      <name val="書院細明朝体"/>
      <family val="1"/>
    </font>
    <font>
      <sz val="9"/>
      <name val="ＭＳ ゴシック"/>
      <family val="3"/>
    </font>
    <font>
      <b/>
      <sz val="12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8"/>
      <name val="Terminal"/>
      <family val="0"/>
    </font>
    <font>
      <sz val="9"/>
      <name val="Terminal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書院細明朝体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1"/>
      <color indexed="10"/>
      <name val="書院細明朝体"/>
      <family val="1"/>
    </font>
    <font>
      <b/>
      <sz val="11"/>
      <color indexed="10"/>
      <name val="ＭＳ Ｐゴシック"/>
      <family val="3"/>
    </font>
    <font>
      <b/>
      <sz val="12"/>
      <color indexed="10"/>
      <name val="書院細明朝体"/>
      <family val="1"/>
    </font>
    <font>
      <sz val="9"/>
      <color indexed="10"/>
      <name val="ＭＳ ゴシック"/>
      <family val="3"/>
    </font>
    <font>
      <sz val="10"/>
      <color indexed="10"/>
      <name val="書院細明朝体"/>
      <family val="1"/>
    </font>
    <font>
      <sz val="11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1"/>
      <color rgb="FFFF0000"/>
      <name val="書院細明朝体"/>
      <family val="1"/>
    </font>
    <font>
      <b/>
      <sz val="11"/>
      <color rgb="FFFF0000"/>
      <name val="ＭＳ Ｐゴシック"/>
      <family val="3"/>
    </font>
    <font>
      <b/>
      <sz val="12"/>
      <color rgb="FFFF0000"/>
      <name val="書院細明朝体"/>
      <family val="1"/>
    </font>
    <font>
      <sz val="9"/>
      <color rgb="FFFF0000"/>
      <name val="ＭＳ ゴシック"/>
      <family val="3"/>
    </font>
    <font>
      <sz val="10"/>
      <color rgb="FFFF0000"/>
      <name val="書院細明朝体"/>
      <family val="1"/>
    </font>
    <font>
      <sz val="11"/>
      <color rgb="FFFF0000"/>
      <name val="書院細明朝体"/>
      <family val="1"/>
    </font>
    <font>
      <sz val="11"/>
      <color rgb="FFFF0000"/>
      <name val="ＭＳ Ｐゴシック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9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176" fontId="11" fillId="0" borderId="0" xfId="65" applyNumberFormat="1" applyFont="1" applyFill="1" applyAlignment="1" applyProtection="1">
      <alignment horizontal="center" vertical="center"/>
      <protection/>
    </xf>
    <xf numFmtId="176" fontId="11" fillId="0" borderId="0" xfId="65" applyNumberFormat="1" applyFont="1" applyFill="1" applyAlignment="1">
      <alignment horizontal="centerContinuous" vertical="center"/>
      <protection/>
    </xf>
    <xf numFmtId="176" fontId="11" fillId="0" borderId="0" xfId="65" applyNumberFormat="1" applyFont="1" applyFill="1" applyBorder="1" applyAlignment="1" applyProtection="1">
      <alignment horizontal="left" vertical="center"/>
      <protection/>
    </xf>
    <xf numFmtId="189" fontId="11" fillId="0" borderId="0" xfId="65" applyNumberFormat="1" applyFont="1" applyFill="1" applyAlignment="1">
      <alignment horizontal="centerContinuous" vertical="center"/>
      <protection/>
    </xf>
    <xf numFmtId="176" fontId="11" fillId="0" borderId="0" xfId="65" applyNumberFormat="1" applyFont="1" applyFill="1" applyAlignment="1">
      <alignment vertical="center"/>
      <protection/>
    </xf>
    <xf numFmtId="176" fontId="11" fillId="0" borderId="10" xfId="65" applyNumberFormat="1" applyFont="1" applyFill="1" applyBorder="1" applyAlignment="1">
      <alignment vertical="center"/>
      <protection/>
    </xf>
    <xf numFmtId="177" fontId="11" fillId="0" borderId="11" xfId="66" applyNumberFormat="1" applyFont="1" applyFill="1" applyBorder="1" applyAlignment="1">
      <alignment horizontal="left" vertical="center"/>
      <protection/>
    </xf>
    <xf numFmtId="176" fontId="11" fillId="0" borderId="0" xfId="65" applyNumberFormat="1" applyFont="1" applyFill="1" applyBorder="1" applyAlignment="1">
      <alignment vertical="center"/>
      <protection/>
    </xf>
    <xf numFmtId="189" fontId="11" fillId="0" borderId="0" xfId="65" applyNumberFormat="1" applyFont="1" applyFill="1" applyBorder="1" applyAlignment="1">
      <alignment vertical="center"/>
      <protection/>
    </xf>
    <xf numFmtId="176" fontId="11" fillId="0" borderId="10" xfId="65" applyNumberFormat="1" applyFont="1" applyFill="1" applyBorder="1" applyAlignment="1" applyProtection="1">
      <alignment horizontal="right" vertical="center"/>
      <protection/>
    </xf>
    <xf numFmtId="176" fontId="11" fillId="0" borderId="12" xfId="65" applyNumberFormat="1" applyFont="1" applyFill="1" applyBorder="1" applyAlignment="1" applyProtection="1">
      <alignment horizontal="center" vertical="center"/>
      <protection/>
    </xf>
    <xf numFmtId="176" fontId="11" fillId="0" borderId="13" xfId="65" applyNumberFormat="1" applyFont="1" applyFill="1" applyBorder="1" applyAlignment="1">
      <alignment vertical="center"/>
      <protection/>
    </xf>
    <xf numFmtId="176" fontId="11" fillId="0" borderId="14" xfId="64" applyNumberFormat="1" applyFont="1" applyFill="1" applyBorder="1" applyAlignment="1">
      <alignment vertical="center"/>
      <protection/>
    </xf>
    <xf numFmtId="176" fontId="11" fillId="0" borderId="15" xfId="64" applyNumberFormat="1" applyFont="1" applyFill="1" applyBorder="1" applyAlignment="1">
      <alignment vertical="center"/>
      <protection/>
    </xf>
    <xf numFmtId="176" fontId="11" fillId="0" borderId="0" xfId="64" applyNumberFormat="1" applyFont="1" applyFill="1" applyBorder="1" applyAlignment="1">
      <alignment vertical="center"/>
      <protection/>
    </xf>
    <xf numFmtId="176" fontId="9" fillId="0" borderId="0" xfId="65" applyNumberFormat="1" applyFont="1" applyFill="1" applyBorder="1" applyAlignment="1" applyProtection="1">
      <alignment horizontal="right" vertical="center"/>
      <protection locked="0"/>
    </xf>
    <xf numFmtId="176" fontId="11" fillId="0" borderId="16" xfId="64" applyNumberFormat="1" applyFont="1" applyFill="1" applyBorder="1" applyAlignment="1">
      <alignment vertical="center"/>
      <protection/>
    </xf>
    <xf numFmtId="176" fontId="11" fillId="0" borderId="13" xfId="65" applyNumberFormat="1" applyFont="1" applyFill="1" applyBorder="1" applyAlignment="1">
      <alignment horizontal="center" vertical="center"/>
      <protection/>
    </xf>
    <xf numFmtId="176" fontId="11" fillId="0" borderId="17" xfId="65" applyNumberFormat="1" applyFont="1" applyFill="1" applyBorder="1" applyAlignment="1">
      <alignment vertical="center"/>
      <protection/>
    </xf>
    <xf numFmtId="176" fontId="11" fillId="0" borderId="18" xfId="65" applyNumberFormat="1" applyFont="1" applyFill="1" applyBorder="1" applyAlignment="1">
      <alignment vertical="center"/>
      <protection/>
    </xf>
    <xf numFmtId="177" fontId="11" fillId="0" borderId="10" xfId="67" applyNumberFormat="1" applyFont="1" applyFill="1" applyBorder="1" applyAlignment="1">
      <alignment vertical="center"/>
      <protection/>
    </xf>
    <xf numFmtId="176" fontId="11" fillId="0" borderId="0" xfId="65" applyNumberFormat="1" applyFont="1" applyFill="1" applyBorder="1" applyAlignment="1" applyProtection="1">
      <alignment horizontal="center" vertical="center"/>
      <protection/>
    </xf>
    <xf numFmtId="176" fontId="11" fillId="0" borderId="10" xfId="65" applyNumberFormat="1" applyFont="1" applyFill="1" applyBorder="1" applyAlignment="1" applyProtection="1">
      <alignment horizontal="center" vertical="center"/>
      <protection/>
    </xf>
    <xf numFmtId="176" fontId="11" fillId="0" borderId="12" xfId="65" applyNumberFormat="1" applyFont="1" applyFill="1" applyBorder="1" applyAlignment="1">
      <alignment horizontal="center" vertical="center" wrapText="1"/>
      <protection/>
    </xf>
    <xf numFmtId="176" fontId="16" fillId="0" borderId="0" xfId="65" applyNumberFormat="1" applyFont="1" applyFill="1" applyBorder="1" applyAlignment="1">
      <alignment vertical="center"/>
      <protection/>
    </xf>
    <xf numFmtId="176" fontId="11" fillId="0" borderId="16" xfId="65" applyNumberFormat="1" applyFont="1" applyFill="1" applyBorder="1" applyAlignment="1">
      <alignment vertical="center"/>
      <protection/>
    </xf>
    <xf numFmtId="177" fontId="11" fillId="0" borderId="0" xfId="68" applyNumberFormat="1" applyFont="1" applyFill="1" applyAlignment="1">
      <alignment horizontal="centerContinuous" vertical="center"/>
      <protection/>
    </xf>
    <xf numFmtId="177" fontId="11" fillId="0" borderId="0" xfId="68" applyNumberFormat="1" applyFont="1" applyFill="1" applyAlignment="1">
      <alignment vertical="center"/>
      <protection/>
    </xf>
    <xf numFmtId="177" fontId="11" fillId="0" borderId="0" xfId="68" applyNumberFormat="1" applyFont="1" applyFill="1" applyBorder="1" applyAlignment="1" applyProtection="1">
      <alignment horizontal="left" vertical="center"/>
      <protection locked="0"/>
    </xf>
    <xf numFmtId="177" fontId="11" fillId="0" borderId="0" xfId="68" applyNumberFormat="1" applyFont="1" applyFill="1" applyBorder="1" applyAlignment="1">
      <alignment vertical="center"/>
      <protection/>
    </xf>
    <xf numFmtId="177" fontId="11" fillId="0" borderId="0" xfId="68" applyNumberFormat="1" applyFont="1" applyFill="1" applyBorder="1" applyAlignment="1" applyProtection="1">
      <alignment horizontal="left" vertical="center"/>
      <protection/>
    </xf>
    <xf numFmtId="177" fontId="11" fillId="0" borderId="0" xfId="68" applyNumberFormat="1" applyFont="1" applyFill="1" applyBorder="1" applyAlignment="1" applyProtection="1">
      <alignment horizontal="right" vertical="center"/>
      <protection/>
    </xf>
    <xf numFmtId="177" fontId="11" fillId="0" borderId="19" xfId="68" applyNumberFormat="1" applyFont="1" applyFill="1" applyBorder="1" applyAlignment="1">
      <alignment horizontal="centerContinuous" vertical="center"/>
      <protection/>
    </xf>
    <xf numFmtId="177" fontId="11" fillId="0" borderId="20" xfId="68" applyNumberFormat="1" applyFont="1" applyFill="1" applyBorder="1" applyAlignment="1" applyProtection="1">
      <alignment horizontal="centerContinuous" vertical="center"/>
      <protection/>
    </xf>
    <xf numFmtId="177" fontId="11" fillId="0" borderId="20" xfId="68" applyNumberFormat="1" applyFont="1" applyFill="1" applyBorder="1" applyAlignment="1">
      <alignment horizontal="centerContinuous" vertical="center"/>
      <protection/>
    </xf>
    <xf numFmtId="177" fontId="11" fillId="0" borderId="19" xfId="68" applyNumberFormat="1" applyFont="1" applyFill="1" applyBorder="1" applyAlignment="1" applyProtection="1">
      <alignment horizontal="centerContinuous" vertical="center"/>
      <protection/>
    </xf>
    <xf numFmtId="177" fontId="11" fillId="0" borderId="21" xfId="68" applyNumberFormat="1" applyFont="1" applyFill="1" applyBorder="1" applyAlignment="1">
      <alignment horizontal="centerContinuous" vertical="center"/>
      <protection/>
    </xf>
    <xf numFmtId="177" fontId="11" fillId="0" borderId="17" xfId="68" applyNumberFormat="1" applyFont="1" applyFill="1" applyBorder="1" applyAlignment="1" applyProtection="1">
      <alignment horizontal="center" vertical="center"/>
      <protection/>
    </xf>
    <xf numFmtId="177" fontId="11" fillId="0" borderId="12" xfId="68" applyNumberFormat="1" applyFont="1" applyFill="1" applyBorder="1" applyAlignment="1" applyProtection="1">
      <alignment horizontal="center" vertical="center"/>
      <protection/>
    </xf>
    <xf numFmtId="177" fontId="11" fillId="0" borderId="10" xfId="68" applyNumberFormat="1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13" fillId="0" borderId="0" xfId="0" applyNumberFormat="1" applyFont="1" applyFill="1" applyBorder="1" applyAlignment="1" applyProtection="1">
      <alignment horizontal="distributed" vertical="center"/>
      <protection/>
    </xf>
    <xf numFmtId="177" fontId="12" fillId="0" borderId="0" xfId="0" applyNumberFormat="1" applyFont="1" applyFill="1" applyBorder="1" applyAlignment="1" applyProtection="1">
      <alignment horizontal="distributed" vertical="center"/>
      <protection/>
    </xf>
    <xf numFmtId="177" fontId="19" fillId="0" borderId="0" xfId="0" applyNumberFormat="1" applyFont="1" applyFill="1" applyBorder="1" applyAlignment="1" applyProtection="1">
      <alignment horizontal="distributed" vertical="center"/>
      <protection/>
    </xf>
    <xf numFmtId="177" fontId="11" fillId="0" borderId="10" xfId="68" applyNumberFormat="1" applyFont="1" applyFill="1" applyBorder="1" applyAlignment="1">
      <alignment vertical="center"/>
      <protection/>
    </xf>
    <xf numFmtId="177" fontId="11" fillId="0" borderId="0" xfId="0" applyNumberFormat="1" applyFont="1" applyFill="1" applyAlignment="1">
      <alignment horizontal="centerContinuous" vertical="center"/>
    </xf>
    <xf numFmtId="177" fontId="11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centerContinuous" vertical="center"/>
      <protection/>
    </xf>
    <xf numFmtId="177" fontId="11" fillId="0" borderId="15" xfId="0" applyNumberFormat="1" applyFont="1" applyFill="1" applyBorder="1" applyAlignment="1">
      <alignment horizontal="centerContinuous" vertical="center"/>
    </xf>
    <xf numFmtId="177" fontId="11" fillId="0" borderId="22" xfId="0" applyNumberFormat="1" applyFont="1" applyFill="1" applyBorder="1" applyAlignment="1">
      <alignment horizontal="centerContinuous" vertical="center"/>
    </xf>
    <xf numFmtId="177" fontId="11" fillId="0" borderId="12" xfId="0" applyNumberFormat="1" applyFont="1" applyFill="1" applyBorder="1" applyAlignment="1" applyProtection="1">
      <alignment horizontal="center" vertical="center"/>
      <protection/>
    </xf>
    <xf numFmtId="177" fontId="11" fillId="0" borderId="20" xfId="0" applyNumberFormat="1" applyFont="1" applyFill="1" applyBorder="1" applyAlignment="1" applyProtection="1">
      <alignment horizontal="center" vertical="center"/>
      <protection/>
    </xf>
    <xf numFmtId="177" fontId="11" fillId="0" borderId="21" xfId="0" applyNumberFormat="1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 wrapText="1"/>
      <protection/>
    </xf>
    <xf numFmtId="177" fontId="11" fillId="0" borderId="10" xfId="0" applyNumberFormat="1" applyFont="1" applyFill="1" applyBorder="1" applyAlignment="1" applyProtection="1">
      <alignment horizontal="distributed" vertical="center"/>
      <protection/>
    </xf>
    <xf numFmtId="177" fontId="11" fillId="0" borderId="0" xfId="0" applyNumberFormat="1" applyFont="1" applyFill="1" applyAlignment="1">
      <alignment horizontal="center" vertical="center"/>
    </xf>
    <xf numFmtId="186" fontId="11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 applyProtection="1">
      <alignment horizontal="left" vertical="center"/>
      <protection/>
    </xf>
    <xf numFmtId="186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0" xfId="65" applyNumberFormat="1" applyFont="1" applyFill="1" applyBorder="1" applyAlignment="1">
      <alignment horizontal="center" vertical="center" wrapText="1"/>
      <protection/>
    </xf>
    <xf numFmtId="176" fontId="11" fillId="0" borderId="10" xfId="65" applyNumberFormat="1" applyFont="1" applyFill="1" applyBorder="1" applyAlignment="1">
      <alignment horizontal="center" vertical="center" wrapText="1"/>
      <protection/>
    </xf>
    <xf numFmtId="176" fontId="14" fillId="0" borderId="0" xfId="65" applyNumberFormat="1" applyFont="1" applyFill="1" applyBorder="1" applyAlignment="1">
      <alignment horizontal="center" vertical="center" wrapText="1"/>
      <protection/>
    </xf>
    <xf numFmtId="186" fontId="11" fillId="0" borderId="0" xfId="65" applyNumberFormat="1" applyFont="1" applyFill="1" applyBorder="1" applyAlignment="1" applyProtection="1">
      <alignment horizontal="center" vertical="center" wrapText="1"/>
      <protection/>
    </xf>
    <xf numFmtId="186" fontId="11" fillId="0" borderId="0" xfId="65" applyNumberFormat="1" applyFont="1" applyFill="1" applyBorder="1" applyAlignment="1">
      <alignment horizontal="center" vertical="center"/>
      <protection/>
    </xf>
    <xf numFmtId="177" fontId="9" fillId="0" borderId="0" xfId="0" applyNumberFormat="1" applyFont="1" applyFill="1" applyBorder="1" applyAlignment="1">
      <alignment vertical="center"/>
    </xf>
    <xf numFmtId="177" fontId="9" fillId="0" borderId="0" xfId="69" applyNumberFormat="1" applyFont="1" applyFill="1" applyBorder="1" applyAlignment="1">
      <alignment vertical="center"/>
      <protection/>
    </xf>
    <xf numFmtId="177" fontId="9" fillId="0" borderId="0" xfId="0" applyNumberFormat="1" applyFont="1" applyFill="1" applyAlignment="1">
      <alignment vertical="center"/>
    </xf>
    <xf numFmtId="177" fontId="11" fillId="0" borderId="0" xfId="69" applyNumberFormat="1" applyFont="1" applyFill="1" applyBorder="1" applyAlignment="1">
      <alignment vertical="center"/>
      <protection/>
    </xf>
    <xf numFmtId="177" fontId="11" fillId="0" borderId="0" xfId="69" applyNumberFormat="1" applyFont="1" applyFill="1" applyBorder="1" applyAlignment="1" applyProtection="1">
      <alignment horizontal="right" vertical="center"/>
      <protection/>
    </xf>
    <xf numFmtId="177" fontId="11" fillId="0" borderId="0" xfId="69" applyNumberFormat="1" applyFont="1" applyFill="1" applyBorder="1" applyAlignment="1" applyProtection="1">
      <alignment vertical="center"/>
      <protection/>
    </xf>
    <xf numFmtId="177" fontId="11" fillId="0" borderId="10" xfId="0" applyNumberFormat="1" applyFont="1" applyFill="1" applyBorder="1" applyAlignment="1">
      <alignment vertical="center"/>
    </xf>
    <xf numFmtId="177" fontId="11" fillId="0" borderId="10" xfId="69" applyNumberFormat="1" applyFont="1" applyFill="1" applyBorder="1" applyAlignment="1">
      <alignment vertical="center"/>
      <protection/>
    </xf>
    <xf numFmtId="177" fontId="11" fillId="0" borderId="0" xfId="66" applyNumberFormat="1" applyFont="1" applyFill="1" applyBorder="1" applyAlignment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6" fontId="16" fillId="0" borderId="0" xfId="65" applyNumberFormat="1" applyFont="1" applyFill="1" applyAlignment="1" applyProtection="1">
      <alignment horizontal="center" vertical="center"/>
      <protection/>
    </xf>
    <xf numFmtId="176" fontId="11" fillId="0" borderId="0" xfId="65" applyNumberFormat="1" applyFont="1" applyFill="1" applyBorder="1" applyAlignment="1">
      <alignment horizontal="right" vertical="center"/>
      <protection/>
    </xf>
    <xf numFmtId="176" fontId="16" fillId="0" borderId="10" xfId="65" applyNumberFormat="1" applyFont="1" applyFill="1" applyBorder="1" applyAlignment="1">
      <alignment vertical="center"/>
      <protection/>
    </xf>
    <xf numFmtId="176" fontId="16" fillId="0" borderId="0" xfId="65" applyNumberFormat="1" applyFont="1" applyFill="1" applyAlignment="1">
      <alignment vertical="center"/>
      <protection/>
    </xf>
    <xf numFmtId="176" fontId="11" fillId="0" borderId="0" xfId="65" applyNumberFormat="1" applyFont="1" applyFill="1" applyBorder="1" applyAlignment="1" applyProtection="1">
      <alignment horizontal="right" vertical="center"/>
      <protection locked="0"/>
    </xf>
    <xf numFmtId="176" fontId="17" fillId="0" borderId="0" xfId="65" applyNumberFormat="1" applyFont="1" applyFill="1" applyBorder="1" applyAlignment="1">
      <alignment horizontal="right" vertical="center"/>
      <protection/>
    </xf>
    <xf numFmtId="176" fontId="17" fillId="0" borderId="0" xfId="65" applyNumberFormat="1" applyFont="1" applyFill="1" applyAlignment="1">
      <alignment horizontal="right" vertical="center"/>
      <protection/>
    </xf>
    <xf numFmtId="176" fontId="17" fillId="0" borderId="0" xfId="65" applyNumberFormat="1" applyFont="1" applyFill="1" applyBorder="1" applyAlignment="1" applyProtection="1">
      <alignment horizontal="right" vertical="center"/>
      <protection locked="0"/>
    </xf>
    <xf numFmtId="176" fontId="11" fillId="0" borderId="10" xfId="65" applyNumberFormat="1" applyFont="1" applyFill="1" applyBorder="1" applyAlignment="1" applyProtection="1">
      <alignment vertical="center"/>
      <protection locked="0"/>
    </xf>
    <xf numFmtId="176" fontId="11" fillId="0" borderId="0" xfId="65" applyNumberFormat="1" applyFont="1" applyFill="1" applyBorder="1" applyAlignment="1" applyProtection="1">
      <alignment vertical="center"/>
      <protection locked="0"/>
    </xf>
    <xf numFmtId="176" fontId="17" fillId="0" borderId="0" xfId="65" applyNumberFormat="1" applyFont="1" applyFill="1" applyBorder="1" applyAlignment="1">
      <alignment vertical="center"/>
      <protection/>
    </xf>
    <xf numFmtId="176" fontId="11" fillId="0" borderId="0" xfId="65" applyNumberFormat="1" applyFont="1" applyFill="1" applyAlignment="1" applyProtection="1">
      <alignment vertical="center"/>
      <protection locked="0"/>
    </xf>
    <xf numFmtId="176" fontId="17" fillId="0" borderId="10" xfId="65" applyNumberFormat="1" applyFont="1" applyFill="1" applyBorder="1" applyAlignment="1">
      <alignment vertical="center"/>
      <protection/>
    </xf>
    <xf numFmtId="176" fontId="17" fillId="0" borderId="0" xfId="65" applyNumberFormat="1" applyFont="1" applyFill="1" applyAlignment="1">
      <alignment vertical="center"/>
      <protection/>
    </xf>
    <xf numFmtId="176" fontId="17" fillId="0" borderId="0" xfId="65" applyNumberFormat="1" applyFont="1" applyFill="1" applyBorder="1" applyAlignment="1" applyProtection="1">
      <alignment vertical="center"/>
      <protection locked="0"/>
    </xf>
    <xf numFmtId="176" fontId="11" fillId="0" borderId="0" xfId="65" applyNumberFormat="1" applyFont="1" applyFill="1" applyBorder="1" applyAlignment="1" applyProtection="1">
      <alignment horizontal="left" vertical="center"/>
      <protection locked="0"/>
    </xf>
    <xf numFmtId="176" fontId="12" fillId="0" borderId="0" xfId="65" applyNumberFormat="1" applyFont="1" applyFill="1" applyBorder="1" applyAlignment="1" applyProtection="1">
      <alignment vertical="center"/>
      <protection/>
    </xf>
    <xf numFmtId="177" fontId="11" fillId="0" borderId="0" xfId="66" applyNumberFormat="1" applyFont="1" applyFill="1" applyAlignment="1">
      <alignment horizontal="centerContinuous" vertical="center"/>
      <protection/>
    </xf>
    <xf numFmtId="177" fontId="11" fillId="0" borderId="0" xfId="66" applyNumberFormat="1" applyFont="1" applyFill="1" applyAlignment="1">
      <alignment horizontal="left" vertical="center"/>
      <protection/>
    </xf>
    <xf numFmtId="177" fontId="11" fillId="0" borderId="0" xfId="66" applyNumberFormat="1" applyFont="1" applyFill="1" applyBorder="1" applyAlignment="1" applyProtection="1" quotePrefix="1">
      <alignment horizontal="left" vertical="center"/>
      <protection/>
    </xf>
    <xf numFmtId="177" fontId="11" fillId="0" borderId="0" xfId="66" applyNumberFormat="1" applyFont="1" applyFill="1" applyBorder="1" applyAlignment="1" applyProtection="1">
      <alignment horizontal="left" vertical="center"/>
      <protection/>
    </xf>
    <xf numFmtId="177" fontId="11" fillId="0" borderId="0" xfId="66" applyNumberFormat="1" applyFont="1" applyFill="1" applyBorder="1" applyAlignment="1">
      <alignment horizontal="right" vertical="center"/>
      <protection/>
    </xf>
    <xf numFmtId="177" fontId="11" fillId="0" borderId="15" xfId="66" applyNumberFormat="1" applyFont="1" applyFill="1" applyBorder="1" applyAlignment="1">
      <alignment horizontal="left" vertical="center"/>
      <protection/>
    </xf>
    <xf numFmtId="177" fontId="11" fillId="0" borderId="0" xfId="66" applyNumberFormat="1" applyFont="1" applyFill="1" applyBorder="1" applyAlignment="1">
      <alignment horizontal="center" vertical="center"/>
      <protection/>
    </xf>
    <xf numFmtId="177" fontId="11" fillId="0" borderId="10" xfId="66" applyNumberFormat="1" applyFont="1" applyFill="1" applyBorder="1" applyAlignment="1" applyProtection="1">
      <alignment horizontal="center" vertical="center"/>
      <protection/>
    </xf>
    <xf numFmtId="177" fontId="11" fillId="0" borderId="17" xfId="66" applyNumberFormat="1" applyFont="1" applyFill="1" applyBorder="1" applyAlignment="1" applyProtection="1">
      <alignment horizontal="center" vertical="center"/>
      <protection/>
    </xf>
    <xf numFmtId="177" fontId="11" fillId="0" borderId="10" xfId="66" applyNumberFormat="1" applyFont="1" applyFill="1" applyBorder="1" applyAlignment="1" applyProtection="1">
      <alignment horizontal="left" vertical="center"/>
      <protection/>
    </xf>
    <xf numFmtId="177" fontId="11" fillId="0" borderId="12" xfId="66" applyNumberFormat="1" applyFont="1" applyFill="1" applyBorder="1" applyAlignment="1" applyProtection="1">
      <alignment horizontal="center" vertical="center"/>
      <protection/>
    </xf>
    <xf numFmtId="177" fontId="11" fillId="0" borderId="23" xfId="66" applyNumberFormat="1" applyFont="1" applyFill="1" applyBorder="1" applyAlignment="1" applyProtection="1">
      <alignment horizontal="center" vertical="center"/>
      <protection/>
    </xf>
    <xf numFmtId="177" fontId="11" fillId="0" borderId="0" xfId="66" applyNumberFormat="1" applyFont="1" applyFill="1" applyAlignment="1">
      <alignment vertical="center"/>
      <protection/>
    </xf>
    <xf numFmtId="177" fontId="11" fillId="0" borderId="0" xfId="66" applyNumberFormat="1" applyFont="1" applyFill="1" applyBorder="1" applyAlignment="1">
      <alignment vertical="center"/>
      <protection/>
    </xf>
    <xf numFmtId="177" fontId="11" fillId="0" borderId="0" xfId="67" applyNumberFormat="1" applyFont="1" applyFill="1" applyBorder="1" applyAlignment="1">
      <alignment horizontal="left" vertical="center"/>
      <protection/>
    </xf>
    <xf numFmtId="177" fontId="11" fillId="0" borderId="0" xfId="66" applyNumberFormat="1" applyFont="1" applyFill="1" applyBorder="1" applyAlignment="1" applyProtection="1">
      <alignment horizontal="center" vertical="center"/>
      <protection/>
    </xf>
    <xf numFmtId="177" fontId="11" fillId="0" borderId="0" xfId="66" applyNumberFormat="1" applyFont="1" applyFill="1" applyBorder="1" applyAlignment="1" applyProtection="1">
      <alignment vertical="center"/>
      <protection locked="0"/>
    </xf>
    <xf numFmtId="177" fontId="11" fillId="0" borderId="10" xfId="66" applyNumberFormat="1" applyFont="1" applyFill="1" applyBorder="1" applyAlignment="1">
      <alignment vertical="center"/>
      <protection/>
    </xf>
    <xf numFmtId="177" fontId="11" fillId="0" borderId="0" xfId="67" applyNumberFormat="1" applyFont="1" applyFill="1" applyBorder="1" applyAlignment="1">
      <alignment vertical="center"/>
      <protection/>
    </xf>
    <xf numFmtId="0" fontId="20" fillId="0" borderId="0" xfId="0" applyFont="1" applyFill="1" applyAlignment="1">
      <alignment vertical="center" shrinkToFit="1"/>
    </xf>
    <xf numFmtId="177" fontId="11" fillId="0" borderId="0" xfId="67" applyNumberFormat="1" applyFont="1" applyFill="1" applyAlignment="1">
      <alignment horizontal="centerContinuous" vertical="center"/>
      <protection/>
    </xf>
    <xf numFmtId="177" fontId="11" fillId="0" borderId="0" xfId="67" applyNumberFormat="1" applyFont="1" applyFill="1" applyAlignment="1">
      <alignment horizontal="left" vertical="center"/>
      <protection/>
    </xf>
    <xf numFmtId="177" fontId="11" fillId="0" borderId="0" xfId="67" applyNumberFormat="1" applyFont="1" applyFill="1" applyBorder="1" applyAlignment="1" applyProtection="1">
      <alignment horizontal="left" vertical="center"/>
      <protection/>
    </xf>
    <xf numFmtId="177" fontId="11" fillId="0" borderId="0" xfId="67" applyNumberFormat="1" applyFont="1" applyFill="1" applyBorder="1" applyAlignment="1">
      <alignment horizontal="right" vertical="center"/>
      <protection/>
    </xf>
    <xf numFmtId="177" fontId="11" fillId="0" borderId="0" xfId="67" applyNumberFormat="1" applyFont="1" applyFill="1" applyBorder="1" applyAlignment="1" applyProtection="1">
      <alignment horizontal="center" vertical="center"/>
      <protection/>
    </xf>
    <xf numFmtId="177" fontId="11" fillId="0" borderId="18" xfId="67" applyNumberFormat="1" applyFont="1" applyFill="1" applyBorder="1" applyAlignment="1" applyProtection="1">
      <alignment horizontal="center" vertical="center"/>
      <protection/>
    </xf>
    <xf numFmtId="177" fontId="11" fillId="0" borderId="10" xfId="67" applyNumberFormat="1" applyFont="1" applyFill="1" applyBorder="1" applyAlignment="1" applyProtection="1">
      <alignment horizontal="center" vertical="center"/>
      <protection/>
    </xf>
    <xf numFmtId="177" fontId="11" fillId="0" borderId="17" xfId="67" applyNumberFormat="1" applyFont="1" applyFill="1" applyBorder="1" applyAlignment="1" applyProtection="1">
      <alignment horizontal="center" vertical="center"/>
      <protection/>
    </xf>
    <xf numFmtId="177" fontId="11" fillId="0" borderId="19" xfId="67" applyNumberFormat="1" applyFont="1" applyFill="1" applyBorder="1" applyAlignment="1" applyProtection="1">
      <alignment horizontal="center" vertical="center"/>
      <protection/>
    </xf>
    <xf numFmtId="177" fontId="11" fillId="0" borderId="12" xfId="67" applyNumberFormat="1" applyFont="1" applyFill="1" applyBorder="1" applyAlignment="1" applyProtection="1">
      <alignment horizontal="center" vertical="center"/>
      <protection/>
    </xf>
    <xf numFmtId="177" fontId="11" fillId="0" borderId="0" xfId="67" applyNumberFormat="1" applyFont="1" applyFill="1" applyBorder="1" applyAlignment="1" applyProtection="1">
      <alignment vertical="center"/>
      <protection locked="0"/>
    </xf>
    <xf numFmtId="177" fontId="11" fillId="0" borderId="0" xfId="66" applyNumberFormat="1" applyFont="1" applyFill="1" applyBorder="1" applyAlignment="1" applyProtection="1">
      <alignment horizontal="left" vertical="center"/>
      <protection locked="0"/>
    </xf>
    <xf numFmtId="176" fontId="16" fillId="0" borderId="0" xfId="65" applyNumberFormat="1" applyFont="1" applyFill="1" applyBorder="1" applyAlignment="1">
      <alignment horizontal="right" vertical="center"/>
      <protection/>
    </xf>
    <xf numFmtId="176" fontId="16" fillId="0" borderId="13" xfId="65" applyNumberFormat="1" applyFont="1" applyFill="1" applyBorder="1" applyAlignment="1">
      <alignment horizontal="right" vertical="center"/>
      <protection/>
    </xf>
    <xf numFmtId="176" fontId="16" fillId="0" borderId="0" xfId="65" applyNumberFormat="1" applyFont="1" applyFill="1" applyAlignment="1">
      <alignment horizontal="right" vertical="center"/>
      <protection/>
    </xf>
    <xf numFmtId="176" fontId="17" fillId="0" borderId="17" xfId="65" applyNumberFormat="1" applyFont="1" applyFill="1" applyBorder="1" applyAlignment="1">
      <alignment vertical="center"/>
      <protection/>
    </xf>
    <xf numFmtId="176" fontId="16" fillId="0" borderId="0" xfId="65" applyNumberFormat="1" applyFont="1" applyFill="1" applyBorder="1" applyAlignment="1" applyProtection="1">
      <alignment vertical="center"/>
      <protection locked="0"/>
    </xf>
    <xf numFmtId="176" fontId="16" fillId="0" borderId="13" xfId="65" applyNumberFormat="1" applyFont="1" applyFill="1" applyBorder="1" applyAlignment="1" applyProtection="1">
      <alignment vertical="center"/>
      <protection locked="0"/>
    </xf>
    <xf numFmtId="176" fontId="16" fillId="0" borderId="0" xfId="65" applyNumberFormat="1" applyFont="1" applyFill="1" applyBorder="1" applyAlignment="1" applyProtection="1">
      <alignment horizontal="right" vertical="center"/>
      <protection locked="0"/>
    </xf>
    <xf numFmtId="176" fontId="16" fillId="0" borderId="0" xfId="65" applyNumberFormat="1" applyFont="1" applyFill="1" applyAlignment="1" applyProtection="1">
      <alignment vertical="center"/>
      <protection locked="0"/>
    </xf>
    <xf numFmtId="177" fontId="11" fillId="0" borderId="10" xfId="68" applyNumberFormat="1" applyFont="1" applyFill="1" applyBorder="1" applyAlignment="1" applyProtection="1">
      <alignment vertical="center"/>
      <protection/>
    </xf>
    <xf numFmtId="177" fontId="11" fillId="0" borderId="0" xfId="68" applyNumberFormat="1" applyFont="1" applyFill="1" applyAlignment="1" applyProtection="1">
      <alignment horizontal="centerContinuous" vertical="center"/>
      <protection locked="0"/>
    </xf>
    <xf numFmtId="177" fontId="11" fillId="0" borderId="0" xfId="68" applyNumberFormat="1" applyFont="1" applyFill="1" applyBorder="1" applyAlignment="1" applyProtection="1">
      <alignment vertical="center"/>
      <protection locked="0"/>
    </xf>
    <xf numFmtId="177" fontId="11" fillId="0" borderId="10" xfId="0" applyNumberFormat="1" applyFont="1" applyFill="1" applyBorder="1" applyAlignment="1" applyProtection="1">
      <alignment vertical="center"/>
      <protection locked="0"/>
    </xf>
    <xf numFmtId="177" fontId="9" fillId="0" borderId="0" xfId="69" applyNumberFormat="1" applyFont="1" applyFill="1" applyBorder="1" applyAlignment="1" applyProtection="1">
      <alignment vertical="center"/>
      <protection/>
    </xf>
    <xf numFmtId="0" fontId="11" fillId="0" borderId="0" xfId="69" applyNumberFormat="1" applyFont="1" applyFill="1" applyBorder="1" applyAlignment="1">
      <alignment vertical="center"/>
      <protection/>
    </xf>
    <xf numFmtId="186" fontId="11" fillId="0" borderId="0" xfId="69" applyNumberFormat="1" applyFont="1" applyFill="1" applyBorder="1" applyAlignment="1">
      <alignment vertical="center"/>
      <protection/>
    </xf>
    <xf numFmtId="176" fontId="9" fillId="0" borderId="0" xfId="65" applyNumberFormat="1" applyFont="1" applyFill="1" applyAlignment="1">
      <alignment vertical="center"/>
      <protection/>
    </xf>
    <xf numFmtId="177" fontId="9" fillId="0" borderId="0" xfId="68" applyNumberFormat="1" applyFont="1" applyFill="1" applyAlignment="1">
      <alignment vertical="center"/>
      <protection/>
    </xf>
    <xf numFmtId="189" fontId="9" fillId="0" borderId="0" xfId="69" applyNumberFormat="1" applyFont="1" applyFill="1" applyBorder="1" applyAlignment="1">
      <alignment vertical="center"/>
      <protection/>
    </xf>
    <xf numFmtId="177" fontId="11" fillId="0" borderId="0" xfId="68" applyNumberFormat="1" applyFont="1" applyFill="1" applyBorder="1" applyAlignment="1" applyProtection="1">
      <alignment vertical="center"/>
      <protection/>
    </xf>
    <xf numFmtId="178" fontId="11" fillId="0" borderId="0" xfId="68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176" fontId="16" fillId="0" borderId="16" xfId="65" applyNumberFormat="1" applyFont="1" applyFill="1" applyBorder="1" applyAlignment="1" applyProtection="1">
      <alignment horizontal="right" vertical="center"/>
      <protection locked="0"/>
    </xf>
    <xf numFmtId="176" fontId="16" fillId="0" borderId="13" xfId="65" applyNumberFormat="1" applyFont="1" applyFill="1" applyBorder="1" applyAlignment="1" applyProtection="1">
      <alignment horizontal="right" vertical="center"/>
      <protection locked="0"/>
    </xf>
    <xf numFmtId="177" fontId="11" fillId="0" borderId="0" xfId="66" applyNumberFormat="1" applyFont="1" applyFill="1" applyBorder="1" applyAlignment="1" applyProtection="1">
      <alignment vertical="center"/>
      <protection/>
    </xf>
    <xf numFmtId="177" fontId="11" fillId="0" borderId="0" xfId="66" applyNumberFormat="1" applyFont="1" applyFill="1" applyBorder="1" applyAlignment="1" applyProtection="1">
      <alignment horizontal="right" vertical="center"/>
      <protection/>
    </xf>
    <xf numFmtId="177" fontId="9" fillId="0" borderId="0" xfId="66" applyNumberFormat="1" applyFont="1" applyFill="1" applyAlignment="1">
      <alignment vertical="center"/>
      <protection/>
    </xf>
    <xf numFmtId="177" fontId="11" fillId="0" borderId="0" xfId="67" applyNumberFormat="1" applyFont="1" applyFill="1" applyBorder="1" applyAlignment="1" applyProtection="1">
      <alignment vertical="center"/>
      <protection/>
    </xf>
    <xf numFmtId="177" fontId="11" fillId="0" borderId="24" xfId="66" applyNumberFormat="1" applyFont="1" applyFill="1" applyBorder="1" applyAlignment="1" applyProtection="1">
      <alignment horizontal="center" vertical="center" wrapText="1"/>
      <protection/>
    </xf>
    <xf numFmtId="177" fontId="11" fillId="0" borderId="0" xfId="66" applyNumberFormat="1" applyFont="1" applyFill="1" applyAlignment="1">
      <alignment horizontal="right" vertical="center"/>
      <protection/>
    </xf>
    <xf numFmtId="176" fontId="11" fillId="0" borderId="16" xfId="65" applyNumberFormat="1" applyFont="1" applyFill="1" applyBorder="1" applyAlignment="1" applyProtection="1">
      <alignment horizontal="center" vertical="center"/>
      <protection/>
    </xf>
    <xf numFmtId="177" fontId="11" fillId="0" borderId="16" xfId="69" applyNumberFormat="1" applyFont="1" applyFill="1" applyBorder="1" applyAlignment="1" applyProtection="1">
      <alignment horizontal="right" vertical="center"/>
      <protection/>
    </xf>
    <xf numFmtId="186" fontId="11" fillId="0" borderId="0" xfId="69" applyNumberFormat="1" applyFont="1" applyFill="1" applyBorder="1" applyAlignment="1" applyProtection="1">
      <alignment horizontal="right" vertical="center"/>
      <protection/>
    </xf>
    <xf numFmtId="186" fontId="11" fillId="0" borderId="0" xfId="69" applyNumberFormat="1" applyFont="1" applyFill="1" applyBorder="1" applyAlignment="1" applyProtection="1">
      <alignment vertical="center"/>
      <protection/>
    </xf>
    <xf numFmtId="177" fontId="9" fillId="0" borderId="16" xfId="69" applyNumberFormat="1" applyFont="1" applyFill="1" applyBorder="1" applyAlignment="1">
      <alignment vertical="center"/>
      <protection/>
    </xf>
    <xf numFmtId="186" fontId="9" fillId="0" borderId="0" xfId="69" applyNumberFormat="1" applyFont="1" applyFill="1" applyBorder="1" applyAlignment="1">
      <alignment vertical="center"/>
      <protection/>
    </xf>
    <xf numFmtId="177" fontId="11" fillId="0" borderId="16" xfId="69" applyNumberFormat="1" applyFont="1" applyFill="1" applyBorder="1" applyAlignment="1">
      <alignment horizontal="right" vertical="center"/>
      <protection/>
    </xf>
    <xf numFmtId="177" fontId="11" fillId="0" borderId="18" xfId="0" applyNumberFormat="1" applyFont="1" applyFill="1" applyBorder="1" applyAlignment="1">
      <alignment vertical="center"/>
    </xf>
    <xf numFmtId="186" fontId="11" fillId="0" borderId="10" xfId="0" applyNumberFormat="1" applyFont="1" applyFill="1" applyBorder="1" applyAlignment="1">
      <alignment vertical="center"/>
    </xf>
    <xf numFmtId="177" fontId="11" fillId="0" borderId="18" xfId="69" applyNumberFormat="1" applyFont="1" applyFill="1" applyBorder="1" applyAlignment="1">
      <alignment horizontal="right" vertical="center"/>
      <protection/>
    </xf>
    <xf numFmtId="189" fontId="11" fillId="0" borderId="0" xfId="65" applyNumberFormat="1" applyFont="1" applyFill="1" applyBorder="1" applyAlignment="1" applyProtection="1">
      <alignment vertical="center"/>
      <protection locked="0"/>
    </xf>
    <xf numFmtId="176" fontId="9" fillId="0" borderId="0" xfId="65" applyNumberFormat="1" applyFont="1" applyFill="1" applyBorder="1" applyAlignment="1" applyProtection="1">
      <alignment vertical="center"/>
      <protection locked="0"/>
    </xf>
    <xf numFmtId="176" fontId="9" fillId="0" borderId="0" xfId="64" applyNumberFormat="1" applyFont="1" applyFill="1" applyBorder="1" applyAlignment="1">
      <alignment vertical="center"/>
      <protection/>
    </xf>
    <xf numFmtId="189" fontId="11" fillId="0" borderId="10" xfId="65" applyNumberFormat="1" applyFont="1" applyFill="1" applyBorder="1" applyAlignment="1">
      <alignment vertical="center"/>
      <protection/>
    </xf>
    <xf numFmtId="189" fontId="11" fillId="0" borderId="0" xfId="65" applyNumberFormat="1" applyFont="1" applyFill="1" applyAlignment="1" applyProtection="1">
      <alignment vertical="center"/>
      <protection locked="0"/>
    </xf>
    <xf numFmtId="189" fontId="11" fillId="0" borderId="0" xfId="65" applyNumberFormat="1" applyFont="1" applyFill="1" applyAlignment="1">
      <alignment vertical="center"/>
      <protection/>
    </xf>
    <xf numFmtId="176" fontId="12" fillId="0" borderId="0" xfId="65" applyNumberFormat="1" applyFont="1" applyFill="1" applyBorder="1" applyAlignment="1" applyProtection="1">
      <alignment vertical="center"/>
      <protection locked="0"/>
    </xf>
    <xf numFmtId="176" fontId="17" fillId="0" borderId="0" xfId="65" applyNumberFormat="1" applyFont="1" applyFill="1" applyBorder="1" applyAlignment="1" applyProtection="1">
      <alignment horizontal="right" vertical="center"/>
      <protection/>
    </xf>
    <xf numFmtId="189" fontId="17" fillId="0" borderId="0" xfId="65" applyNumberFormat="1" applyFont="1" applyFill="1" applyBorder="1" applyAlignment="1" applyProtection="1">
      <alignment vertical="center"/>
      <protection locked="0"/>
    </xf>
    <xf numFmtId="189" fontId="17" fillId="0" borderId="0" xfId="65" applyNumberFormat="1" applyFont="1" applyFill="1" applyBorder="1" applyAlignment="1">
      <alignment vertical="center"/>
      <protection/>
    </xf>
    <xf numFmtId="177" fontId="11" fillId="0" borderId="18" xfId="66" applyNumberFormat="1" applyFont="1" applyFill="1" applyBorder="1" applyAlignment="1">
      <alignment vertical="center"/>
      <protection/>
    </xf>
    <xf numFmtId="177" fontId="11" fillId="0" borderId="18" xfId="67" applyNumberFormat="1" applyFont="1" applyFill="1" applyBorder="1" applyAlignment="1">
      <alignment vertical="center"/>
      <protection/>
    </xf>
    <xf numFmtId="177" fontId="11" fillId="0" borderId="0" xfId="67" applyNumberFormat="1" applyFont="1" applyFill="1" applyAlignment="1">
      <alignment vertical="center"/>
      <protection/>
    </xf>
    <xf numFmtId="176" fontId="16" fillId="0" borderId="0" xfId="65" applyNumberFormat="1" applyFont="1" applyFill="1" applyBorder="1" applyAlignment="1" applyProtection="1">
      <alignment horizontal="center" vertical="center"/>
      <protection/>
    </xf>
    <xf numFmtId="177" fontId="11" fillId="0" borderId="18" xfId="68" applyNumberFormat="1" applyFont="1" applyFill="1" applyBorder="1" applyAlignment="1" applyProtection="1">
      <alignment horizontal="center" vertical="center"/>
      <protection/>
    </xf>
    <xf numFmtId="177" fontId="11" fillId="0" borderId="18" xfId="68" applyNumberFormat="1" applyFont="1" applyFill="1" applyBorder="1" applyAlignment="1" applyProtection="1">
      <alignment vertical="center"/>
      <protection/>
    </xf>
    <xf numFmtId="177" fontId="11" fillId="0" borderId="14" xfId="0" applyNumberFormat="1" applyFont="1" applyFill="1" applyBorder="1" applyAlignment="1" applyProtection="1">
      <alignment horizontal="centerContinuous" vertical="center"/>
      <protection/>
    </xf>
    <xf numFmtId="177" fontId="11" fillId="0" borderId="16" xfId="0" applyNumberFormat="1" applyFont="1" applyFill="1" applyBorder="1" applyAlignment="1">
      <alignment vertical="center"/>
    </xf>
    <xf numFmtId="177" fontId="9" fillId="0" borderId="0" xfId="68" applyNumberFormat="1" applyFont="1" applyFill="1" applyBorder="1" applyAlignment="1">
      <alignment vertical="center"/>
      <protection/>
    </xf>
    <xf numFmtId="177" fontId="11" fillId="0" borderId="18" xfId="0" applyNumberFormat="1" applyFont="1" applyFill="1" applyBorder="1" applyAlignment="1" applyProtection="1">
      <alignment vertical="center"/>
      <protection/>
    </xf>
    <xf numFmtId="177" fontId="11" fillId="0" borderId="1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176" fontId="71" fillId="0" borderId="0" xfId="65" applyNumberFormat="1" applyFont="1" applyFill="1" applyBorder="1" applyAlignment="1">
      <alignment horizontal="right" vertical="center"/>
      <protection/>
    </xf>
    <xf numFmtId="176" fontId="71" fillId="0" borderId="0" xfId="65" applyNumberFormat="1" applyFont="1" applyFill="1" applyBorder="1" applyAlignment="1">
      <alignment vertical="center"/>
      <protection/>
    </xf>
    <xf numFmtId="176" fontId="71" fillId="0" borderId="16" xfId="64" applyNumberFormat="1" applyFont="1" applyFill="1" applyBorder="1" applyAlignment="1">
      <alignment vertical="center"/>
      <protection/>
    </xf>
    <xf numFmtId="176" fontId="71" fillId="0" borderId="0" xfId="64" applyNumberFormat="1" applyFont="1" applyFill="1" applyBorder="1" applyAlignment="1">
      <alignment vertical="center"/>
      <protection/>
    </xf>
    <xf numFmtId="176" fontId="71" fillId="0" borderId="0" xfId="65" applyNumberFormat="1" applyFont="1" applyFill="1" applyAlignment="1">
      <alignment vertical="center"/>
      <protection/>
    </xf>
    <xf numFmtId="176" fontId="11" fillId="0" borderId="16" xfId="65" applyNumberFormat="1" applyFont="1" applyFill="1" applyBorder="1" applyAlignment="1" applyProtection="1">
      <alignment horizontal="left" vertical="center"/>
      <protection locked="0"/>
    </xf>
    <xf numFmtId="176" fontId="72" fillId="0" borderId="0" xfId="65" applyNumberFormat="1" applyFont="1" applyFill="1" applyBorder="1" applyAlignment="1">
      <alignment vertical="center"/>
      <protection/>
    </xf>
    <xf numFmtId="189" fontId="72" fillId="0" borderId="0" xfId="65" applyNumberFormat="1" applyFont="1" applyFill="1" applyBorder="1" applyAlignment="1">
      <alignment vertical="center"/>
      <protection/>
    </xf>
    <xf numFmtId="189" fontId="73" fillId="0" borderId="0" xfId="65" applyNumberFormat="1" applyFont="1" applyFill="1" applyBorder="1" applyAlignment="1" applyProtection="1">
      <alignment vertical="center"/>
      <protection/>
    </xf>
    <xf numFmtId="177" fontId="71" fillId="0" borderId="0" xfId="67" applyNumberFormat="1" applyFont="1" applyFill="1" applyBorder="1" applyAlignment="1">
      <alignment horizontal="left" vertical="center"/>
      <protection/>
    </xf>
    <xf numFmtId="177" fontId="71" fillId="0" borderId="0" xfId="67" applyNumberFormat="1" applyFont="1" applyFill="1" applyBorder="1" applyAlignment="1">
      <alignment vertical="center"/>
      <protection/>
    </xf>
    <xf numFmtId="176" fontId="74" fillId="0" borderId="0" xfId="65" applyNumberFormat="1" applyFont="1" applyFill="1" applyBorder="1" applyAlignment="1">
      <alignment horizontal="right" vertical="center"/>
      <protection/>
    </xf>
    <xf numFmtId="176" fontId="74" fillId="0" borderId="16" xfId="65" applyNumberFormat="1" applyFont="1" applyFill="1" applyBorder="1" applyAlignment="1">
      <alignment horizontal="right" vertical="center"/>
      <protection/>
    </xf>
    <xf numFmtId="176" fontId="11" fillId="0" borderId="15" xfId="65" applyNumberFormat="1" applyFont="1" applyFill="1" applyBorder="1" applyAlignment="1">
      <alignment vertical="center"/>
      <protection/>
    </xf>
    <xf numFmtId="176" fontId="74" fillId="0" borderId="0" xfId="65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 vertical="center" shrinkToFit="1"/>
    </xf>
    <xf numFmtId="177" fontId="71" fillId="0" borderId="0" xfId="68" applyNumberFormat="1" applyFont="1" applyFill="1" applyBorder="1" applyAlignment="1">
      <alignment vertical="center"/>
      <protection/>
    </xf>
    <xf numFmtId="177" fontId="71" fillId="0" borderId="0" xfId="68" applyNumberFormat="1" applyFont="1" applyFill="1" applyBorder="1" applyAlignment="1" applyProtection="1">
      <alignment vertical="center"/>
      <protection locked="0"/>
    </xf>
    <xf numFmtId="178" fontId="71" fillId="0" borderId="0" xfId="68" applyNumberFormat="1" applyFont="1" applyFill="1" applyBorder="1" applyAlignment="1" applyProtection="1">
      <alignment vertical="center"/>
      <protection/>
    </xf>
    <xf numFmtId="177" fontId="71" fillId="0" borderId="0" xfId="68" applyNumberFormat="1" applyFont="1" applyFill="1" applyAlignment="1">
      <alignment vertical="center"/>
      <protection/>
    </xf>
    <xf numFmtId="177" fontId="71" fillId="0" borderId="0" xfId="0" applyNumberFormat="1" applyFont="1" applyFill="1" applyBorder="1" applyAlignment="1">
      <alignment vertical="center"/>
    </xf>
    <xf numFmtId="177" fontId="71" fillId="0" borderId="0" xfId="0" applyNumberFormat="1" applyFont="1" applyFill="1" applyBorder="1" applyAlignment="1" applyProtection="1">
      <alignment vertical="center"/>
      <protection/>
    </xf>
    <xf numFmtId="178" fontId="71" fillId="0" borderId="0" xfId="0" applyNumberFormat="1" applyFont="1" applyFill="1" applyBorder="1" applyAlignment="1" applyProtection="1">
      <alignment vertical="center"/>
      <protection/>
    </xf>
    <xf numFmtId="176" fontId="11" fillId="0" borderId="12" xfId="65" applyNumberFormat="1" applyFont="1" applyFill="1" applyBorder="1" applyAlignment="1" applyProtection="1">
      <alignment horizontal="center" vertical="center" shrinkToFit="1"/>
      <protection/>
    </xf>
    <xf numFmtId="176" fontId="12" fillId="0" borderId="12" xfId="65" applyNumberFormat="1" applyFont="1" applyFill="1" applyBorder="1" applyAlignment="1" applyProtection="1">
      <alignment horizontal="center" vertical="center" shrinkToFit="1"/>
      <protection/>
    </xf>
    <xf numFmtId="176" fontId="71" fillId="0" borderId="13" xfId="65" applyNumberFormat="1" applyFont="1" applyFill="1" applyBorder="1" applyAlignment="1">
      <alignment horizontal="right" vertical="center"/>
      <protection/>
    </xf>
    <xf numFmtId="176" fontId="12" fillId="0" borderId="12" xfId="65" applyNumberFormat="1" applyFont="1" applyFill="1" applyBorder="1" applyAlignment="1" applyProtection="1">
      <alignment horizontal="center" vertical="center"/>
      <protection/>
    </xf>
    <xf numFmtId="177" fontId="11" fillId="0" borderId="14" xfId="0" applyNumberFormat="1" applyFont="1" applyFill="1" applyBorder="1" applyAlignment="1">
      <alignment horizontal="centerContinuous" vertical="center"/>
    </xf>
    <xf numFmtId="177" fontId="11" fillId="0" borderId="19" xfId="0" applyNumberFormat="1" applyFont="1" applyFill="1" applyBorder="1" applyAlignment="1" applyProtection="1">
      <alignment horizontal="center" vertical="center"/>
      <protection/>
    </xf>
    <xf numFmtId="176" fontId="11" fillId="0" borderId="13" xfId="65" applyNumberFormat="1" applyFont="1" applyFill="1" applyBorder="1" applyAlignment="1" applyProtection="1">
      <alignment horizontal="right" vertical="center"/>
      <protection locked="0"/>
    </xf>
    <xf numFmtId="176" fontId="9" fillId="0" borderId="0" xfId="65" applyNumberFormat="1" applyFont="1" applyFill="1" applyAlignment="1">
      <alignment/>
      <protection/>
    </xf>
    <xf numFmtId="176" fontId="11" fillId="0" borderId="0" xfId="64" applyNumberFormat="1" applyFont="1" applyFill="1" applyBorder="1" applyAlignment="1">
      <alignment horizontal="right"/>
      <protection/>
    </xf>
    <xf numFmtId="176" fontId="11" fillId="0" borderId="0" xfId="64" applyNumberFormat="1" applyFont="1" applyFill="1" applyBorder="1" applyAlignment="1" applyProtection="1">
      <alignment horizontal="right"/>
      <protection/>
    </xf>
    <xf numFmtId="176" fontId="17" fillId="0" borderId="0" xfId="65" applyNumberFormat="1" applyFont="1" applyFill="1" applyBorder="1" applyAlignment="1" applyProtection="1">
      <alignment horizontal="right"/>
      <protection locked="0"/>
    </xf>
    <xf numFmtId="176" fontId="17" fillId="0" borderId="0" xfId="65" applyNumberFormat="1" applyFont="1" applyFill="1" applyBorder="1" applyAlignment="1">
      <alignment/>
      <protection/>
    </xf>
    <xf numFmtId="176" fontId="11" fillId="0" borderId="16" xfId="64" applyNumberFormat="1" applyFont="1" applyFill="1" applyBorder="1" applyAlignment="1" applyProtection="1">
      <alignment horizontal="left"/>
      <protection/>
    </xf>
    <xf numFmtId="176" fontId="11" fillId="0" borderId="0" xfId="64" applyNumberFormat="1" applyFont="1" applyFill="1" applyBorder="1" applyAlignment="1">
      <alignment/>
      <protection/>
    </xf>
    <xf numFmtId="176" fontId="11" fillId="0" borderId="0" xfId="65" applyNumberFormat="1" applyFont="1" applyFill="1" applyAlignment="1">
      <alignment/>
      <protection/>
    </xf>
    <xf numFmtId="176" fontId="11" fillId="0" borderId="0" xfId="64" applyNumberFormat="1" applyFont="1" applyFill="1" applyBorder="1" applyAlignment="1" applyProtection="1">
      <alignment horizontal="distributed"/>
      <protection/>
    </xf>
    <xf numFmtId="176" fontId="11" fillId="0" borderId="16" xfId="64" applyNumberFormat="1" applyFont="1" applyFill="1" applyBorder="1" applyAlignment="1" applyProtection="1">
      <alignment horizontal="distributed"/>
      <protection/>
    </xf>
    <xf numFmtId="176" fontId="9" fillId="0" borderId="0" xfId="65" applyNumberFormat="1" applyFont="1" applyFill="1" applyBorder="1" applyAlignment="1">
      <alignment/>
      <protection/>
    </xf>
    <xf numFmtId="176" fontId="11" fillId="0" borderId="0" xfId="65" applyNumberFormat="1" applyFont="1" applyFill="1" applyBorder="1" applyAlignment="1">
      <alignment/>
      <protection/>
    </xf>
    <xf numFmtId="176" fontId="11" fillId="0" borderId="0" xfId="64" applyNumberFormat="1" applyFont="1" applyFill="1" applyBorder="1" applyAlignment="1">
      <alignment horizontal="left"/>
      <protection/>
    </xf>
    <xf numFmtId="176" fontId="11" fillId="0" borderId="13" xfId="64" applyNumberFormat="1" applyFont="1" applyFill="1" applyBorder="1" applyAlignment="1" applyProtection="1">
      <alignment horizontal="right"/>
      <protection/>
    </xf>
    <xf numFmtId="176" fontId="17" fillId="0" borderId="0" xfId="65" applyNumberFormat="1" applyFont="1" applyFill="1" applyBorder="1" applyAlignment="1" applyProtection="1">
      <alignment horizontal="right"/>
      <protection/>
    </xf>
    <xf numFmtId="176" fontId="11" fillId="0" borderId="13" xfId="64" applyNumberFormat="1" applyFont="1" applyFill="1" applyBorder="1" applyAlignment="1" applyProtection="1">
      <alignment horizontal="distributed"/>
      <protection/>
    </xf>
    <xf numFmtId="176" fontId="17" fillId="0" borderId="0" xfId="65" applyNumberFormat="1" applyFont="1" applyFill="1" applyBorder="1" applyAlignment="1" applyProtection="1">
      <alignment/>
      <protection locked="0"/>
    </xf>
    <xf numFmtId="189" fontId="17" fillId="0" borderId="0" xfId="65" applyNumberFormat="1" applyFont="1" applyFill="1" applyBorder="1" applyAlignment="1" applyProtection="1">
      <alignment/>
      <protection/>
    </xf>
    <xf numFmtId="189" fontId="17" fillId="0" borderId="0" xfId="65" applyNumberFormat="1" applyFont="1" applyFill="1" applyBorder="1" applyAlignment="1" applyProtection="1">
      <alignment/>
      <protection locked="0"/>
    </xf>
    <xf numFmtId="185" fontId="17" fillId="0" borderId="0" xfId="49" applyNumberFormat="1" applyFont="1" applyFill="1" applyBorder="1" applyAlignment="1" applyProtection="1">
      <alignment/>
      <protection/>
    </xf>
    <xf numFmtId="176" fontId="16" fillId="0" borderId="0" xfId="65" applyNumberFormat="1" applyFont="1" applyFill="1" applyBorder="1" applyAlignment="1" applyProtection="1">
      <alignment horizontal="right"/>
      <protection locked="0"/>
    </xf>
    <xf numFmtId="176" fontId="16" fillId="0" borderId="0" xfId="65" applyNumberFormat="1" applyFont="1" applyFill="1" applyBorder="1" applyAlignment="1" applyProtection="1">
      <alignment horizontal="right"/>
      <protection/>
    </xf>
    <xf numFmtId="176" fontId="16" fillId="0" borderId="13" xfId="65" applyNumberFormat="1" applyFont="1" applyFill="1" applyBorder="1" applyAlignment="1" applyProtection="1">
      <alignment horizontal="right"/>
      <protection/>
    </xf>
    <xf numFmtId="176" fontId="16" fillId="0" borderId="16" xfId="65" applyNumberFormat="1" applyFont="1" applyFill="1" applyBorder="1" applyAlignment="1" applyProtection="1">
      <alignment horizontal="right"/>
      <protection/>
    </xf>
    <xf numFmtId="176" fontId="16" fillId="0" borderId="0" xfId="65" applyNumberFormat="1" applyFont="1" applyFill="1" applyAlignment="1">
      <alignment horizontal="right"/>
      <protection/>
    </xf>
    <xf numFmtId="176" fontId="17" fillId="0" borderId="0" xfId="65" applyNumberFormat="1" applyFont="1" applyFill="1" applyBorder="1" applyAlignment="1" applyProtection="1">
      <alignment horizontal="left" vertical="center"/>
      <protection/>
    </xf>
    <xf numFmtId="176" fontId="17" fillId="0" borderId="13" xfId="65" applyNumberFormat="1" applyFont="1" applyFill="1" applyBorder="1" applyAlignment="1" applyProtection="1">
      <alignment vertical="center"/>
      <protection/>
    </xf>
    <xf numFmtId="176" fontId="17" fillId="0" borderId="22" xfId="65" applyNumberFormat="1" applyFont="1" applyFill="1" applyBorder="1" applyAlignment="1" applyProtection="1">
      <alignment horizontal="center" wrapText="1"/>
      <protection/>
    </xf>
    <xf numFmtId="176" fontId="17" fillId="0" borderId="0" xfId="64" applyNumberFormat="1" applyFont="1" applyFill="1" applyBorder="1" applyAlignment="1" applyProtection="1">
      <alignment horizontal="distributed" vertical="center"/>
      <protection/>
    </xf>
    <xf numFmtId="0" fontId="27" fillId="0" borderId="0" xfId="0" applyFont="1" applyFill="1" applyAlignment="1">
      <alignment vertical="center" shrinkToFit="1"/>
    </xf>
    <xf numFmtId="176" fontId="17" fillId="0" borderId="17" xfId="65" applyNumberFormat="1" applyFont="1" applyFill="1" applyBorder="1" applyAlignment="1" applyProtection="1">
      <alignment horizontal="center" vertical="top"/>
      <protection/>
    </xf>
    <xf numFmtId="176" fontId="76" fillId="0" borderId="0" xfId="65" applyNumberFormat="1" applyFont="1" applyFill="1" applyBorder="1" applyAlignment="1">
      <alignment vertical="center"/>
      <protection/>
    </xf>
    <xf numFmtId="176" fontId="76" fillId="0" borderId="16" xfId="64" applyNumberFormat="1" applyFont="1" applyFill="1" applyBorder="1" applyAlignment="1">
      <alignment vertical="center"/>
      <protection/>
    </xf>
    <xf numFmtId="176" fontId="76" fillId="0" borderId="0" xfId="64" applyNumberFormat="1" applyFont="1" applyFill="1" applyBorder="1" applyAlignment="1">
      <alignment vertical="center"/>
      <protection/>
    </xf>
    <xf numFmtId="176" fontId="76" fillId="0" borderId="0" xfId="65" applyNumberFormat="1" applyFont="1" applyFill="1" applyAlignment="1">
      <alignment vertical="center"/>
      <protection/>
    </xf>
    <xf numFmtId="176" fontId="76" fillId="0" borderId="13" xfId="65" applyNumberFormat="1" applyFont="1" applyFill="1" applyBorder="1" applyAlignment="1">
      <alignment vertical="center"/>
      <protection/>
    </xf>
    <xf numFmtId="177" fontId="28" fillId="0" borderId="0" xfId="0" applyNumberFormat="1" applyFont="1" applyFill="1" applyBorder="1" applyAlignment="1">
      <alignment vertical="center"/>
    </xf>
    <xf numFmtId="177" fontId="28" fillId="0" borderId="0" xfId="0" applyNumberFormat="1" applyFont="1" applyFill="1" applyAlignment="1">
      <alignment vertical="center"/>
    </xf>
    <xf numFmtId="176" fontId="77" fillId="0" borderId="0" xfId="65" applyNumberFormat="1" applyFont="1" applyFill="1" applyAlignment="1">
      <alignment vertical="center"/>
      <protection/>
    </xf>
    <xf numFmtId="189" fontId="77" fillId="0" borderId="0" xfId="65" applyNumberFormat="1" applyFont="1" applyFill="1" applyAlignment="1">
      <alignment vertical="center"/>
      <protection/>
    </xf>
    <xf numFmtId="189" fontId="78" fillId="0" borderId="0" xfId="65" applyNumberFormat="1" applyFont="1" applyFill="1" applyBorder="1" applyAlignment="1" applyProtection="1">
      <alignment vertical="center"/>
      <protection/>
    </xf>
    <xf numFmtId="177" fontId="28" fillId="0" borderId="0" xfId="69" applyNumberFormat="1" applyFont="1" applyFill="1" applyBorder="1" applyAlignment="1" applyProtection="1">
      <alignment horizontal="right" vertical="center"/>
      <protection/>
    </xf>
    <xf numFmtId="177" fontId="28" fillId="0" borderId="0" xfId="69" applyNumberFormat="1" applyFont="1" applyFill="1" applyBorder="1" applyAlignment="1" applyProtection="1">
      <alignment vertical="center"/>
      <protection/>
    </xf>
    <xf numFmtId="177" fontId="76" fillId="0" borderId="0" xfId="69" applyNumberFormat="1" applyFont="1" applyFill="1" applyBorder="1" applyAlignment="1" applyProtection="1">
      <alignment vertical="center"/>
      <protection/>
    </xf>
    <xf numFmtId="186" fontId="28" fillId="0" borderId="0" xfId="69" applyNumberFormat="1" applyFont="1" applyFill="1" applyBorder="1" applyAlignment="1" applyProtection="1">
      <alignment horizontal="right" vertical="center"/>
      <protection/>
    </xf>
    <xf numFmtId="177" fontId="28" fillId="0" borderId="0" xfId="69" applyNumberFormat="1" applyFont="1" applyFill="1" applyBorder="1" applyAlignment="1">
      <alignment vertical="center"/>
      <protection/>
    </xf>
    <xf numFmtId="177" fontId="28" fillId="0" borderId="0" xfId="69" applyNumberFormat="1" applyFont="1" applyFill="1" applyBorder="1" applyAlignment="1">
      <alignment horizontal="right" vertical="center"/>
      <protection/>
    </xf>
    <xf numFmtId="186" fontId="28" fillId="0" borderId="0" xfId="69" applyNumberFormat="1" applyFont="1" applyFill="1" applyBorder="1" applyAlignment="1">
      <alignment horizontal="right" vertical="center"/>
      <protection/>
    </xf>
    <xf numFmtId="187" fontId="28" fillId="0" borderId="0" xfId="69" applyNumberFormat="1" applyFont="1" applyFill="1" applyBorder="1" applyAlignment="1" applyProtection="1">
      <alignment vertical="center"/>
      <protection/>
    </xf>
    <xf numFmtId="186" fontId="28" fillId="0" borderId="0" xfId="69" applyNumberFormat="1" applyFont="1" applyFill="1" applyBorder="1" applyAlignment="1">
      <alignment vertical="center"/>
      <protection/>
    </xf>
    <xf numFmtId="177" fontId="29" fillId="0" borderId="0" xfId="0" applyNumberFormat="1" applyFont="1" applyFill="1" applyAlignment="1">
      <alignment vertical="center"/>
    </xf>
    <xf numFmtId="177" fontId="29" fillId="0" borderId="0" xfId="69" applyNumberFormat="1" applyFont="1" applyFill="1" applyBorder="1" applyAlignment="1">
      <alignment vertical="center"/>
      <protection/>
    </xf>
    <xf numFmtId="177" fontId="11" fillId="0" borderId="18" xfId="66" applyNumberFormat="1" applyFont="1" applyFill="1" applyBorder="1" applyAlignment="1" applyProtection="1">
      <alignment horizontal="center" vertical="center"/>
      <protection/>
    </xf>
    <xf numFmtId="176" fontId="11" fillId="0" borderId="16" xfId="65" applyNumberFormat="1" applyFont="1" applyFill="1" applyBorder="1" applyAlignment="1" applyProtection="1">
      <alignment vertical="center"/>
      <protection locked="0"/>
    </xf>
    <xf numFmtId="176" fontId="17" fillId="0" borderId="16" xfId="65" applyNumberFormat="1" applyFont="1" applyFill="1" applyBorder="1" applyAlignment="1" applyProtection="1">
      <alignment horizontal="right" vertical="center"/>
      <protection locked="0"/>
    </xf>
    <xf numFmtId="176" fontId="18" fillId="0" borderId="16" xfId="65" applyNumberFormat="1" applyFont="1" applyFill="1" applyBorder="1" applyAlignment="1" applyProtection="1">
      <alignment horizontal="right" vertical="center"/>
      <protection/>
    </xf>
    <xf numFmtId="176" fontId="18" fillId="0" borderId="0" xfId="65" applyNumberFormat="1" applyFont="1" applyFill="1" applyBorder="1" applyAlignment="1" applyProtection="1">
      <alignment horizontal="right" vertical="center"/>
      <protection/>
    </xf>
    <xf numFmtId="176" fontId="18" fillId="0" borderId="16" xfId="65" applyNumberFormat="1" applyFont="1" applyFill="1" applyBorder="1" applyAlignment="1" applyProtection="1">
      <alignment horizontal="right"/>
      <protection/>
    </xf>
    <xf numFmtId="176" fontId="18" fillId="0" borderId="0" xfId="65" applyNumberFormat="1" applyFont="1" applyFill="1" applyBorder="1" applyAlignment="1" applyProtection="1">
      <alignment horizontal="right"/>
      <protection/>
    </xf>
    <xf numFmtId="176" fontId="9" fillId="0" borderId="0" xfId="64" applyNumberFormat="1" applyFont="1" applyFill="1" applyBorder="1" applyAlignment="1">
      <alignment/>
      <protection/>
    </xf>
    <xf numFmtId="176" fontId="9" fillId="0" borderId="0" xfId="64" applyNumberFormat="1" applyFont="1" applyFill="1" applyBorder="1" applyAlignment="1" applyProtection="1">
      <alignment horizontal="distributed"/>
      <protection/>
    </xf>
    <xf numFmtId="176" fontId="9" fillId="0" borderId="16" xfId="64" applyNumberFormat="1" applyFont="1" applyFill="1" applyBorder="1" applyAlignment="1" applyProtection="1">
      <alignment horizontal="distributed"/>
      <protection/>
    </xf>
    <xf numFmtId="176" fontId="17" fillId="0" borderId="16" xfId="65" applyNumberFormat="1" applyFont="1" applyFill="1" applyBorder="1" applyAlignment="1" applyProtection="1">
      <alignment horizontal="right"/>
      <protection/>
    </xf>
    <xf numFmtId="177" fontId="11" fillId="0" borderId="16" xfId="68" applyNumberFormat="1" applyFont="1" applyFill="1" applyBorder="1" applyAlignment="1">
      <alignment vertical="center"/>
      <protection/>
    </xf>
    <xf numFmtId="186" fontId="79" fillId="0" borderId="0" xfId="69" applyNumberFormat="1" applyFont="1" applyFill="1" applyBorder="1" applyAlignment="1" applyProtection="1">
      <alignment horizontal="right" vertical="center"/>
      <protection/>
    </xf>
    <xf numFmtId="186" fontId="79" fillId="0" borderId="0" xfId="69" applyNumberFormat="1" applyFont="1" applyFill="1" applyBorder="1" applyAlignment="1">
      <alignment vertical="center"/>
      <protection/>
    </xf>
    <xf numFmtId="177" fontId="11" fillId="0" borderId="16" xfId="69" applyNumberFormat="1" applyFont="1" applyFill="1" applyBorder="1" applyAlignment="1">
      <alignment vertical="center"/>
      <protection/>
    </xf>
    <xf numFmtId="177" fontId="28" fillId="0" borderId="16" xfId="69" applyNumberFormat="1" applyFont="1" applyFill="1" applyBorder="1" applyAlignment="1" applyProtection="1">
      <alignment horizontal="right" vertical="center"/>
      <protection/>
    </xf>
    <xf numFmtId="177" fontId="11" fillId="0" borderId="0" xfId="69" applyNumberFormat="1" applyFont="1" applyFill="1" applyBorder="1" applyAlignment="1" applyProtection="1">
      <alignment horizontal="left" vertical="center"/>
      <protection/>
    </xf>
    <xf numFmtId="177" fontId="12" fillId="0" borderId="0" xfId="69" applyNumberFormat="1" applyFont="1" applyFill="1" applyBorder="1" applyAlignment="1" applyProtection="1">
      <alignment horizontal="right" vertical="center"/>
      <protection/>
    </xf>
    <xf numFmtId="177" fontId="11" fillId="0" borderId="0" xfId="69" applyNumberFormat="1" applyFont="1" applyFill="1" applyBorder="1" applyAlignment="1">
      <alignment horizontal="right" vertical="center"/>
      <protection/>
    </xf>
    <xf numFmtId="177" fontId="28" fillId="0" borderId="16" xfId="69" applyNumberFormat="1" applyFont="1" applyFill="1" applyBorder="1" applyAlignment="1">
      <alignment horizontal="right" vertical="center"/>
      <protection/>
    </xf>
    <xf numFmtId="186" fontId="11" fillId="0" borderId="0" xfId="69" applyNumberFormat="1" applyFont="1" applyFill="1" applyBorder="1" applyAlignment="1">
      <alignment horizontal="right" vertical="center"/>
      <protection/>
    </xf>
    <xf numFmtId="176" fontId="11" fillId="0" borderId="0" xfId="65" applyNumberFormat="1" applyFont="1" applyFill="1" applyBorder="1" applyAlignment="1" applyProtection="1">
      <alignment horizontal="right" vertical="center" shrinkToFit="1"/>
      <protection locked="0"/>
    </xf>
    <xf numFmtId="186" fontId="28" fillId="0" borderId="0" xfId="69" applyNumberFormat="1" applyFont="1" applyFill="1" applyBorder="1" applyAlignment="1" applyProtection="1">
      <alignment vertical="center"/>
      <protection/>
    </xf>
    <xf numFmtId="176" fontId="11" fillId="0" borderId="13" xfId="64" applyNumberFormat="1" applyFont="1" applyFill="1" applyBorder="1" applyAlignment="1" applyProtection="1">
      <alignment horizontal="center" vertical="center" shrinkToFit="1"/>
      <protection/>
    </xf>
    <xf numFmtId="189" fontId="11" fillId="0" borderId="0" xfId="69" applyNumberFormat="1" applyFont="1" applyFill="1" applyBorder="1" applyAlignment="1">
      <alignment vertical="center"/>
      <protection/>
    </xf>
    <xf numFmtId="177" fontId="29" fillId="0" borderId="16" xfId="69" applyNumberFormat="1" applyFont="1" applyFill="1" applyBorder="1" applyAlignment="1">
      <alignment vertical="center"/>
      <protection/>
    </xf>
    <xf numFmtId="189" fontId="28" fillId="0" borderId="0" xfId="69" applyNumberFormat="1" applyFont="1" applyFill="1" applyBorder="1" applyAlignment="1">
      <alignment vertical="center"/>
      <protection/>
    </xf>
    <xf numFmtId="178" fontId="11" fillId="0" borderId="0" xfId="69" applyNumberFormat="1" applyFont="1" applyFill="1" applyBorder="1" applyAlignment="1">
      <alignment vertical="center"/>
      <protection/>
    </xf>
    <xf numFmtId="178" fontId="28" fillId="0" borderId="0" xfId="69" applyNumberFormat="1" applyFont="1" applyFill="1" applyBorder="1" applyAlignment="1">
      <alignment vertical="center"/>
      <protection/>
    </xf>
    <xf numFmtId="177" fontId="11" fillId="0" borderId="16" xfId="68" applyNumberFormat="1" applyFont="1" applyFill="1" applyBorder="1" applyAlignment="1" applyProtection="1">
      <alignment vertical="center"/>
      <protection/>
    </xf>
    <xf numFmtId="177" fontId="9" fillId="0" borderId="16" xfId="68" applyNumberFormat="1" applyFont="1" applyFill="1" applyBorder="1" applyAlignment="1" applyProtection="1">
      <alignment vertical="center"/>
      <protection/>
    </xf>
    <xf numFmtId="177" fontId="9" fillId="0" borderId="0" xfId="68" applyNumberFormat="1" applyFont="1" applyFill="1" applyBorder="1" applyAlignment="1" applyProtection="1">
      <alignment vertical="center"/>
      <protection/>
    </xf>
    <xf numFmtId="178" fontId="9" fillId="0" borderId="0" xfId="68" applyNumberFormat="1" applyFont="1" applyFill="1" applyBorder="1" applyAlignment="1" applyProtection="1">
      <alignment vertical="center"/>
      <protection/>
    </xf>
    <xf numFmtId="177" fontId="71" fillId="0" borderId="16" xfId="68" applyNumberFormat="1" applyFont="1" applyFill="1" applyBorder="1" applyAlignment="1">
      <alignment vertical="center"/>
      <protection/>
    </xf>
    <xf numFmtId="177" fontId="11" fillId="0" borderId="16" xfId="0" applyNumberFormat="1" applyFont="1" applyFill="1" applyBorder="1" applyAlignment="1" applyProtection="1">
      <alignment vertical="center"/>
      <protection/>
    </xf>
    <xf numFmtId="177" fontId="9" fillId="0" borderId="16" xfId="0" applyNumberFormat="1" applyFont="1" applyFill="1" applyBorder="1" applyAlignment="1" applyProtection="1">
      <alignment vertical="center"/>
      <protection/>
    </xf>
    <xf numFmtId="177" fontId="9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vertical="center"/>
      <protection/>
    </xf>
    <xf numFmtId="177" fontId="71" fillId="0" borderId="16" xfId="0" applyNumberFormat="1" applyFont="1" applyFill="1" applyBorder="1" applyAlignment="1" applyProtection="1">
      <alignment vertical="center"/>
      <protection/>
    </xf>
    <xf numFmtId="176" fontId="17" fillId="0" borderId="16" xfId="65" applyNumberFormat="1" applyFont="1" applyFill="1" applyBorder="1" applyAlignment="1">
      <alignment vertical="center"/>
      <protection/>
    </xf>
    <xf numFmtId="176" fontId="21" fillId="0" borderId="0" xfId="65" applyNumberFormat="1" applyFont="1" applyFill="1" applyBorder="1" applyAlignment="1" applyProtection="1">
      <alignment horizontal="right" vertical="center"/>
      <protection/>
    </xf>
    <xf numFmtId="176" fontId="21" fillId="0" borderId="13" xfId="65" applyNumberFormat="1" applyFont="1" applyFill="1" applyBorder="1" applyAlignment="1" applyProtection="1">
      <alignment horizontal="right" vertical="center"/>
      <protection/>
    </xf>
    <xf numFmtId="176" fontId="11" fillId="0" borderId="0" xfId="65" applyNumberFormat="1" applyFont="1" applyFill="1" applyBorder="1" applyAlignment="1">
      <alignment horizontal="left" vertical="center"/>
      <protection/>
    </xf>
    <xf numFmtId="176" fontId="21" fillId="0" borderId="0" xfId="65" applyNumberFormat="1" applyFont="1" applyFill="1" applyBorder="1" applyAlignment="1" applyProtection="1">
      <alignment horizontal="right"/>
      <protection/>
    </xf>
    <xf numFmtId="176" fontId="21" fillId="0" borderId="13" xfId="65" applyNumberFormat="1" applyFont="1" applyFill="1" applyBorder="1" applyAlignment="1" applyProtection="1">
      <alignment horizontal="right"/>
      <protection/>
    </xf>
    <xf numFmtId="176" fontId="9" fillId="0" borderId="13" xfId="64" applyNumberFormat="1" applyFont="1" applyFill="1" applyBorder="1" applyAlignment="1" applyProtection="1">
      <alignment horizontal="distributed"/>
      <protection/>
    </xf>
    <xf numFmtId="177" fontId="11" fillId="0" borderId="19" xfId="66" applyNumberFormat="1" applyFont="1" applyFill="1" applyBorder="1" applyAlignment="1" applyProtection="1">
      <alignment horizontal="center" vertical="center"/>
      <protection/>
    </xf>
    <xf numFmtId="177" fontId="11" fillId="0" borderId="24" xfId="66" applyNumberFormat="1" applyFont="1" applyFill="1" applyBorder="1" applyAlignment="1" applyProtection="1">
      <alignment horizontal="center" vertical="center"/>
      <protection/>
    </xf>
    <xf numFmtId="177" fontId="11" fillId="0" borderId="16" xfId="66" applyNumberFormat="1" applyFont="1" applyFill="1" applyBorder="1" applyAlignment="1">
      <alignment vertical="center"/>
      <protection/>
    </xf>
    <xf numFmtId="177" fontId="11" fillId="0" borderId="16" xfId="66" applyNumberFormat="1" applyFont="1" applyFill="1" applyBorder="1" applyAlignment="1" applyProtection="1">
      <alignment vertical="center"/>
      <protection/>
    </xf>
    <xf numFmtId="177" fontId="9" fillId="0" borderId="16" xfId="66" applyNumberFormat="1" applyFont="1" applyFill="1" applyBorder="1" applyAlignment="1" applyProtection="1">
      <alignment vertical="center"/>
      <protection/>
    </xf>
    <xf numFmtId="177" fontId="9" fillId="0" borderId="0" xfId="66" applyNumberFormat="1" applyFont="1" applyFill="1" applyBorder="1" applyAlignment="1" applyProtection="1">
      <alignment vertical="center"/>
      <protection/>
    </xf>
    <xf numFmtId="177" fontId="71" fillId="0" borderId="16" xfId="67" applyNumberFormat="1" applyFont="1" applyFill="1" applyBorder="1" applyAlignment="1">
      <alignment horizontal="left" vertical="center"/>
      <protection/>
    </xf>
    <xf numFmtId="177" fontId="11" fillId="0" borderId="0" xfId="66" applyNumberFormat="1" applyFont="1" applyFill="1" applyBorder="1" applyAlignment="1" applyProtection="1">
      <alignment horizontal="distributed" vertical="center"/>
      <protection/>
    </xf>
    <xf numFmtId="177" fontId="11" fillId="0" borderId="16" xfId="67" applyNumberFormat="1" applyFont="1" applyFill="1" applyBorder="1" applyAlignment="1">
      <alignment vertical="center"/>
      <protection/>
    </xf>
    <xf numFmtId="177" fontId="11" fillId="0" borderId="16" xfId="67" applyNumberFormat="1" applyFont="1" applyFill="1" applyBorder="1" applyAlignment="1" applyProtection="1">
      <alignment vertical="center"/>
      <protection/>
    </xf>
    <xf numFmtId="177" fontId="9" fillId="0" borderId="16" xfId="67" applyNumberFormat="1" applyFont="1" applyFill="1" applyBorder="1" applyAlignment="1" applyProtection="1">
      <alignment vertical="center"/>
      <protection/>
    </xf>
    <xf numFmtId="177" fontId="9" fillId="0" borderId="0" xfId="67" applyNumberFormat="1" applyFont="1" applyFill="1" applyBorder="1" applyAlignment="1" applyProtection="1">
      <alignment vertical="center"/>
      <protection/>
    </xf>
    <xf numFmtId="177" fontId="11" fillId="0" borderId="16" xfId="67" applyNumberFormat="1" applyFont="1" applyFill="1" applyBorder="1" applyAlignment="1">
      <alignment horizontal="left" vertical="center"/>
      <protection/>
    </xf>
    <xf numFmtId="177" fontId="11" fillId="0" borderId="0" xfId="67" applyNumberFormat="1" applyFont="1" applyFill="1" applyBorder="1" applyAlignment="1" applyProtection="1">
      <alignment horizontal="distributed" vertical="center"/>
      <protection/>
    </xf>
    <xf numFmtId="176" fontId="17" fillId="0" borderId="16" xfId="65" applyNumberFormat="1" applyFont="1" applyFill="1" applyBorder="1" applyAlignment="1" applyProtection="1">
      <alignment vertical="center"/>
      <protection locked="0"/>
    </xf>
    <xf numFmtId="176" fontId="18" fillId="0" borderId="16" xfId="65" applyNumberFormat="1" applyFont="1" applyFill="1" applyBorder="1" applyAlignment="1" applyProtection="1">
      <alignment vertical="center"/>
      <protection/>
    </xf>
    <xf numFmtId="176" fontId="18" fillId="0" borderId="0" xfId="65" applyNumberFormat="1" applyFont="1" applyFill="1" applyBorder="1" applyAlignment="1" applyProtection="1">
      <alignment vertical="center"/>
      <protection/>
    </xf>
    <xf numFmtId="189" fontId="18" fillId="0" borderId="0" xfId="65" applyNumberFormat="1" applyFont="1" applyFill="1" applyBorder="1" applyAlignment="1" applyProtection="1">
      <alignment vertical="center"/>
      <protection/>
    </xf>
    <xf numFmtId="176" fontId="11" fillId="0" borderId="16" xfId="65" applyNumberFormat="1" applyFont="1" applyFill="1" applyBorder="1" applyAlignment="1">
      <alignment horizontal="left" vertical="center"/>
      <protection/>
    </xf>
    <xf numFmtId="176" fontId="73" fillId="0" borderId="16" xfId="65" applyNumberFormat="1" applyFont="1" applyFill="1" applyBorder="1" applyAlignment="1" applyProtection="1">
      <alignment vertical="center"/>
      <protection/>
    </xf>
    <xf numFmtId="176" fontId="73" fillId="0" borderId="0" xfId="65" applyNumberFormat="1" applyFont="1" applyFill="1" applyBorder="1" applyAlignment="1" applyProtection="1">
      <alignment vertical="center"/>
      <protection/>
    </xf>
    <xf numFmtId="176" fontId="18" fillId="0" borderId="16" xfId="65" applyNumberFormat="1" applyFont="1" applyFill="1" applyBorder="1" applyAlignment="1" applyProtection="1">
      <alignment/>
      <protection/>
    </xf>
    <xf numFmtId="176" fontId="18" fillId="0" borderId="0" xfId="65" applyNumberFormat="1" applyFont="1" applyFill="1" applyBorder="1" applyAlignment="1" applyProtection="1">
      <alignment/>
      <protection/>
    </xf>
    <xf numFmtId="189" fontId="18" fillId="0" borderId="0" xfId="65" applyNumberFormat="1" applyFont="1" applyFill="1" applyBorder="1" applyAlignment="1" applyProtection="1">
      <alignment/>
      <protection/>
    </xf>
    <xf numFmtId="176" fontId="18" fillId="0" borderId="0" xfId="65" applyNumberFormat="1" applyFont="1" applyFill="1" applyBorder="1" applyAlignment="1" applyProtection="1">
      <alignment/>
      <protection locked="0"/>
    </xf>
    <xf numFmtId="176" fontId="11" fillId="0" borderId="13" xfId="65" applyNumberFormat="1" applyFont="1" applyFill="1" applyBorder="1" applyAlignment="1">
      <alignment horizontal="right" vertical="center"/>
      <protection/>
    </xf>
    <xf numFmtId="176" fontId="17" fillId="0" borderId="16" xfId="65" applyNumberFormat="1" applyFont="1" applyFill="1" applyBorder="1" applyAlignment="1" applyProtection="1">
      <alignment/>
      <protection/>
    </xf>
    <xf numFmtId="189" fontId="17" fillId="0" borderId="0" xfId="65" applyNumberFormat="1" applyFont="1" applyFill="1" applyBorder="1" applyAlignment="1">
      <alignment/>
      <protection/>
    </xf>
    <xf numFmtId="176" fontId="11" fillId="0" borderId="25" xfId="65" applyNumberFormat="1" applyFont="1" applyFill="1" applyBorder="1" applyAlignment="1">
      <alignment horizontal="center" vertical="center" wrapText="1"/>
      <protection/>
    </xf>
    <xf numFmtId="176" fontId="11" fillId="0" borderId="26" xfId="65" applyNumberFormat="1" applyFont="1" applyFill="1" applyBorder="1" applyAlignment="1">
      <alignment horizontal="center" vertical="center" wrapText="1"/>
      <protection/>
    </xf>
    <xf numFmtId="176" fontId="11" fillId="0" borderId="27" xfId="65" applyNumberFormat="1" applyFont="1" applyFill="1" applyBorder="1" applyAlignment="1">
      <alignment horizontal="center" vertical="center" wrapText="1"/>
      <protection/>
    </xf>
    <xf numFmtId="176" fontId="9" fillId="0" borderId="16" xfId="64" applyNumberFormat="1" applyFont="1" applyFill="1" applyBorder="1" applyAlignment="1" applyProtection="1">
      <alignment horizontal="right"/>
      <protection/>
    </xf>
    <xf numFmtId="37" fontId="10" fillId="0" borderId="0" xfId="64" applyFont="1" applyFill="1" applyBorder="1" applyAlignment="1">
      <alignment horizontal="right"/>
      <protection/>
    </xf>
    <xf numFmtId="176" fontId="11" fillId="0" borderId="14" xfId="65" applyNumberFormat="1" applyFont="1" applyFill="1" applyBorder="1" applyAlignment="1" applyProtection="1">
      <alignment horizontal="center" vertical="center" wrapText="1"/>
      <protection/>
    </xf>
    <xf numFmtId="176" fontId="11" fillId="0" borderId="15" xfId="65" applyNumberFormat="1" applyFont="1" applyFill="1" applyBorder="1" applyAlignment="1" applyProtection="1">
      <alignment horizontal="center" vertical="center"/>
      <protection/>
    </xf>
    <xf numFmtId="176" fontId="11" fillId="0" borderId="16" xfId="65" applyNumberFormat="1" applyFont="1" applyFill="1" applyBorder="1" applyAlignment="1" applyProtection="1">
      <alignment horizontal="center" vertical="center"/>
      <protection/>
    </xf>
    <xf numFmtId="176" fontId="11" fillId="0" borderId="0" xfId="65" applyNumberFormat="1" applyFont="1" applyFill="1" applyBorder="1" applyAlignment="1" applyProtection="1">
      <alignment horizontal="center" vertical="center"/>
      <protection/>
    </xf>
    <xf numFmtId="176" fontId="11" fillId="0" borderId="18" xfId="65" applyNumberFormat="1" applyFont="1" applyFill="1" applyBorder="1" applyAlignment="1" applyProtection="1">
      <alignment horizontal="center" vertical="center"/>
      <protection/>
    </xf>
    <xf numFmtId="176" fontId="11" fillId="0" borderId="10" xfId="65" applyNumberFormat="1" applyFont="1" applyFill="1" applyBorder="1" applyAlignment="1" applyProtection="1">
      <alignment horizontal="center" vertical="center"/>
      <protection/>
    </xf>
    <xf numFmtId="186" fontId="13" fillId="0" borderId="28" xfId="65" applyNumberFormat="1" applyFont="1" applyFill="1" applyBorder="1" applyAlignment="1">
      <alignment horizontal="center" vertical="center" wrapText="1"/>
      <protection/>
    </xf>
    <xf numFmtId="186" fontId="13" fillId="0" borderId="29" xfId="65" applyNumberFormat="1" applyFont="1" applyFill="1" applyBorder="1" applyAlignment="1">
      <alignment horizontal="center" vertical="center"/>
      <protection/>
    </xf>
    <xf numFmtId="186" fontId="13" fillId="0" borderId="30" xfId="65" applyNumberFormat="1" applyFont="1" applyFill="1" applyBorder="1" applyAlignment="1">
      <alignment horizontal="center" vertical="center"/>
      <protection/>
    </xf>
    <xf numFmtId="176" fontId="11" fillId="0" borderId="15" xfId="65" applyNumberFormat="1" applyFont="1" applyFill="1" applyBorder="1" applyAlignment="1" applyProtection="1">
      <alignment horizontal="center" vertical="center" wrapText="1"/>
      <protection/>
    </xf>
    <xf numFmtId="176" fontId="11" fillId="0" borderId="22" xfId="65" applyNumberFormat="1" applyFont="1" applyFill="1" applyBorder="1" applyAlignment="1" applyProtection="1">
      <alignment horizontal="center" vertical="center" wrapText="1"/>
      <protection/>
    </xf>
    <xf numFmtId="176" fontId="11" fillId="0" borderId="18" xfId="65" applyNumberFormat="1" applyFont="1" applyFill="1" applyBorder="1" applyAlignment="1" applyProtection="1">
      <alignment horizontal="center" vertical="center" wrapText="1"/>
      <protection/>
    </xf>
    <xf numFmtId="176" fontId="11" fillId="0" borderId="10" xfId="65" applyNumberFormat="1" applyFont="1" applyFill="1" applyBorder="1" applyAlignment="1" applyProtection="1">
      <alignment horizontal="center" vertical="center" wrapText="1"/>
      <protection/>
    </xf>
    <xf numFmtId="176" fontId="11" fillId="0" borderId="17" xfId="65" applyNumberFormat="1" applyFont="1" applyFill="1" applyBorder="1" applyAlignment="1" applyProtection="1">
      <alignment horizontal="center" vertical="center" wrapText="1"/>
      <protection/>
    </xf>
    <xf numFmtId="176" fontId="17" fillId="0" borderId="0" xfId="65" applyNumberFormat="1" applyFont="1" applyFill="1" applyBorder="1" applyAlignment="1">
      <alignment horizontal="right" vertical="center"/>
      <protection/>
    </xf>
    <xf numFmtId="189" fontId="11" fillId="0" borderId="25" xfId="65" applyNumberFormat="1" applyFont="1" applyFill="1" applyBorder="1" applyAlignment="1" applyProtection="1">
      <alignment horizontal="center" vertical="center" wrapText="1"/>
      <protection/>
    </xf>
    <xf numFmtId="189" fontId="11" fillId="0" borderId="26" xfId="65" applyNumberFormat="1" applyFont="1" applyFill="1" applyBorder="1" applyAlignment="1" applyProtection="1">
      <alignment horizontal="center" vertical="center" wrapText="1"/>
      <protection/>
    </xf>
    <xf numFmtId="189" fontId="11" fillId="0" borderId="27" xfId="65" applyNumberFormat="1" applyFont="1" applyFill="1" applyBorder="1" applyAlignment="1" applyProtection="1">
      <alignment horizontal="center" vertical="center" wrapText="1"/>
      <protection/>
    </xf>
    <xf numFmtId="176" fontId="11" fillId="0" borderId="14" xfId="65" applyNumberFormat="1" applyFont="1" applyFill="1" applyBorder="1" applyAlignment="1">
      <alignment horizontal="center" vertical="center" wrapText="1"/>
      <protection/>
    </xf>
    <xf numFmtId="176" fontId="11" fillId="0" borderId="16" xfId="65" applyNumberFormat="1" applyFont="1" applyFill="1" applyBorder="1" applyAlignment="1">
      <alignment horizontal="center" vertical="center" wrapText="1"/>
      <protection/>
    </xf>
    <xf numFmtId="176" fontId="11" fillId="0" borderId="18" xfId="65" applyNumberFormat="1" applyFont="1" applyFill="1" applyBorder="1" applyAlignment="1">
      <alignment horizontal="center" vertical="center" wrapText="1"/>
      <protection/>
    </xf>
    <xf numFmtId="176" fontId="11" fillId="0" borderId="19" xfId="65" applyNumberFormat="1" applyFont="1" applyFill="1" applyBorder="1" applyAlignment="1" applyProtection="1">
      <alignment horizontal="center" vertical="center" shrinkToFit="1"/>
      <protection/>
    </xf>
    <xf numFmtId="176" fontId="11" fillId="0" borderId="21" xfId="65" applyNumberFormat="1" applyFont="1" applyFill="1" applyBorder="1" applyAlignment="1" applyProtection="1">
      <alignment horizontal="center" vertical="center" shrinkToFit="1"/>
      <protection/>
    </xf>
    <xf numFmtId="176" fontId="11" fillId="0" borderId="0" xfId="65" applyNumberFormat="1" applyFont="1" applyFill="1" applyAlignment="1" applyProtection="1">
      <alignment horizontal="center" vertical="center"/>
      <protection/>
    </xf>
    <xf numFmtId="176" fontId="11" fillId="0" borderId="12" xfId="65" applyNumberFormat="1" applyFont="1" applyFill="1" applyBorder="1" applyAlignment="1">
      <alignment horizontal="center" vertical="center" wrapText="1"/>
      <protection/>
    </xf>
    <xf numFmtId="176" fontId="11" fillId="0" borderId="19" xfId="65" applyNumberFormat="1" applyFont="1" applyFill="1" applyBorder="1" applyAlignment="1">
      <alignment horizontal="center" vertical="center" wrapText="1"/>
      <protection/>
    </xf>
    <xf numFmtId="176" fontId="11" fillId="0" borderId="25" xfId="65" applyNumberFormat="1" applyFont="1" applyFill="1" applyBorder="1" applyAlignment="1" applyProtection="1">
      <alignment horizontal="center" vertical="center"/>
      <protection/>
    </xf>
    <xf numFmtId="176" fontId="11" fillId="0" borderId="26" xfId="65" applyNumberFormat="1" applyFont="1" applyFill="1" applyBorder="1" applyAlignment="1" applyProtection="1">
      <alignment horizontal="center" vertical="center"/>
      <protection/>
    </xf>
    <xf numFmtId="176" fontId="11" fillId="0" borderId="27" xfId="65" applyNumberFormat="1" applyFont="1" applyFill="1" applyBorder="1" applyAlignment="1" applyProtection="1">
      <alignment horizontal="center" vertical="center"/>
      <protection/>
    </xf>
    <xf numFmtId="176" fontId="11" fillId="0" borderId="22" xfId="65" applyNumberFormat="1" applyFont="1" applyFill="1" applyBorder="1" applyAlignment="1">
      <alignment horizontal="center" vertical="center"/>
      <protection/>
    </xf>
    <xf numFmtId="176" fontId="11" fillId="0" borderId="18" xfId="65" applyNumberFormat="1" applyFont="1" applyFill="1" applyBorder="1" applyAlignment="1">
      <alignment horizontal="center" vertical="center"/>
      <protection/>
    </xf>
    <xf numFmtId="176" fontId="11" fillId="0" borderId="17" xfId="65" applyNumberFormat="1" applyFont="1" applyFill="1" applyBorder="1" applyAlignment="1">
      <alignment horizontal="center" vertical="center"/>
      <protection/>
    </xf>
    <xf numFmtId="176" fontId="12" fillId="0" borderId="26" xfId="65" applyNumberFormat="1" applyFont="1" applyFill="1" applyBorder="1" applyAlignment="1">
      <alignment horizontal="center" vertical="center" wrapText="1"/>
      <protection/>
    </xf>
    <xf numFmtId="176" fontId="12" fillId="0" borderId="27" xfId="65" applyNumberFormat="1" applyFont="1" applyFill="1" applyBorder="1" applyAlignment="1">
      <alignment horizontal="center" vertical="center" wrapText="1"/>
      <protection/>
    </xf>
    <xf numFmtId="176" fontId="11" fillId="0" borderId="22" xfId="65" applyNumberFormat="1" applyFont="1" applyFill="1" applyBorder="1" applyAlignment="1" applyProtection="1">
      <alignment horizontal="center" vertical="center"/>
      <protection/>
    </xf>
    <xf numFmtId="176" fontId="11" fillId="0" borderId="13" xfId="65" applyNumberFormat="1" applyFont="1" applyFill="1" applyBorder="1" applyAlignment="1" applyProtection="1">
      <alignment horizontal="center" vertical="center"/>
      <protection/>
    </xf>
    <xf numFmtId="176" fontId="11" fillId="0" borderId="17" xfId="65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9" fillId="0" borderId="0" xfId="64" applyNumberFormat="1" applyFont="1" applyFill="1" applyBorder="1" applyAlignment="1" applyProtection="1">
      <alignment horizontal="left"/>
      <protection/>
    </xf>
    <xf numFmtId="176" fontId="13" fillId="0" borderId="12" xfId="65" applyNumberFormat="1" applyFont="1" applyFill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 wrapText="1"/>
    </xf>
    <xf numFmtId="37" fontId="10" fillId="0" borderId="0" xfId="64" applyFont="1" applyFill="1" applyBorder="1" applyAlignment="1">
      <alignment/>
      <protection/>
    </xf>
    <xf numFmtId="37" fontId="9" fillId="0" borderId="13" xfId="64" applyFont="1" applyFill="1" applyBorder="1" applyAlignment="1">
      <alignment horizontal="left"/>
      <protection/>
    </xf>
    <xf numFmtId="37" fontId="9" fillId="0" borderId="0" xfId="64" applyFont="1" applyFill="1" applyBorder="1" applyAlignment="1">
      <alignment horizontal="right"/>
      <protection/>
    </xf>
    <xf numFmtId="176" fontId="9" fillId="0" borderId="0" xfId="64" applyNumberFormat="1" applyFont="1" applyFill="1" applyBorder="1" applyAlignment="1" applyProtection="1">
      <alignment horizontal="right"/>
      <protection/>
    </xf>
    <xf numFmtId="37" fontId="9" fillId="0" borderId="0" xfId="64" applyFont="1" applyFill="1" applyBorder="1" applyAlignment="1">
      <alignment horizontal="left"/>
      <protection/>
    </xf>
    <xf numFmtId="176" fontId="9" fillId="0" borderId="16" xfId="64" applyNumberFormat="1" applyFont="1" applyFill="1" applyBorder="1" applyAlignment="1">
      <alignment horizontal="right"/>
      <protection/>
    </xf>
    <xf numFmtId="176" fontId="9" fillId="0" borderId="0" xfId="64" applyNumberFormat="1" applyFont="1" applyFill="1" applyBorder="1" applyAlignment="1">
      <alignment horizontal="right"/>
      <protection/>
    </xf>
    <xf numFmtId="176" fontId="9" fillId="0" borderId="0" xfId="64" applyNumberFormat="1" applyFont="1" applyFill="1" applyBorder="1" applyAlignment="1" applyProtection="1">
      <alignment/>
      <protection/>
    </xf>
    <xf numFmtId="176" fontId="11" fillId="0" borderId="25" xfId="65" applyNumberFormat="1" applyFont="1" applyFill="1" applyBorder="1" applyAlignment="1" applyProtection="1">
      <alignment horizontal="center" vertical="center" wrapText="1"/>
      <protection/>
    </xf>
    <xf numFmtId="176" fontId="11" fillId="0" borderId="26" xfId="65" applyNumberFormat="1" applyFont="1" applyFill="1" applyBorder="1" applyAlignment="1" applyProtection="1">
      <alignment horizontal="center" vertical="center" wrapText="1"/>
      <protection/>
    </xf>
    <xf numFmtId="176" fontId="11" fillId="0" borderId="27" xfId="65" applyNumberFormat="1" applyFont="1" applyFill="1" applyBorder="1" applyAlignment="1" applyProtection="1">
      <alignment horizontal="center" vertical="center" wrapText="1"/>
      <protection/>
    </xf>
    <xf numFmtId="176" fontId="12" fillId="0" borderId="18" xfId="65" applyNumberFormat="1" applyFont="1" applyFill="1" applyBorder="1" applyAlignment="1" applyProtection="1">
      <alignment horizontal="center" vertical="center" shrinkToFit="1"/>
      <protection/>
    </xf>
    <xf numFmtId="176" fontId="12" fillId="0" borderId="17" xfId="65" applyNumberFormat="1" applyFont="1" applyFill="1" applyBorder="1" applyAlignment="1" applyProtection="1">
      <alignment horizontal="center" vertical="center" shrinkToFit="1"/>
      <protection/>
    </xf>
    <xf numFmtId="176" fontId="11" fillId="0" borderId="31" xfId="65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11" fillId="0" borderId="33" xfId="65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176" fontId="17" fillId="0" borderId="0" xfId="65" applyNumberFormat="1" applyFont="1" applyFill="1" applyBorder="1" applyAlignment="1">
      <alignment vertical="center"/>
      <protection/>
    </xf>
    <xf numFmtId="176" fontId="12" fillId="0" borderId="18" xfId="65" applyNumberFormat="1" applyFont="1" applyFill="1" applyBorder="1" applyAlignment="1" applyProtection="1">
      <alignment horizontal="center" vertical="center" wrapText="1"/>
      <protection/>
    </xf>
    <xf numFmtId="176" fontId="12" fillId="0" borderId="17" xfId="65" applyNumberFormat="1" applyFont="1" applyFill="1" applyBorder="1" applyAlignment="1" applyProtection="1">
      <alignment horizontal="center" vertical="center" wrapText="1"/>
      <protection/>
    </xf>
    <xf numFmtId="176" fontId="11" fillId="0" borderId="19" xfId="65" applyNumberFormat="1" applyFont="1" applyFill="1" applyBorder="1" applyAlignment="1" applyProtection="1">
      <alignment horizontal="center" vertical="center" wrapText="1"/>
      <protection/>
    </xf>
    <xf numFmtId="176" fontId="11" fillId="0" borderId="21" xfId="65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7" fontId="11" fillId="0" borderId="14" xfId="67" applyNumberFormat="1" applyFont="1" applyFill="1" applyBorder="1" applyAlignment="1" applyProtection="1">
      <alignment horizontal="center" vertical="center"/>
      <protection/>
    </xf>
    <xf numFmtId="177" fontId="11" fillId="0" borderId="15" xfId="67" applyNumberFormat="1" applyFont="1" applyFill="1" applyBorder="1" applyAlignment="1" applyProtection="1">
      <alignment horizontal="center" vertical="center"/>
      <protection/>
    </xf>
    <xf numFmtId="177" fontId="11" fillId="0" borderId="22" xfId="67" applyNumberFormat="1" applyFont="1" applyFill="1" applyBorder="1" applyAlignment="1" applyProtection="1">
      <alignment horizontal="center" vertical="center"/>
      <protection/>
    </xf>
    <xf numFmtId="177" fontId="11" fillId="0" borderId="18" xfId="67" applyNumberFormat="1" applyFont="1" applyFill="1" applyBorder="1" applyAlignment="1" applyProtection="1">
      <alignment horizontal="center" vertical="center"/>
      <protection/>
    </xf>
    <xf numFmtId="177" fontId="11" fillId="0" borderId="10" xfId="67" applyNumberFormat="1" applyFont="1" applyFill="1" applyBorder="1" applyAlignment="1" applyProtection="1">
      <alignment horizontal="center" vertical="center"/>
      <protection/>
    </xf>
    <xf numFmtId="177" fontId="11" fillId="0" borderId="17" xfId="67" applyNumberFormat="1" applyFont="1" applyFill="1" applyBorder="1" applyAlignment="1" applyProtection="1">
      <alignment horizontal="center" vertical="center"/>
      <protection/>
    </xf>
    <xf numFmtId="177" fontId="11" fillId="0" borderId="0" xfId="67" applyNumberFormat="1" applyFont="1" applyFill="1" applyBorder="1" applyAlignment="1" applyProtection="1">
      <alignment horizontal="center" vertical="center"/>
      <protection/>
    </xf>
    <xf numFmtId="177" fontId="11" fillId="0" borderId="13" xfId="67" applyNumberFormat="1" applyFont="1" applyFill="1" applyBorder="1" applyAlignment="1" applyProtection="1">
      <alignment horizontal="center" vertical="center"/>
      <protection/>
    </xf>
    <xf numFmtId="177" fontId="11" fillId="0" borderId="14" xfId="66" applyNumberFormat="1" applyFont="1" applyFill="1" applyBorder="1" applyAlignment="1" applyProtection="1">
      <alignment horizontal="center" vertical="center"/>
      <protection/>
    </xf>
    <xf numFmtId="177" fontId="11" fillId="0" borderId="15" xfId="66" applyNumberFormat="1" applyFont="1" applyFill="1" applyBorder="1" applyAlignment="1" applyProtection="1">
      <alignment horizontal="center" vertical="center"/>
      <protection/>
    </xf>
    <xf numFmtId="177" fontId="11" fillId="0" borderId="22" xfId="66" applyNumberFormat="1" applyFont="1" applyFill="1" applyBorder="1" applyAlignment="1" applyProtection="1">
      <alignment horizontal="center" vertical="center"/>
      <protection/>
    </xf>
    <xf numFmtId="177" fontId="11" fillId="0" borderId="18" xfId="66" applyNumberFormat="1" applyFont="1" applyFill="1" applyBorder="1" applyAlignment="1" applyProtection="1">
      <alignment horizontal="center" vertical="center"/>
      <protection/>
    </xf>
    <xf numFmtId="177" fontId="11" fillId="0" borderId="10" xfId="66" applyNumberFormat="1" applyFont="1" applyFill="1" applyBorder="1" applyAlignment="1" applyProtection="1">
      <alignment horizontal="center" vertical="center"/>
      <protection/>
    </xf>
    <xf numFmtId="177" fontId="11" fillId="0" borderId="17" xfId="66" applyNumberFormat="1" applyFont="1" applyFill="1" applyBorder="1" applyAlignment="1" applyProtection="1">
      <alignment horizontal="center" vertical="center"/>
      <protection/>
    </xf>
    <xf numFmtId="177" fontId="11" fillId="0" borderId="34" xfId="66" applyNumberFormat="1" applyFont="1" applyFill="1" applyBorder="1" applyAlignment="1" applyProtection="1">
      <alignment horizontal="center" vertical="center"/>
      <protection/>
    </xf>
    <xf numFmtId="37" fontId="15" fillId="0" borderId="35" xfId="66" applyFont="1" applyFill="1" applyBorder="1" applyAlignment="1">
      <alignment horizontal="center" vertical="center"/>
      <protection/>
    </xf>
    <xf numFmtId="37" fontId="15" fillId="0" borderId="36" xfId="66" applyFont="1" applyFill="1" applyBorder="1" applyAlignment="1">
      <alignment horizontal="center" vertical="center"/>
      <protection/>
    </xf>
    <xf numFmtId="177" fontId="11" fillId="0" borderId="14" xfId="66" applyNumberFormat="1" applyFont="1" applyFill="1" applyBorder="1" applyAlignment="1" applyProtection="1">
      <alignment horizontal="center" vertical="center" wrapText="1"/>
      <protection/>
    </xf>
    <xf numFmtId="177" fontId="11" fillId="0" borderId="15" xfId="66" applyNumberFormat="1" applyFont="1" applyFill="1" applyBorder="1" applyAlignment="1">
      <alignment horizontal="center" vertical="center" wrapText="1"/>
      <protection/>
    </xf>
    <xf numFmtId="177" fontId="11" fillId="0" borderId="15" xfId="66" applyNumberFormat="1" applyFont="1" applyFill="1" applyBorder="1" applyAlignment="1">
      <alignment horizontal="center" vertical="center"/>
      <protection/>
    </xf>
    <xf numFmtId="177" fontId="11" fillId="0" borderId="0" xfId="66" applyNumberFormat="1" applyFont="1" applyFill="1" applyBorder="1" applyAlignment="1">
      <alignment horizontal="center" vertical="center"/>
      <protection/>
    </xf>
    <xf numFmtId="177" fontId="11" fillId="0" borderId="19" xfId="67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7" fontId="11" fillId="0" borderId="37" xfId="66" applyNumberFormat="1" applyFont="1" applyFill="1" applyBorder="1" applyAlignment="1" applyProtection="1">
      <alignment horizontal="center" vertical="center"/>
      <protection/>
    </xf>
    <xf numFmtId="177" fontId="11" fillId="0" borderId="35" xfId="66" applyNumberFormat="1" applyFont="1" applyFill="1" applyBorder="1" applyAlignment="1" applyProtection="1">
      <alignment horizontal="center" vertical="center"/>
      <protection/>
    </xf>
    <xf numFmtId="177" fontId="11" fillId="0" borderId="38" xfId="66" applyNumberFormat="1" applyFont="1" applyFill="1" applyBorder="1" applyAlignment="1" applyProtection="1">
      <alignment horizontal="center" vertical="center"/>
      <protection/>
    </xf>
    <xf numFmtId="177" fontId="11" fillId="0" borderId="19" xfId="67" applyNumberFormat="1" applyFont="1" applyFill="1" applyBorder="1" applyAlignment="1" applyProtection="1">
      <alignment horizontal="center" vertical="center" shrinkToFit="1"/>
      <protection/>
    </xf>
    <xf numFmtId="177" fontId="11" fillId="0" borderId="21" xfId="67" applyNumberFormat="1" applyFont="1" applyFill="1" applyBorder="1" applyAlignment="1" applyProtection="1">
      <alignment horizontal="center" vertical="center" shrinkToFit="1"/>
      <protection/>
    </xf>
    <xf numFmtId="177" fontId="11" fillId="0" borderId="20" xfId="67" applyNumberFormat="1" applyFont="1" applyFill="1" applyBorder="1" applyAlignment="1" applyProtection="1">
      <alignment horizontal="center" vertical="center" shrinkToFit="1"/>
      <protection/>
    </xf>
    <xf numFmtId="177" fontId="11" fillId="0" borderId="39" xfId="67" applyNumberFormat="1" applyFont="1" applyFill="1" applyBorder="1" applyAlignment="1" applyProtection="1">
      <alignment horizontal="center" vertical="center" wrapText="1"/>
      <protection/>
    </xf>
    <xf numFmtId="177" fontId="11" fillId="0" borderId="40" xfId="67" applyNumberFormat="1" applyFont="1" applyFill="1" applyBorder="1" applyAlignment="1" applyProtection="1">
      <alignment horizontal="center" vertical="center" wrapText="1"/>
      <protection/>
    </xf>
    <xf numFmtId="177" fontId="11" fillId="0" borderId="41" xfId="67" applyNumberFormat="1" applyFont="1" applyFill="1" applyBorder="1" applyAlignment="1" applyProtection="1">
      <alignment horizontal="center" vertical="center" wrapText="1"/>
      <protection/>
    </xf>
    <xf numFmtId="177" fontId="11" fillId="0" borderId="14" xfId="67" applyNumberFormat="1" applyFont="1" applyFill="1" applyBorder="1" applyAlignment="1">
      <alignment horizontal="center" vertical="center"/>
      <protection/>
    </xf>
    <xf numFmtId="177" fontId="11" fillId="0" borderId="22" xfId="67" applyNumberFormat="1" applyFont="1" applyFill="1" applyBorder="1" applyAlignment="1">
      <alignment horizontal="center" vertical="center"/>
      <protection/>
    </xf>
    <xf numFmtId="177" fontId="11" fillId="0" borderId="18" xfId="67" applyNumberFormat="1" applyFont="1" applyFill="1" applyBorder="1" applyAlignment="1">
      <alignment horizontal="center" vertical="center"/>
      <protection/>
    </xf>
    <xf numFmtId="177" fontId="11" fillId="0" borderId="17" xfId="67" applyNumberFormat="1" applyFont="1" applyFill="1" applyBorder="1" applyAlignment="1">
      <alignment horizontal="center" vertical="center"/>
      <protection/>
    </xf>
    <xf numFmtId="177" fontId="11" fillId="0" borderId="0" xfId="66" applyNumberFormat="1" applyFont="1" applyFill="1" applyAlignment="1" applyProtection="1">
      <alignment horizontal="center" vertical="center"/>
      <protection/>
    </xf>
    <xf numFmtId="177" fontId="11" fillId="0" borderId="0" xfId="67" applyNumberFormat="1" applyFont="1" applyFill="1" applyAlignment="1" applyProtection="1">
      <alignment horizontal="center" vertical="center"/>
      <protection/>
    </xf>
    <xf numFmtId="177" fontId="11" fillId="0" borderId="19" xfId="67" applyNumberFormat="1" applyFont="1" applyFill="1" applyBorder="1" applyAlignment="1">
      <alignment horizontal="center" vertical="center"/>
      <protection/>
    </xf>
    <xf numFmtId="177" fontId="11" fillId="0" borderId="20" xfId="67" applyNumberFormat="1" applyFont="1" applyFill="1" applyBorder="1" applyAlignment="1">
      <alignment horizontal="center" vertical="center"/>
      <protection/>
    </xf>
    <xf numFmtId="177" fontId="11" fillId="0" borderId="14" xfId="66" applyNumberFormat="1" applyFont="1" applyFill="1" applyBorder="1" applyAlignment="1">
      <alignment horizontal="center" vertical="center"/>
      <protection/>
    </xf>
    <xf numFmtId="177" fontId="11" fillId="0" borderId="22" xfId="66" applyNumberFormat="1" applyFont="1" applyFill="1" applyBorder="1" applyAlignment="1">
      <alignment horizontal="center" vertical="center"/>
      <protection/>
    </xf>
    <xf numFmtId="177" fontId="11" fillId="0" borderId="18" xfId="66" applyNumberFormat="1" applyFont="1" applyFill="1" applyBorder="1" applyAlignment="1">
      <alignment horizontal="center" vertical="center"/>
      <protection/>
    </xf>
    <xf numFmtId="177" fontId="11" fillId="0" borderId="10" xfId="66" applyNumberFormat="1" applyFont="1" applyFill="1" applyBorder="1" applyAlignment="1">
      <alignment horizontal="center" vertical="center"/>
      <protection/>
    </xf>
    <xf numFmtId="177" fontId="11" fillId="0" borderId="17" xfId="66" applyNumberFormat="1" applyFont="1" applyFill="1" applyBorder="1" applyAlignment="1">
      <alignment horizontal="center" vertical="center"/>
      <protection/>
    </xf>
    <xf numFmtId="177" fontId="11" fillId="0" borderId="31" xfId="66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>
      <alignment vertical="center" shrinkToFit="1"/>
    </xf>
    <xf numFmtId="177" fontId="12" fillId="0" borderId="19" xfId="66" applyNumberFormat="1" applyFont="1" applyFill="1" applyBorder="1" applyAlignment="1" applyProtection="1">
      <alignment horizontal="center" vertical="center" shrinkToFit="1"/>
      <protection/>
    </xf>
    <xf numFmtId="0" fontId="25" fillId="0" borderId="21" xfId="0" applyFont="1" applyFill="1" applyBorder="1" applyAlignment="1">
      <alignment horizontal="center" vertical="center" shrinkToFit="1"/>
    </xf>
    <xf numFmtId="177" fontId="14" fillId="0" borderId="19" xfId="66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 shrinkToFit="1"/>
    </xf>
    <xf numFmtId="177" fontId="11" fillId="0" borderId="14" xfId="67" applyNumberFormat="1" applyFont="1" applyFill="1" applyBorder="1" applyAlignment="1">
      <alignment horizontal="center" vertical="center" wrapText="1"/>
      <protection/>
    </xf>
    <xf numFmtId="177" fontId="11" fillId="0" borderId="15" xfId="67" applyNumberFormat="1" applyFont="1" applyFill="1" applyBorder="1" applyAlignment="1">
      <alignment horizontal="center" vertical="center"/>
      <protection/>
    </xf>
    <xf numFmtId="177" fontId="11" fillId="0" borderId="10" xfId="67" applyNumberFormat="1" applyFont="1" applyFill="1" applyBorder="1" applyAlignment="1">
      <alignment horizontal="center" vertical="center"/>
      <protection/>
    </xf>
    <xf numFmtId="177" fontId="11" fillId="0" borderId="39" xfId="67" applyNumberFormat="1" applyFont="1" applyFill="1" applyBorder="1" applyAlignment="1" applyProtection="1">
      <alignment horizontal="center" vertical="center"/>
      <protection/>
    </xf>
    <xf numFmtId="177" fontId="11" fillId="0" borderId="40" xfId="67" applyNumberFormat="1" applyFont="1" applyFill="1" applyBorder="1" applyAlignment="1" applyProtection="1">
      <alignment horizontal="center" vertical="center"/>
      <protection/>
    </xf>
    <xf numFmtId="177" fontId="11" fillId="0" borderId="41" xfId="67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11" fillId="0" borderId="26" xfId="66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177" fontId="11" fillId="0" borderId="14" xfId="67" applyNumberFormat="1" applyFont="1" applyFill="1" applyBorder="1" applyAlignment="1" applyProtection="1" quotePrefix="1">
      <alignment horizontal="center" vertical="center"/>
      <protection/>
    </xf>
    <xf numFmtId="177" fontId="11" fillId="0" borderId="22" xfId="67" applyNumberFormat="1" applyFont="1" applyFill="1" applyBorder="1" applyAlignment="1" applyProtection="1" quotePrefix="1">
      <alignment horizontal="center" vertical="center"/>
      <protection/>
    </xf>
    <xf numFmtId="177" fontId="11" fillId="0" borderId="14" xfId="67" applyNumberFormat="1" applyFont="1" applyFill="1" applyBorder="1" applyAlignment="1" applyProtection="1">
      <alignment horizontal="center" vertical="center" shrinkToFit="1"/>
      <protection/>
    </xf>
    <xf numFmtId="177" fontId="11" fillId="0" borderId="22" xfId="67" applyNumberFormat="1" applyFont="1" applyFill="1" applyBorder="1" applyAlignment="1" applyProtection="1">
      <alignment horizontal="center" vertical="center" shrinkToFit="1"/>
      <protection/>
    </xf>
    <xf numFmtId="177" fontId="12" fillId="0" borderId="18" xfId="67" applyNumberFormat="1" applyFont="1" applyFill="1" applyBorder="1" applyAlignment="1" applyProtection="1" quotePrefix="1">
      <alignment horizontal="center" vertical="center" wrapText="1"/>
      <protection/>
    </xf>
    <xf numFmtId="177" fontId="12" fillId="0" borderId="17" xfId="67" applyNumberFormat="1" applyFont="1" applyFill="1" applyBorder="1" applyAlignment="1" applyProtection="1" quotePrefix="1">
      <alignment horizontal="center" vertical="center" wrapText="1"/>
      <protection/>
    </xf>
    <xf numFmtId="177" fontId="11" fillId="0" borderId="18" xfId="66" applyNumberFormat="1" applyFont="1" applyFill="1" applyBorder="1" applyAlignment="1" applyProtection="1">
      <alignment horizontal="center" vertical="center" shrinkToFit="1"/>
      <protection/>
    </xf>
    <xf numFmtId="177" fontId="11" fillId="0" borderId="10" xfId="66" applyNumberFormat="1" applyFont="1" applyFill="1" applyBorder="1" applyAlignment="1" applyProtection="1">
      <alignment horizontal="center" vertical="center" shrinkToFit="1"/>
      <protection/>
    </xf>
    <xf numFmtId="177" fontId="11" fillId="0" borderId="17" xfId="66" applyNumberFormat="1" applyFont="1" applyFill="1" applyBorder="1" applyAlignment="1" applyProtection="1">
      <alignment horizontal="center" vertical="center" shrinkToFit="1"/>
      <protection/>
    </xf>
    <xf numFmtId="177" fontId="11" fillId="0" borderId="42" xfId="66" applyNumberFormat="1" applyFont="1" applyFill="1" applyBorder="1" applyAlignment="1">
      <alignment horizontal="center" vertical="center"/>
      <protection/>
    </xf>
    <xf numFmtId="37" fontId="15" fillId="0" borderId="43" xfId="66" applyFont="1" applyFill="1" applyBorder="1" applyAlignment="1">
      <alignment horizontal="center" vertical="center"/>
      <protection/>
    </xf>
    <xf numFmtId="37" fontId="15" fillId="0" borderId="44" xfId="66" applyFont="1" applyFill="1" applyBorder="1" applyAlignment="1">
      <alignment horizontal="center" vertical="center"/>
      <protection/>
    </xf>
    <xf numFmtId="176" fontId="9" fillId="0" borderId="13" xfId="64" applyNumberFormat="1" applyFont="1" applyFill="1" applyBorder="1" applyAlignment="1" applyProtection="1">
      <alignment horizontal="left"/>
      <protection/>
    </xf>
    <xf numFmtId="176" fontId="9" fillId="0" borderId="13" xfId="64" applyNumberFormat="1" applyFont="1" applyFill="1" applyBorder="1" applyAlignment="1" applyProtection="1">
      <alignment/>
      <protection/>
    </xf>
    <xf numFmtId="176" fontId="11" fillId="0" borderId="12" xfId="65" applyNumberFormat="1" applyFont="1" applyFill="1" applyBorder="1" applyAlignment="1" applyProtection="1">
      <alignment horizontal="center" vertical="center"/>
      <protection/>
    </xf>
    <xf numFmtId="176" fontId="11" fillId="0" borderId="19" xfId="65" applyNumberFormat="1" applyFont="1" applyFill="1" applyBorder="1" applyAlignment="1" applyProtection="1">
      <alignment horizontal="center" vertical="center"/>
      <protection/>
    </xf>
    <xf numFmtId="176" fontId="11" fillId="0" borderId="12" xfId="65" applyNumberFormat="1" applyFont="1" applyFill="1" applyBorder="1" applyAlignment="1" applyProtection="1">
      <alignment horizontal="center" vertical="center" wrapText="1"/>
      <protection/>
    </xf>
    <xf numFmtId="176" fontId="11" fillId="0" borderId="14" xfId="65" applyNumberFormat="1" applyFont="1" applyFill="1" applyBorder="1" applyAlignment="1" applyProtection="1">
      <alignment horizontal="center" vertical="center"/>
      <protection/>
    </xf>
    <xf numFmtId="37" fontId="10" fillId="0" borderId="13" xfId="64" applyFont="1" applyFill="1" applyBorder="1" applyAlignment="1">
      <alignment/>
      <protection/>
    </xf>
    <xf numFmtId="176" fontId="11" fillId="0" borderId="45" xfId="65" applyNumberFormat="1" applyFont="1" applyFill="1" applyBorder="1" applyAlignment="1" applyProtection="1">
      <alignment horizontal="center" vertical="center"/>
      <protection/>
    </xf>
    <xf numFmtId="176" fontId="11" fillId="0" borderId="46" xfId="65" applyNumberFormat="1" applyFont="1" applyFill="1" applyBorder="1" applyAlignment="1" applyProtection="1">
      <alignment horizontal="center" vertical="center"/>
      <protection/>
    </xf>
    <xf numFmtId="176" fontId="11" fillId="0" borderId="47" xfId="65" applyNumberFormat="1" applyFont="1" applyFill="1" applyBorder="1" applyAlignment="1" applyProtection="1">
      <alignment horizontal="center" vertical="center"/>
      <protection/>
    </xf>
    <xf numFmtId="176" fontId="11" fillId="0" borderId="48" xfId="65" applyNumberFormat="1" applyFont="1" applyFill="1" applyBorder="1" applyAlignment="1" applyProtection="1">
      <alignment horizontal="center" vertical="center"/>
      <protection/>
    </xf>
    <xf numFmtId="176" fontId="11" fillId="0" borderId="49" xfId="65" applyNumberFormat="1" applyFont="1" applyFill="1" applyBorder="1" applyAlignment="1" applyProtection="1">
      <alignment horizontal="center" vertical="center"/>
      <protection/>
    </xf>
    <xf numFmtId="176" fontId="11" fillId="0" borderId="50" xfId="65" applyNumberFormat="1" applyFont="1" applyFill="1" applyBorder="1" applyAlignment="1" applyProtection="1">
      <alignment horizontal="center" vertical="center"/>
      <protection/>
    </xf>
    <xf numFmtId="176" fontId="11" fillId="0" borderId="28" xfId="65" applyNumberFormat="1" applyFont="1" applyFill="1" applyBorder="1" applyAlignment="1" applyProtection="1">
      <alignment horizontal="center" vertical="center"/>
      <protection/>
    </xf>
    <xf numFmtId="176" fontId="11" fillId="0" borderId="29" xfId="65" applyNumberFormat="1" applyFont="1" applyFill="1" applyBorder="1" applyAlignment="1" applyProtection="1">
      <alignment horizontal="center" vertical="center"/>
      <protection/>
    </xf>
    <xf numFmtId="176" fontId="11" fillId="0" borderId="30" xfId="65" applyNumberFormat="1" applyFont="1" applyFill="1" applyBorder="1" applyAlignment="1" applyProtection="1">
      <alignment horizontal="center" vertical="center"/>
      <protection/>
    </xf>
    <xf numFmtId="176" fontId="17" fillId="0" borderId="0" xfId="65" applyNumberFormat="1" applyFont="1" applyFill="1" applyAlignment="1" applyProtection="1">
      <alignment horizontal="center" vertical="center"/>
      <protection/>
    </xf>
    <xf numFmtId="177" fontId="11" fillId="0" borderId="0" xfId="68" applyNumberFormat="1" applyFont="1" applyFill="1" applyAlignment="1">
      <alignment horizontal="center" vertical="center"/>
      <protection/>
    </xf>
    <xf numFmtId="177" fontId="11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177" fontId="11" fillId="0" borderId="22" xfId="68" applyNumberFormat="1" applyFont="1" applyFill="1" applyBorder="1" applyAlignment="1" applyProtection="1">
      <alignment horizontal="center" vertical="center"/>
      <protection/>
    </xf>
    <xf numFmtId="177" fontId="11" fillId="0" borderId="17" xfId="68" applyNumberFormat="1" applyFont="1" applyFill="1" applyBorder="1" applyAlignment="1" applyProtection="1">
      <alignment horizontal="center" vertical="center"/>
      <protection/>
    </xf>
    <xf numFmtId="177" fontId="11" fillId="0" borderId="22" xfId="0" applyNumberFormat="1" applyFont="1" applyFill="1" applyBorder="1" applyAlignment="1" applyProtection="1">
      <alignment horizontal="center" vertical="center"/>
      <protection/>
    </xf>
    <xf numFmtId="177" fontId="11" fillId="0" borderId="17" xfId="0" applyNumberFormat="1" applyFont="1" applyFill="1" applyBorder="1" applyAlignment="1" applyProtection="1">
      <alignment horizontal="center" vertical="center"/>
      <protection/>
    </xf>
    <xf numFmtId="176" fontId="11" fillId="0" borderId="0" xfId="65" applyNumberFormat="1" applyFont="1" applyFill="1" applyBorder="1" applyAlignment="1">
      <alignment horizontal="center" vertical="center" wrapText="1"/>
      <protection/>
    </xf>
    <xf numFmtId="176" fontId="11" fillId="0" borderId="10" xfId="65" applyNumberFormat="1" applyFont="1" applyFill="1" applyBorder="1" applyAlignment="1">
      <alignment horizontal="center" vertical="center" wrapText="1"/>
      <protection/>
    </xf>
    <xf numFmtId="176" fontId="11" fillId="0" borderId="51" xfId="65" applyNumberFormat="1" applyFont="1" applyFill="1" applyBorder="1" applyAlignment="1">
      <alignment horizontal="center" vertical="center" wrapText="1"/>
      <protection/>
    </xf>
    <xf numFmtId="176" fontId="11" fillId="0" borderId="52" xfId="65" applyNumberFormat="1" applyFont="1" applyFill="1" applyBorder="1" applyAlignment="1">
      <alignment horizontal="center" vertical="center" wrapText="1"/>
      <protection/>
    </xf>
    <xf numFmtId="176" fontId="11" fillId="0" borderId="53" xfId="65" applyNumberFormat="1" applyFont="1" applyFill="1" applyBorder="1" applyAlignment="1">
      <alignment horizontal="center" vertical="center" wrapText="1"/>
      <protection/>
    </xf>
    <xf numFmtId="176" fontId="11" fillId="0" borderId="48" xfId="65" applyNumberFormat="1" applyFont="1" applyFill="1" applyBorder="1" applyAlignment="1">
      <alignment horizontal="center" vertical="center" wrapText="1"/>
      <protection/>
    </xf>
    <xf numFmtId="176" fontId="11" fillId="0" borderId="50" xfId="65" applyNumberFormat="1" applyFont="1" applyFill="1" applyBorder="1" applyAlignment="1">
      <alignment horizontal="center" vertical="center" wrapText="1"/>
      <protection/>
    </xf>
    <xf numFmtId="176" fontId="11" fillId="0" borderId="54" xfId="65" applyNumberFormat="1" applyFont="1" applyFill="1" applyBorder="1" applyAlignment="1">
      <alignment horizontal="center" vertical="center" wrapText="1"/>
      <protection/>
    </xf>
    <xf numFmtId="176" fontId="11" fillId="0" borderId="47" xfId="65" applyNumberFormat="1" applyFont="1" applyFill="1" applyBorder="1" applyAlignment="1">
      <alignment horizontal="center" vertical="center" wrapText="1"/>
      <protection/>
    </xf>
    <xf numFmtId="176" fontId="11" fillId="0" borderId="28" xfId="65" applyNumberFormat="1" applyFont="1" applyFill="1" applyBorder="1" applyAlignment="1">
      <alignment horizontal="center" vertical="center" wrapText="1"/>
      <protection/>
    </xf>
    <xf numFmtId="176" fontId="11" fillId="0" borderId="29" xfId="65" applyNumberFormat="1" applyFont="1" applyFill="1" applyBorder="1" applyAlignment="1">
      <alignment horizontal="center" vertical="center" wrapText="1"/>
      <protection/>
    </xf>
    <xf numFmtId="176" fontId="11" fillId="0" borderId="30" xfId="65" applyNumberFormat="1" applyFont="1" applyFill="1" applyBorder="1" applyAlignment="1">
      <alignment horizontal="center" vertical="center" wrapText="1"/>
      <protection/>
    </xf>
    <xf numFmtId="176" fontId="11" fillId="0" borderId="55" xfId="65" applyNumberFormat="1" applyFont="1" applyFill="1" applyBorder="1" applyAlignment="1">
      <alignment horizontal="center" vertical="center" wrapText="1"/>
      <protection/>
    </xf>
    <xf numFmtId="176" fontId="11" fillId="0" borderId="56" xfId="65" applyNumberFormat="1" applyFont="1" applyFill="1" applyBorder="1" applyAlignment="1">
      <alignment horizontal="center" vertical="center"/>
      <protection/>
    </xf>
    <xf numFmtId="176" fontId="11" fillId="0" borderId="57" xfId="65" applyNumberFormat="1" applyFont="1" applyFill="1" applyBorder="1" applyAlignment="1">
      <alignment horizontal="center" vertical="center"/>
      <protection/>
    </xf>
    <xf numFmtId="176" fontId="11" fillId="0" borderId="58" xfId="65" applyNumberFormat="1" applyFont="1" applyFill="1" applyBorder="1" applyAlignment="1">
      <alignment horizontal="center" vertical="center"/>
      <protection/>
    </xf>
    <xf numFmtId="186" fontId="11" fillId="0" borderId="48" xfId="65" applyNumberFormat="1" applyFont="1" applyFill="1" applyBorder="1" applyAlignment="1" applyProtection="1">
      <alignment horizontal="center" vertical="center" wrapText="1"/>
      <protection/>
    </xf>
    <xf numFmtId="186" fontId="11" fillId="0" borderId="49" xfId="65" applyNumberFormat="1" applyFont="1" applyFill="1" applyBorder="1" applyAlignment="1" applyProtection="1">
      <alignment horizontal="center" vertical="center" wrapText="1"/>
      <protection/>
    </xf>
    <xf numFmtId="186" fontId="11" fillId="0" borderId="50" xfId="65" applyNumberFormat="1" applyFont="1" applyFill="1" applyBorder="1" applyAlignment="1" applyProtection="1">
      <alignment horizontal="center" vertical="center" wrapText="1"/>
      <protection/>
    </xf>
    <xf numFmtId="176" fontId="11" fillId="0" borderId="49" xfId="65" applyNumberFormat="1" applyFont="1" applyFill="1" applyBorder="1" applyAlignment="1">
      <alignment horizontal="center" vertical="center" wrapText="1"/>
      <protection/>
    </xf>
    <xf numFmtId="176" fontId="11" fillId="0" borderId="59" xfId="65" applyNumberFormat="1" applyFont="1" applyFill="1" applyBorder="1" applyAlignment="1" applyProtection="1">
      <alignment horizontal="center" vertical="center" wrapText="1"/>
      <protection/>
    </xf>
    <xf numFmtId="176" fontId="11" fillId="0" borderId="60" xfId="65" applyNumberFormat="1" applyFont="1" applyFill="1" applyBorder="1" applyAlignment="1" applyProtection="1">
      <alignment horizontal="center" vertical="center" wrapText="1"/>
      <protection/>
    </xf>
    <xf numFmtId="176" fontId="11" fillId="0" borderId="61" xfId="65" applyNumberFormat="1" applyFont="1" applyFill="1" applyBorder="1" applyAlignment="1" applyProtection="1">
      <alignment horizontal="center" vertical="center" wrapText="1"/>
      <protection/>
    </xf>
    <xf numFmtId="176" fontId="11" fillId="0" borderId="62" xfId="65" applyNumberFormat="1" applyFont="1" applyFill="1" applyBorder="1" applyAlignment="1" applyProtection="1">
      <alignment horizontal="center" vertical="center" wrapText="1"/>
      <protection/>
    </xf>
    <xf numFmtId="176" fontId="11" fillId="0" borderId="63" xfId="65" applyNumberFormat="1" applyFont="1" applyFill="1" applyBorder="1" applyAlignment="1" applyProtection="1">
      <alignment horizontal="center" vertical="center" wrapText="1"/>
      <protection/>
    </xf>
    <xf numFmtId="176" fontId="11" fillId="0" borderId="64" xfId="65" applyNumberFormat="1" applyFont="1" applyFill="1" applyBorder="1" applyAlignment="1" applyProtection="1">
      <alignment horizontal="center" vertical="center" wrapText="1"/>
      <protection/>
    </xf>
    <xf numFmtId="176" fontId="11" fillId="0" borderId="65" xfId="65" applyNumberFormat="1" applyFont="1" applyFill="1" applyBorder="1" applyAlignment="1" applyProtection="1">
      <alignment horizontal="center" vertical="center" wrapText="1"/>
      <protection/>
    </xf>
    <xf numFmtId="176" fontId="11" fillId="0" borderId="66" xfId="65" applyNumberFormat="1" applyFont="1" applyFill="1" applyBorder="1" applyAlignment="1" applyProtection="1">
      <alignment horizontal="center" vertical="center" wrapText="1"/>
      <protection/>
    </xf>
    <xf numFmtId="176" fontId="11" fillId="0" borderId="67" xfId="65" applyNumberFormat="1" applyFont="1" applyFill="1" applyBorder="1" applyAlignment="1" applyProtection="1">
      <alignment horizontal="center" vertical="center" wrapText="1"/>
      <protection/>
    </xf>
    <xf numFmtId="177" fontId="11" fillId="0" borderId="15" xfId="0" applyNumberFormat="1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Border="1" applyAlignment="1" applyProtection="1">
      <alignment horizontal="center" vertical="center"/>
      <protection/>
    </xf>
    <xf numFmtId="177" fontId="11" fillId="0" borderId="10" xfId="0" applyNumberFormat="1" applyFont="1" applyFill="1" applyBorder="1" applyAlignment="1" applyProtection="1">
      <alignment horizontal="center" vertical="center"/>
      <protection/>
    </xf>
    <xf numFmtId="176" fontId="11" fillId="0" borderId="13" xfId="65" applyNumberFormat="1" applyFont="1" applyFill="1" applyBorder="1" applyAlignment="1">
      <alignment horizontal="center" vertical="center" wrapText="1"/>
      <protection/>
    </xf>
    <xf numFmtId="176" fontId="11" fillId="0" borderId="17" xfId="65" applyNumberFormat="1" applyFont="1" applyFill="1" applyBorder="1" applyAlignment="1">
      <alignment horizontal="center" vertical="center" wrapText="1"/>
      <protection/>
    </xf>
    <xf numFmtId="176" fontId="11" fillId="0" borderId="39" xfId="65" applyNumberFormat="1" applyFont="1" applyFill="1" applyBorder="1" applyAlignment="1">
      <alignment horizontal="center" vertical="center" wrapText="1"/>
      <protection/>
    </xf>
    <xf numFmtId="176" fontId="11" fillId="0" borderId="40" xfId="65" applyNumberFormat="1" applyFont="1" applyFill="1" applyBorder="1" applyAlignment="1">
      <alignment horizontal="center" vertical="center" wrapText="1"/>
      <protection/>
    </xf>
    <xf numFmtId="176" fontId="11" fillId="0" borderId="68" xfId="65" applyNumberFormat="1" applyFont="1" applyFill="1" applyBorder="1" applyAlignment="1">
      <alignment horizontal="center" vertical="center" wrapText="1"/>
      <protection/>
    </xf>
    <xf numFmtId="176" fontId="11" fillId="0" borderId="46" xfId="65" applyNumberFormat="1" applyFont="1" applyFill="1" applyBorder="1" applyAlignment="1">
      <alignment horizontal="center" vertical="center" wrapText="1"/>
      <protection/>
    </xf>
    <xf numFmtId="176" fontId="11" fillId="0" borderId="60" xfId="65" applyNumberFormat="1" applyFont="1" applyFill="1" applyBorder="1" applyAlignment="1">
      <alignment horizontal="center" vertical="center" wrapText="1"/>
      <protection/>
    </xf>
    <xf numFmtId="176" fontId="11" fillId="0" borderId="61" xfId="65" applyNumberFormat="1" applyFont="1" applyFill="1" applyBorder="1" applyAlignment="1">
      <alignment horizontal="center" vertical="center" wrapText="1"/>
      <protection/>
    </xf>
    <xf numFmtId="176" fontId="11" fillId="0" borderId="57" xfId="65" applyNumberFormat="1" applyFont="1" applyFill="1" applyBorder="1" applyAlignment="1">
      <alignment horizontal="center" vertical="center" wrapText="1"/>
      <protection/>
    </xf>
    <xf numFmtId="176" fontId="11" fillId="0" borderId="66" xfId="65" applyNumberFormat="1" applyFont="1" applyFill="1" applyBorder="1" applyAlignment="1">
      <alignment horizontal="center" vertical="center" wrapText="1"/>
      <protection/>
    </xf>
    <xf numFmtId="176" fontId="11" fillId="0" borderId="67" xfId="65" applyNumberFormat="1" applyFont="1" applyFill="1" applyBorder="1" applyAlignment="1">
      <alignment horizontal="center" vertical="center" wrapText="1"/>
      <protection/>
    </xf>
    <xf numFmtId="176" fontId="11" fillId="0" borderId="48" xfId="65" applyNumberFormat="1" applyFont="1" applyFill="1" applyBorder="1" applyAlignment="1" applyProtection="1">
      <alignment horizontal="center" vertical="center" wrapText="1"/>
      <protection/>
    </xf>
    <xf numFmtId="176" fontId="11" fillId="0" borderId="49" xfId="65" applyNumberFormat="1" applyFont="1" applyFill="1" applyBorder="1" applyAlignment="1" applyProtection="1">
      <alignment horizontal="center" vertical="center" wrapText="1"/>
      <protection/>
    </xf>
    <xf numFmtId="176" fontId="11" fillId="0" borderId="50" xfId="65" applyNumberFormat="1" applyFont="1" applyFill="1" applyBorder="1" applyAlignment="1" applyProtection="1">
      <alignment horizontal="center" vertical="center" wrapText="1"/>
      <protection/>
    </xf>
    <xf numFmtId="176" fontId="12" fillId="0" borderId="48" xfId="65" applyNumberFormat="1" applyFont="1" applyFill="1" applyBorder="1" applyAlignment="1">
      <alignment horizontal="center" vertical="center" wrapText="1"/>
      <protection/>
    </xf>
    <xf numFmtId="176" fontId="12" fillId="0" borderId="49" xfId="65" applyNumberFormat="1" applyFont="1" applyFill="1" applyBorder="1" applyAlignment="1">
      <alignment horizontal="center" vertical="center" wrapText="1"/>
      <protection/>
    </xf>
    <xf numFmtId="176" fontId="12" fillId="0" borderId="50" xfId="65" applyNumberFormat="1" applyFont="1" applyFill="1" applyBorder="1" applyAlignment="1">
      <alignment horizontal="center" vertical="center" wrapText="1"/>
      <protection/>
    </xf>
    <xf numFmtId="177" fontId="11" fillId="0" borderId="13" xfId="0" applyNumberFormat="1" applyFont="1" applyFill="1" applyBorder="1" applyAlignment="1" applyProtection="1">
      <alignment horizontal="center" vertical="center"/>
      <protection/>
    </xf>
    <xf numFmtId="186" fontId="11" fillId="0" borderId="25" xfId="65" applyNumberFormat="1" applyFont="1" applyFill="1" applyBorder="1" applyAlignment="1" applyProtection="1">
      <alignment horizontal="center" vertical="center" wrapText="1"/>
      <protection/>
    </xf>
    <xf numFmtId="186" fontId="11" fillId="0" borderId="26" xfId="65" applyNumberFormat="1" applyFont="1" applyFill="1" applyBorder="1" applyAlignment="1" applyProtection="1">
      <alignment horizontal="center" vertical="center" wrapText="1"/>
      <protection/>
    </xf>
    <xf numFmtId="186" fontId="11" fillId="0" borderId="27" xfId="65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76" fontId="11" fillId="0" borderId="41" xfId="65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177" fontId="11" fillId="0" borderId="0" xfId="0" applyNumberFormat="1" applyFont="1" applyFill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第02表  H14" xfId="64"/>
    <cellStyle name="標準_第03表 H14" xfId="65"/>
    <cellStyle name="標準_第42表 H14" xfId="66"/>
    <cellStyle name="標準_第43表 H14" xfId="67"/>
    <cellStyle name="標準_第45表 H14" xfId="68"/>
    <cellStyle name="標準_第51表 H14" xfId="69"/>
    <cellStyle name="Followed Hyperlink" xfId="70"/>
    <cellStyle name="良い" xfId="71"/>
  </cellStyles>
  <dxfs count="15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18</xdr:row>
      <xdr:rowOff>85725</xdr:rowOff>
    </xdr:from>
    <xdr:ext cx="18811875" cy="933450"/>
    <xdr:sp>
      <xdr:nvSpPr>
        <xdr:cNvPr id="1" name="正方形/長方形 1"/>
        <xdr:cNvSpPr>
          <a:spLocks/>
        </xdr:cNvSpPr>
      </xdr:nvSpPr>
      <xdr:spPr>
        <a:xfrm>
          <a:off x="1438275" y="3819525"/>
          <a:ext cx="18811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830925" cy="933450"/>
    <xdr:sp>
      <xdr:nvSpPr>
        <xdr:cNvPr id="2" name="正方形/長方形 2"/>
        <xdr:cNvSpPr>
          <a:spLocks/>
        </xdr:cNvSpPr>
      </xdr:nvSpPr>
      <xdr:spPr>
        <a:xfrm>
          <a:off x="9324975" y="4933950"/>
          <a:ext cx="188309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E81"/>
  <sheetViews>
    <sheetView showGridLines="0" tabSelected="1" zoomScalePageLayoutView="0" workbookViewId="0" topLeftCell="A1">
      <pane xSplit="2" ySplit="7" topLeftCell="C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N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8.33203125" style="5" customWidth="1"/>
    <col min="6" max="6" width="7.83203125" style="5" customWidth="1"/>
    <col min="7" max="10" width="7.58203125" style="5" customWidth="1"/>
    <col min="11" max="11" width="8.33203125" style="5" customWidth="1"/>
    <col min="12" max="14" width="7.83203125" style="5" customWidth="1"/>
    <col min="15" max="17" width="6.58203125" style="5" customWidth="1"/>
    <col min="18" max="18" width="6.75" style="5" customWidth="1"/>
    <col min="19" max="19" width="5.58203125" style="5" customWidth="1"/>
    <col min="20" max="20" width="4.58203125" style="5" customWidth="1"/>
    <col min="21" max="22" width="5.58203125" style="5" customWidth="1"/>
    <col min="23" max="23" width="7.58203125" style="5" customWidth="1"/>
    <col min="24" max="24" width="8.08203125" style="5" customWidth="1"/>
    <col min="25" max="25" width="5.58203125" style="5" customWidth="1"/>
    <col min="26" max="26" width="7" style="5" customWidth="1"/>
    <col min="27" max="27" width="5.58203125" style="5" customWidth="1"/>
    <col min="28" max="28" width="7.58203125" style="174" customWidth="1"/>
    <col min="29" max="29" width="8.33203125" style="174" customWidth="1"/>
    <col min="30" max="30" width="8.75" style="5" customWidth="1"/>
    <col min="31" max="31" width="1.328125" style="5" customWidth="1"/>
    <col min="32" max="16384" width="8.75" style="5" customWidth="1"/>
  </cols>
  <sheetData>
    <row r="1" spans="1:29" ht="16.5" customHeight="1">
      <c r="A1" s="375" t="s">
        <v>312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2"/>
      <c r="P1" s="2"/>
      <c r="Q1" s="2"/>
      <c r="R1" s="2"/>
      <c r="S1" s="3" t="s">
        <v>13</v>
      </c>
      <c r="T1" s="2"/>
      <c r="U1" s="2"/>
      <c r="V1" s="2"/>
      <c r="W1" s="2"/>
      <c r="X1" s="2"/>
      <c r="Y1" s="97"/>
      <c r="Z1" s="2"/>
      <c r="AA1" s="2"/>
      <c r="AB1" s="4"/>
      <c r="AC1" s="4"/>
    </row>
    <row r="2" spans="1:29" ht="16.5" customHeight="1">
      <c r="A2" s="1"/>
      <c r="B2" s="1" t="s">
        <v>334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4"/>
      <c r="AC2" s="4"/>
    </row>
    <row r="3" spans="1:31" ht="16.5" customHeight="1">
      <c r="A3" s="3" t="s">
        <v>97</v>
      </c>
      <c r="C3" s="89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 t="s">
        <v>194</v>
      </c>
      <c r="P3" s="79"/>
      <c r="Q3" s="6"/>
      <c r="R3" s="6"/>
      <c r="S3" s="6"/>
      <c r="T3" s="8"/>
      <c r="U3" s="8"/>
      <c r="V3" s="8"/>
      <c r="W3" s="8"/>
      <c r="X3" s="8"/>
      <c r="Y3" s="8"/>
      <c r="Z3" s="8"/>
      <c r="AA3" s="8"/>
      <c r="AB3" s="9"/>
      <c r="AC3" s="9"/>
      <c r="AD3" s="8"/>
      <c r="AE3" s="10" t="s">
        <v>2</v>
      </c>
    </row>
    <row r="4" spans="1:31" ht="16.5" customHeight="1">
      <c r="A4" s="361" t="s">
        <v>268</v>
      </c>
      <c r="B4" s="386"/>
      <c r="C4" s="378" t="s">
        <v>0</v>
      </c>
      <c r="D4" s="376" t="s">
        <v>174</v>
      </c>
      <c r="E4" s="376"/>
      <c r="F4" s="376"/>
      <c r="G4" s="376"/>
      <c r="H4" s="376"/>
      <c r="I4" s="376"/>
      <c r="J4" s="377"/>
      <c r="K4" s="347" t="s">
        <v>175</v>
      </c>
      <c r="L4" s="370" t="s">
        <v>176</v>
      </c>
      <c r="M4" s="381"/>
      <c r="N4" s="347" t="s">
        <v>169</v>
      </c>
      <c r="O4" s="370" t="s">
        <v>170</v>
      </c>
      <c r="P4" s="389"/>
      <c r="Q4" s="347" t="s">
        <v>243</v>
      </c>
      <c r="R4" s="347" t="s">
        <v>177</v>
      </c>
      <c r="S4" s="370" t="s">
        <v>273</v>
      </c>
      <c r="T4" s="409" t="s">
        <v>178</v>
      </c>
      <c r="U4" s="410"/>
      <c r="V4" s="389"/>
      <c r="W4" s="404" t="s">
        <v>96</v>
      </c>
      <c r="X4" s="352" t="s">
        <v>214</v>
      </c>
      <c r="Y4" s="361"/>
      <c r="Z4" s="361"/>
      <c r="AA4" s="362"/>
      <c r="AB4" s="367" t="s">
        <v>160</v>
      </c>
      <c r="AC4" s="358" t="s">
        <v>313</v>
      </c>
      <c r="AD4" s="352" t="s">
        <v>268</v>
      </c>
      <c r="AE4" s="353"/>
    </row>
    <row r="5" spans="1:31" ht="16.5" customHeight="1">
      <c r="A5" s="355"/>
      <c r="B5" s="387"/>
      <c r="C5" s="379"/>
      <c r="D5" s="347" t="s">
        <v>81</v>
      </c>
      <c r="E5" s="347" t="s">
        <v>91</v>
      </c>
      <c r="F5" s="347" t="s">
        <v>92</v>
      </c>
      <c r="G5" s="347" t="s">
        <v>93</v>
      </c>
      <c r="H5" s="347" t="s">
        <v>94</v>
      </c>
      <c r="I5" s="347" t="s">
        <v>95</v>
      </c>
      <c r="J5" s="347" t="s">
        <v>332</v>
      </c>
      <c r="K5" s="348"/>
      <c r="L5" s="382"/>
      <c r="M5" s="383"/>
      <c r="N5" s="348"/>
      <c r="O5" s="390"/>
      <c r="P5" s="391"/>
      <c r="Q5" s="348"/>
      <c r="R5" s="348"/>
      <c r="S5" s="371"/>
      <c r="T5" s="411"/>
      <c r="U5" s="412"/>
      <c r="V5" s="391"/>
      <c r="W5" s="405"/>
      <c r="X5" s="363"/>
      <c r="Y5" s="364"/>
      <c r="Z5" s="364"/>
      <c r="AA5" s="365"/>
      <c r="AB5" s="368"/>
      <c r="AC5" s="359"/>
      <c r="AD5" s="354"/>
      <c r="AE5" s="355"/>
    </row>
    <row r="6" spans="1:31" ht="16.5" customHeight="1">
      <c r="A6" s="355"/>
      <c r="B6" s="387"/>
      <c r="C6" s="379"/>
      <c r="D6" s="348"/>
      <c r="E6" s="348"/>
      <c r="F6" s="348"/>
      <c r="G6" s="348"/>
      <c r="H6" s="348"/>
      <c r="I6" s="348"/>
      <c r="J6" s="348"/>
      <c r="K6" s="348"/>
      <c r="L6" s="384" t="s">
        <v>331</v>
      </c>
      <c r="M6" s="348" t="s">
        <v>87</v>
      </c>
      <c r="N6" s="348"/>
      <c r="O6" s="376" t="s">
        <v>287</v>
      </c>
      <c r="P6" s="394" t="s">
        <v>288</v>
      </c>
      <c r="Q6" s="348"/>
      <c r="R6" s="348"/>
      <c r="S6" s="371"/>
      <c r="T6" s="413" t="s">
        <v>81</v>
      </c>
      <c r="U6" s="394" t="s">
        <v>287</v>
      </c>
      <c r="V6" s="394" t="s">
        <v>288</v>
      </c>
      <c r="W6" s="405"/>
      <c r="X6" s="373" t="s">
        <v>158</v>
      </c>
      <c r="Y6" s="374"/>
      <c r="Z6" s="407" t="s">
        <v>179</v>
      </c>
      <c r="AA6" s="408"/>
      <c r="AB6" s="368"/>
      <c r="AC6" s="359"/>
      <c r="AD6" s="354"/>
      <c r="AE6" s="355"/>
    </row>
    <row r="7" spans="1:31" ht="16.5" customHeight="1">
      <c r="A7" s="357"/>
      <c r="B7" s="388"/>
      <c r="C7" s="380"/>
      <c r="D7" s="349"/>
      <c r="E7" s="349"/>
      <c r="F7" s="349"/>
      <c r="G7" s="349"/>
      <c r="H7" s="349"/>
      <c r="I7" s="349"/>
      <c r="J7" s="349"/>
      <c r="K7" s="349"/>
      <c r="L7" s="385"/>
      <c r="M7" s="349"/>
      <c r="N7" s="349"/>
      <c r="O7" s="392"/>
      <c r="P7" s="395"/>
      <c r="Q7" s="349"/>
      <c r="R7" s="349"/>
      <c r="S7" s="372"/>
      <c r="T7" s="414"/>
      <c r="U7" s="395"/>
      <c r="V7" s="395"/>
      <c r="W7" s="406"/>
      <c r="X7" s="214" t="s">
        <v>98</v>
      </c>
      <c r="Y7" s="215" t="s">
        <v>99</v>
      </c>
      <c r="Z7" s="214" t="s">
        <v>98</v>
      </c>
      <c r="AA7" s="215" t="s">
        <v>99</v>
      </c>
      <c r="AB7" s="369"/>
      <c r="AC7" s="360"/>
      <c r="AD7" s="356"/>
      <c r="AE7" s="357"/>
    </row>
    <row r="8" spans="1:31" ht="16.5" customHeight="1">
      <c r="A8" s="8"/>
      <c r="B8" s="12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177"/>
      <c r="AC8" s="177"/>
      <c r="AD8" s="13"/>
      <c r="AE8" s="14"/>
    </row>
    <row r="9" spans="1:31" ht="16.5" customHeight="1">
      <c r="A9" s="90"/>
      <c r="B9" s="220" t="s">
        <v>291</v>
      </c>
      <c r="C9" s="95">
        <v>19587</v>
      </c>
      <c r="D9" s="95">
        <v>9693</v>
      </c>
      <c r="E9" s="95">
        <v>8884</v>
      </c>
      <c r="F9" s="95">
        <v>753</v>
      </c>
      <c r="G9" s="95">
        <v>6</v>
      </c>
      <c r="H9" s="95">
        <v>0</v>
      </c>
      <c r="I9" s="95">
        <v>50</v>
      </c>
      <c r="J9" s="95">
        <v>0</v>
      </c>
      <c r="K9" s="95">
        <v>3020</v>
      </c>
      <c r="L9" s="95">
        <v>534</v>
      </c>
      <c r="M9" s="95">
        <v>507</v>
      </c>
      <c r="N9" s="95">
        <v>221</v>
      </c>
      <c r="O9" s="95">
        <v>4721</v>
      </c>
      <c r="P9" s="88">
        <v>28</v>
      </c>
      <c r="Q9" s="95">
        <v>168</v>
      </c>
      <c r="R9" s="95">
        <v>682</v>
      </c>
      <c r="S9" s="95">
        <v>13</v>
      </c>
      <c r="T9" s="95">
        <v>29</v>
      </c>
      <c r="U9" s="95">
        <v>28</v>
      </c>
      <c r="V9" s="95">
        <v>1</v>
      </c>
      <c r="W9" s="95">
        <v>865</v>
      </c>
      <c r="X9" s="95">
        <v>9909</v>
      </c>
      <c r="Y9" s="95">
        <v>760</v>
      </c>
      <c r="Z9" s="95">
        <v>1156</v>
      </c>
      <c r="AA9" s="95">
        <v>48</v>
      </c>
      <c r="AB9" s="177">
        <v>49.4869045795681</v>
      </c>
      <c r="AC9" s="177">
        <v>24.3937305355593</v>
      </c>
      <c r="AD9" s="196" t="s">
        <v>291</v>
      </c>
      <c r="AE9" s="15"/>
    </row>
    <row r="10" spans="1:31" s="145" customFormat="1" ht="16.5" customHeight="1">
      <c r="A10" s="170"/>
      <c r="B10" s="344" t="s">
        <v>322</v>
      </c>
      <c r="C10" s="335">
        <f aca="true" t="shared" si="0" ref="C10:AA10">C15+C35+C38+C43+C45+C48+C52+C56+C59+C62+C64</f>
        <v>19806</v>
      </c>
      <c r="D10" s="335">
        <f t="shared" si="0"/>
        <v>9755</v>
      </c>
      <c r="E10" s="335">
        <f t="shared" si="0"/>
        <v>8902</v>
      </c>
      <c r="F10" s="335">
        <f t="shared" si="0"/>
        <v>799</v>
      </c>
      <c r="G10" s="335">
        <f t="shared" si="0"/>
        <v>6</v>
      </c>
      <c r="H10" s="335">
        <f t="shared" si="0"/>
        <v>2</v>
      </c>
      <c r="I10" s="335">
        <f t="shared" si="0"/>
        <v>46</v>
      </c>
      <c r="J10" s="335">
        <f t="shared" si="0"/>
        <v>0</v>
      </c>
      <c r="K10" s="335">
        <f t="shared" si="0"/>
        <v>3129</v>
      </c>
      <c r="L10" s="335">
        <f t="shared" si="0"/>
        <v>685</v>
      </c>
      <c r="M10" s="335">
        <f t="shared" si="0"/>
        <v>563</v>
      </c>
      <c r="N10" s="335">
        <f t="shared" si="0"/>
        <v>197</v>
      </c>
      <c r="O10" s="335">
        <f t="shared" si="0"/>
        <v>4593</v>
      </c>
      <c r="P10" s="335">
        <f t="shared" si="0"/>
        <v>22</v>
      </c>
      <c r="Q10" s="335">
        <f t="shared" si="0"/>
        <v>224</v>
      </c>
      <c r="R10" s="335">
        <f t="shared" si="0"/>
        <v>622</v>
      </c>
      <c r="S10" s="335">
        <f t="shared" si="0"/>
        <v>16</v>
      </c>
      <c r="T10" s="335">
        <f t="shared" si="0"/>
        <v>32</v>
      </c>
      <c r="U10" s="335">
        <f t="shared" si="0"/>
        <v>26</v>
      </c>
      <c r="V10" s="335">
        <f t="shared" si="0"/>
        <v>6</v>
      </c>
      <c r="W10" s="335">
        <f t="shared" si="0"/>
        <v>850</v>
      </c>
      <c r="X10" s="335">
        <f t="shared" si="0"/>
        <v>9872</v>
      </c>
      <c r="Y10" s="335">
        <f t="shared" si="0"/>
        <v>803</v>
      </c>
      <c r="Z10" s="335">
        <f t="shared" si="0"/>
        <v>991</v>
      </c>
      <c r="AA10" s="335">
        <f t="shared" si="0"/>
        <v>18</v>
      </c>
      <c r="AB10" s="336">
        <f>D10/C10*100</f>
        <v>49.252751691406644</v>
      </c>
      <c r="AC10" s="336">
        <f>(O10+P10+T10)/C10*100</f>
        <v>23.46258709481975</v>
      </c>
      <c r="AD10" s="337" t="s">
        <v>322</v>
      </c>
      <c r="AE10" s="171"/>
    </row>
    <row r="11" spans="1:31" s="195" customFormat="1" ht="16.5" customHeight="1">
      <c r="A11" s="192"/>
      <c r="B11" s="21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8"/>
      <c r="AC11" s="199"/>
      <c r="AD11" s="193"/>
      <c r="AE11" s="194"/>
    </row>
    <row r="12" spans="1:31" ht="16.5" customHeight="1">
      <c r="A12" s="8"/>
      <c r="B12" s="18" t="s">
        <v>83</v>
      </c>
      <c r="C12" s="91">
        <v>14181</v>
      </c>
      <c r="D12" s="91">
        <f>SUM(E12:J12)</f>
        <v>6494</v>
      </c>
      <c r="E12" s="91">
        <v>5865</v>
      </c>
      <c r="F12" s="91">
        <v>578</v>
      </c>
      <c r="G12" s="91">
        <v>3</v>
      </c>
      <c r="H12" s="91">
        <v>2</v>
      </c>
      <c r="I12" s="91">
        <v>46</v>
      </c>
      <c r="J12" s="91">
        <v>0</v>
      </c>
      <c r="K12" s="91">
        <v>2094</v>
      </c>
      <c r="L12" s="366">
        <v>685</v>
      </c>
      <c r="M12" s="366">
        <v>563</v>
      </c>
      <c r="N12" s="91">
        <v>158</v>
      </c>
      <c r="O12" s="91">
        <v>3847</v>
      </c>
      <c r="P12" s="91">
        <v>14</v>
      </c>
      <c r="Q12" s="91">
        <v>147</v>
      </c>
      <c r="R12" s="91">
        <v>346</v>
      </c>
      <c r="S12" s="91">
        <v>4</v>
      </c>
      <c r="T12" s="91">
        <f>SUM(U12:V12)</f>
        <v>31</v>
      </c>
      <c r="U12" s="91">
        <v>25</v>
      </c>
      <c r="V12" s="91">
        <v>6</v>
      </c>
      <c r="W12" s="366">
        <v>850</v>
      </c>
      <c r="X12" s="91">
        <v>6708</v>
      </c>
      <c r="Y12" s="91">
        <v>581</v>
      </c>
      <c r="Z12" s="366">
        <v>991</v>
      </c>
      <c r="AA12" s="366">
        <v>18</v>
      </c>
      <c r="AB12" s="178">
        <f>D12/C12*100</f>
        <v>45.793667583386224</v>
      </c>
      <c r="AC12" s="178">
        <f>(O12+P12+T12)/C12*100</f>
        <v>27.44517311896199</v>
      </c>
      <c r="AD12" s="17" t="s">
        <v>89</v>
      </c>
      <c r="AE12" s="15"/>
    </row>
    <row r="13" spans="1:31" ht="16.5" customHeight="1">
      <c r="A13" s="8"/>
      <c r="B13" s="18" t="s">
        <v>84</v>
      </c>
      <c r="C13" s="91">
        <v>5625</v>
      </c>
      <c r="D13" s="91">
        <f>SUM(E13:J13)</f>
        <v>3261</v>
      </c>
      <c r="E13" s="91">
        <v>3037</v>
      </c>
      <c r="F13" s="91">
        <v>221</v>
      </c>
      <c r="G13" s="91">
        <v>3</v>
      </c>
      <c r="H13" s="91">
        <v>0</v>
      </c>
      <c r="I13" s="91">
        <v>0</v>
      </c>
      <c r="J13" s="91">
        <v>0</v>
      </c>
      <c r="K13" s="91">
        <v>1035</v>
      </c>
      <c r="L13" s="366"/>
      <c r="M13" s="366"/>
      <c r="N13" s="91">
        <v>39</v>
      </c>
      <c r="O13" s="91">
        <v>746</v>
      </c>
      <c r="P13" s="91">
        <v>8</v>
      </c>
      <c r="Q13" s="91">
        <v>77</v>
      </c>
      <c r="R13" s="91">
        <v>276</v>
      </c>
      <c r="S13" s="91">
        <v>12</v>
      </c>
      <c r="T13" s="91">
        <f>SUM(U13:V13)</f>
        <v>1</v>
      </c>
      <c r="U13" s="91">
        <v>1</v>
      </c>
      <c r="V13" s="91">
        <v>0</v>
      </c>
      <c r="W13" s="366"/>
      <c r="X13" s="91">
        <v>3164</v>
      </c>
      <c r="Y13" s="91">
        <v>222</v>
      </c>
      <c r="Z13" s="366">
        <v>0</v>
      </c>
      <c r="AA13" s="366">
        <v>0</v>
      </c>
      <c r="AB13" s="178">
        <f>D13/C13*100</f>
        <v>57.97333333333333</v>
      </c>
      <c r="AC13" s="178">
        <f>(O13+P13+T13)/C13*100</f>
        <v>13.42222222222222</v>
      </c>
      <c r="AD13" s="17" t="s">
        <v>90</v>
      </c>
      <c r="AE13" s="15"/>
    </row>
    <row r="14" spans="1:31" s="255" customFormat="1" ht="16.5" customHeight="1">
      <c r="A14" s="252"/>
      <c r="B14" s="256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60"/>
      <c r="AC14" s="261"/>
      <c r="AD14" s="253"/>
      <c r="AE14" s="254"/>
    </row>
    <row r="15" spans="1:31" s="221" customFormat="1" ht="15.75" customHeight="1">
      <c r="A15" s="393" t="s">
        <v>231</v>
      </c>
      <c r="B15" s="396"/>
      <c r="C15" s="340">
        <f>SUM(C17:C34)</f>
        <v>17532</v>
      </c>
      <c r="D15" s="341">
        <f aca="true" t="shared" si="1" ref="D15:AA15">SUM(D17:D34)</f>
        <v>9286</v>
      </c>
      <c r="E15" s="341">
        <f t="shared" si="1"/>
        <v>8532</v>
      </c>
      <c r="F15" s="341">
        <f t="shared" si="1"/>
        <v>700</v>
      </c>
      <c r="G15" s="341">
        <f t="shared" si="1"/>
        <v>6</v>
      </c>
      <c r="H15" s="341">
        <f t="shared" si="1"/>
        <v>2</v>
      </c>
      <c r="I15" s="341">
        <f t="shared" si="1"/>
        <v>46</v>
      </c>
      <c r="J15" s="341">
        <f t="shared" si="1"/>
        <v>0</v>
      </c>
      <c r="K15" s="341">
        <f t="shared" si="1"/>
        <v>2772</v>
      </c>
      <c r="L15" s="341">
        <f t="shared" si="1"/>
        <v>610</v>
      </c>
      <c r="M15" s="341">
        <f t="shared" si="1"/>
        <v>478</v>
      </c>
      <c r="N15" s="341">
        <f t="shared" si="1"/>
        <v>169</v>
      </c>
      <c r="O15" s="341">
        <f t="shared" si="1"/>
        <v>3419</v>
      </c>
      <c r="P15" s="341">
        <f t="shared" si="1"/>
        <v>18</v>
      </c>
      <c r="Q15" s="341">
        <f t="shared" si="1"/>
        <v>164</v>
      </c>
      <c r="R15" s="341">
        <f t="shared" si="1"/>
        <v>600</v>
      </c>
      <c r="S15" s="341">
        <f t="shared" si="1"/>
        <v>16</v>
      </c>
      <c r="T15" s="341">
        <f t="shared" si="1"/>
        <v>25</v>
      </c>
      <c r="U15" s="341">
        <f t="shared" si="1"/>
        <v>21</v>
      </c>
      <c r="V15" s="341">
        <f t="shared" si="1"/>
        <v>4</v>
      </c>
      <c r="W15" s="341">
        <f t="shared" si="1"/>
        <v>694</v>
      </c>
      <c r="X15" s="341">
        <f t="shared" si="1"/>
        <v>9498</v>
      </c>
      <c r="Y15" s="341">
        <f t="shared" si="1"/>
        <v>704</v>
      </c>
      <c r="Z15" s="341">
        <f t="shared" si="1"/>
        <v>986</v>
      </c>
      <c r="AA15" s="341">
        <f t="shared" si="1"/>
        <v>18</v>
      </c>
      <c r="AB15" s="342">
        <f>D15/C15*100</f>
        <v>52.966005019393116</v>
      </c>
      <c r="AC15" s="342">
        <f>(O15+P15+T15)/C15*100</f>
        <v>19.746748802190282</v>
      </c>
      <c r="AD15" s="350" t="s">
        <v>231</v>
      </c>
      <c r="AE15" s="351"/>
    </row>
    <row r="16" spans="1:31" s="221" customFormat="1" ht="15.75" customHeight="1">
      <c r="A16" s="280"/>
      <c r="B16" s="281" t="s">
        <v>166</v>
      </c>
      <c r="C16" s="340">
        <f>SUM(C17:C21)</f>
        <v>10492</v>
      </c>
      <c r="D16" s="341">
        <f aca="true" t="shared" si="2" ref="D16:AA16">SUM(D17:D21)</f>
        <v>6264</v>
      </c>
      <c r="E16" s="341">
        <f t="shared" si="2"/>
        <v>5901</v>
      </c>
      <c r="F16" s="341">
        <f t="shared" si="2"/>
        <v>358</v>
      </c>
      <c r="G16" s="341">
        <f t="shared" si="2"/>
        <v>5</v>
      </c>
      <c r="H16" s="341">
        <f t="shared" si="2"/>
        <v>0</v>
      </c>
      <c r="I16" s="341">
        <f t="shared" si="2"/>
        <v>0</v>
      </c>
      <c r="J16" s="341">
        <f t="shared" si="2"/>
        <v>0</v>
      </c>
      <c r="K16" s="341">
        <f t="shared" si="2"/>
        <v>1487</v>
      </c>
      <c r="L16" s="341">
        <f t="shared" si="2"/>
        <v>490</v>
      </c>
      <c r="M16" s="341">
        <f t="shared" si="2"/>
        <v>327</v>
      </c>
      <c r="N16" s="341">
        <f t="shared" si="2"/>
        <v>57</v>
      </c>
      <c r="O16" s="341">
        <f t="shared" si="2"/>
        <v>1306</v>
      </c>
      <c r="P16" s="341">
        <f t="shared" si="2"/>
        <v>11</v>
      </c>
      <c r="Q16" s="341">
        <f t="shared" si="2"/>
        <v>81</v>
      </c>
      <c r="R16" s="341">
        <f t="shared" si="2"/>
        <v>453</v>
      </c>
      <c r="S16" s="341">
        <f t="shared" si="2"/>
        <v>16</v>
      </c>
      <c r="T16" s="341">
        <f t="shared" si="2"/>
        <v>0</v>
      </c>
      <c r="U16" s="341">
        <f t="shared" si="2"/>
        <v>0</v>
      </c>
      <c r="V16" s="341">
        <f t="shared" si="2"/>
        <v>0</v>
      </c>
      <c r="W16" s="341">
        <f t="shared" si="2"/>
        <v>287</v>
      </c>
      <c r="X16" s="341">
        <f t="shared" si="2"/>
        <v>6772</v>
      </c>
      <c r="Y16" s="341">
        <f t="shared" si="2"/>
        <v>360</v>
      </c>
      <c r="Z16" s="341">
        <f t="shared" si="2"/>
        <v>849</v>
      </c>
      <c r="AA16" s="341">
        <f t="shared" si="2"/>
        <v>3</v>
      </c>
      <c r="AB16" s="342">
        <f>D16/C16*100</f>
        <v>59.70263057567671</v>
      </c>
      <c r="AC16" s="342">
        <f>(O16+P16+T16)/C16*100</f>
        <v>12.552420892108273</v>
      </c>
      <c r="AD16" s="282" t="s">
        <v>166</v>
      </c>
      <c r="AE16" s="280"/>
    </row>
    <row r="17" spans="1:31" s="228" customFormat="1" ht="15.75" customHeight="1">
      <c r="A17" s="222"/>
      <c r="B17" s="223" t="s">
        <v>27</v>
      </c>
      <c r="C17" s="345">
        <f aca="true" t="shared" si="3" ref="C17:C33">D17+K17+L17+M17+N17+O17+P17+Q17+R17+S17</f>
        <v>3422</v>
      </c>
      <c r="D17" s="237">
        <f aca="true" t="shared" si="4" ref="D17:D33">SUM(E17:J17)</f>
        <v>1703</v>
      </c>
      <c r="E17" s="225">
        <v>1591</v>
      </c>
      <c r="F17" s="225">
        <v>112</v>
      </c>
      <c r="G17" s="225">
        <v>0</v>
      </c>
      <c r="H17" s="225">
        <v>0</v>
      </c>
      <c r="I17" s="225">
        <v>0</v>
      </c>
      <c r="J17" s="225">
        <v>0</v>
      </c>
      <c r="K17" s="225">
        <v>675</v>
      </c>
      <c r="L17" s="225">
        <v>202</v>
      </c>
      <c r="M17" s="225">
        <v>63</v>
      </c>
      <c r="N17" s="225">
        <v>23</v>
      </c>
      <c r="O17" s="225">
        <v>555</v>
      </c>
      <c r="P17" s="225">
        <v>7</v>
      </c>
      <c r="Q17" s="225">
        <v>39</v>
      </c>
      <c r="R17" s="225">
        <v>143</v>
      </c>
      <c r="S17" s="225">
        <v>12</v>
      </c>
      <c r="T17" s="237">
        <f>SUM(U17:V17)</f>
        <v>0</v>
      </c>
      <c r="U17" s="225">
        <v>0</v>
      </c>
      <c r="V17" s="225">
        <v>0</v>
      </c>
      <c r="W17" s="225">
        <v>131</v>
      </c>
      <c r="X17" s="225">
        <v>1902</v>
      </c>
      <c r="Y17" s="225">
        <v>113</v>
      </c>
      <c r="Z17" s="225">
        <v>305</v>
      </c>
      <c r="AA17" s="225">
        <v>0</v>
      </c>
      <c r="AB17" s="238">
        <f aca="true" t="shared" si="5" ref="AB17:AB34">D17/C17*100</f>
        <v>49.76621858562244</v>
      </c>
      <c r="AC17" s="346">
        <f aca="true" t="shared" si="6" ref="AC17:AC65">(O17+P17+T17)/C17*100</f>
        <v>16.42314436002338</v>
      </c>
      <c r="AD17" s="226" t="s">
        <v>27</v>
      </c>
      <c r="AE17" s="227"/>
    </row>
    <row r="18" spans="1:31" s="228" customFormat="1" ht="15.75" customHeight="1">
      <c r="A18" s="222"/>
      <c r="B18" s="223" t="s">
        <v>28</v>
      </c>
      <c r="C18" s="345">
        <f t="shared" si="3"/>
        <v>2115</v>
      </c>
      <c r="D18" s="237">
        <f t="shared" si="4"/>
        <v>1334</v>
      </c>
      <c r="E18" s="225">
        <v>1299</v>
      </c>
      <c r="F18" s="225">
        <v>33</v>
      </c>
      <c r="G18" s="225">
        <v>2</v>
      </c>
      <c r="H18" s="225">
        <v>0</v>
      </c>
      <c r="I18" s="225">
        <v>0</v>
      </c>
      <c r="J18" s="225">
        <v>0</v>
      </c>
      <c r="K18" s="225">
        <v>201</v>
      </c>
      <c r="L18" s="225">
        <v>36</v>
      </c>
      <c r="M18" s="225">
        <v>57</v>
      </c>
      <c r="N18" s="225">
        <v>14</v>
      </c>
      <c r="O18" s="225">
        <v>289</v>
      </c>
      <c r="P18" s="225">
        <v>2</v>
      </c>
      <c r="Q18" s="225">
        <v>2</v>
      </c>
      <c r="R18" s="225">
        <v>180</v>
      </c>
      <c r="S18" s="225">
        <v>0</v>
      </c>
      <c r="T18" s="237">
        <f aca="true" t="shared" si="7" ref="T18:T33">SUM(U18:V18)</f>
        <v>0</v>
      </c>
      <c r="U18" s="225">
        <v>0</v>
      </c>
      <c r="V18" s="225">
        <v>0</v>
      </c>
      <c r="W18" s="225">
        <v>66</v>
      </c>
      <c r="X18" s="225">
        <v>1446</v>
      </c>
      <c r="Y18" s="225">
        <v>33</v>
      </c>
      <c r="Z18" s="225">
        <v>148</v>
      </c>
      <c r="AA18" s="225">
        <v>1</v>
      </c>
      <c r="AB18" s="238">
        <f t="shared" si="5"/>
        <v>63.07328605200946</v>
      </c>
      <c r="AC18" s="346">
        <f t="shared" si="6"/>
        <v>13.75886524822695</v>
      </c>
      <c r="AD18" s="226" t="s">
        <v>28</v>
      </c>
      <c r="AE18" s="227"/>
    </row>
    <row r="19" spans="1:31" s="228" customFormat="1" ht="15.75" customHeight="1">
      <c r="A19" s="222"/>
      <c r="B19" s="223" t="s">
        <v>29</v>
      </c>
      <c r="C19" s="345">
        <f t="shared" si="3"/>
        <v>1734</v>
      </c>
      <c r="D19" s="237">
        <f t="shared" si="4"/>
        <v>1069</v>
      </c>
      <c r="E19" s="225">
        <v>980</v>
      </c>
      <c r="F19" s="225">
        <v>89</v>
      </c>
      <c r="G19" s="225">
        <v>0</v>
      </c>
      <c r="H19" s="225">
        <v>0</v>
      </c>
      <c r="I19" s="225">
        <v>0</v>
      </c>
      <c r="J19" s="225">
        <v>0</v>
      </c>
      <c r="K19" s="225">
        <v>220</v>
      </c>
      <c r="L19" s="225">
        <v>138</v>
      </c>
      <c r="M19" s="225">
        <v>90</v>
      </c>
      <c r="N19" s="225">
        <v>3</v>
      </c>
      <c r="O19" s="225">
        <v>139</v>
      </c>
      <c r="P19" s="225">
        <v>0</v>
      </c>
      <c r="Q19" s="225">
        <v>11</v>
      </c>
      <c r="R19" s="225">
        <v>64</v>
      </c>
      <c r="S19" s="225">
        <v>0</v>
      </c>
      <c r="T19" s="237">
        <f t="shared" si="7"/>
        <v>0</v>
      </c>
      <c r="U19" s="225">
        <v>0</v>
      </c>
      <c r="V19" s="225">
        <v>0</v>
      </c>
      <c r="W19" s="225">
        <v>22</v>
      </c>
      <c r="X19" s="225">
        <v>1198</v>
      </c>
      <c r="Y19" s="225">
        <v>89</v>
      </c>
      <c r="Z19" s="225">
        <v>228</v>
      </c>
      <c r="AA19" s="225">
        <v>1</v>
      </c>
      <c r="AB19" s="238">
        <f t="shared" si="5"/>
        <v>61.64936562860438</v>
      </c>
      <c r="AC19" s="346">
        <f t="shared" si="6"/>
        <v>8.016147635524797</v>
      </c>
      <c r="AD19" s="226" t="s">
        <v>29</v>
      </c>
      <c r="AE19" s="227"/>
    </row>
    <row r="20" spans="1:31" s="228" customFormat="1" ht="15.75" customHeight="1">
      <c r="A20" s="222"/>
      <c r="B20" s="223" t="s">
        <v>30</v>
      </c>
      <c r="C20" s="345">
        <f t="shared" si="3"/>
        <v>1297</v>
      </c>
      <c r="D20" s="237">
        <f t="shared" si="4"/>
        <v>922</v>
      </c>
      <c r="E20" s="225">
        <v>887</v>
      </c>
      <c r="F20" s="225">
        <v>35</v>
      </c>
      <c r="G20" s="225">
        <v>0</v>
      </c>
      <c r="H20" s="225">
        <v>0</v>
      </c>
      <c r="I20" s="225">
        <v>0</v>
      </c>
      <c r="J20" s="225">
        <v>0</v>
      </c>
      <c r="K20" s="225">
        <v>136</v>
      </c>
      <c r="L20" s="225">
        <v>68</v>
      </c>
      <c r="M20" s="225">
        <v>66</v>
      </c>
      <c r="N20" s="225">
        <v>5</v>
      </c>
      <c r="O20" s="225">
        <v>62</v>
      </c>
      <c r="P20" s="225">
        <v>2</v>
      </c>
      <c r="Q20" s="225">
        <v>0</v>
      </c>
      <c r="R20" s="225">
        <v>32</v>
      </c>
      <c r="S20" s="225">
        <v>4</v>
      </c>
      <c r="T20" s="237">
        <f t="shared" si="7"/>
        <v>0</v>
      </c>
      <c r="U20" s="225">
        <v>0</v>
      </c>
      <c r="V20" s="225">
        <v>0</v>
      </c>
      <c r="W20" s="225">
        <v>13</v>
      </c>
      <c r="X20" s="225">
        <v>947</v>
      </c>
      <c r="Y20" s="225">
        <v>35</v>
      </c>
      <c r="Z20" s="225">
        <v>86</v>
      </c>
      <c r="AA20" s="225">
        <v>1</v>
      </c>
      <c r="AB20" s="238">
        <f t="shared" si="5"/>
        <v>71.08712413261372</v>
      </c>
      <c r="AC20" s="346">
        <f t="shared" si="6"/>
        <v>4.934464148033924</v>
      </c>
      <c r="AD20" s="226" t="s">
        <v>30</v>
      </c>
      <c r="AE20" s="227"/>
    </row>
    <row r="21" spans="1:31" s="228" customFormat="1" ht="15.75" customHeight="1">
      <c r="A21" s="222"/>
      <c r="B21" s="223" t="s">
        <v>31</v>
      </c>
      <c r="C21" s="345">
        <f t="shared" si="3"/>
        <v>1924</v>
      </c>
      <c r="D21" s="237">
        <f t="shared" si="4"/>
        <v>1236</v>
      </c>
      <c r="E21" s="225">
        <v>1144</v>
      </c>
      <c r="F21" s="225">
        <v>89</v>
      </c>
      <c r="G21" s="225">
        <v>3</v>
      </c>
      <c r="H21" s="225">
        <v>0</v>
      </c>
      <c r="I21" s="225">
        <v>0</v>
      </c>
      <c r="J21" s="225">
        <v>0</v>
      </c>
      <c r="K21" s="225">
        <v>255</v>
      </c>
      <c r="L21" s="225">
        <v>46</v>
      </c>
      <c r="M21" s="225">
        <v>51</v>
      </c>
      <c r="N21" s="225">
        <v>12</v>
      </c>
      <c r="O21" s="225">
        <v>261</v>
      </c>
      <c r="P21" s="225">
        <v>0</v>
      </c>
      <c r="Q21" s="225">
        <v>29</v>
      </c>
      <c r="R21" s="225">
        <v>34</v>
      </c>
      <c r="S21" s="225">
        <v>0</v>
      </c>
      <c r="T21" s="237">
        <f t="shared" si="7"/>
        <v>0</v>
      </c>
      <c r="U21" s="225">
        <v>0</v>
      </c>
      <c r="V21" s="225">
        <v>0</v>
      </c>
      <c r="W21" s="225">
        <v>55</v>
      </c>
      <c r="X21" s="225">
        <v>1279</v>
      </c>
      <c r="Y21" s="225">
        <v>90</v>
      </c>
      <c r="Z21" s="225">
        <v>82</v>
      </c>
      <c r="AA21" s="225">
        <v>0</v>
      </c>
      <c r="AB21" s="238">
        <f t="shared" si="5"/>
        <v>64.24116424116424</v>
      </c>
      <c r="AC21" s="346">
        <f t="shared" si="6"/>
        <v>13.565488565488565</v>
      </c>
      <c r="AD21" s="226" t="s">
        <v>31</v>
      </c>
      <c r="AE21" s="227"/>
    </row>
    <row r="22" spans="1:31" s="228" customFormat="1" ht="15.75" customHeight="1">
      <c r="A22" s="222"/>
      <c r="B22" s="229" t="s">
        <v>32</v>
      </c>
      <c r="C22" s="345">
        <f t="shared" si="3"/>
        <v>1325</v>
      </c>
      <c r="D22" s="237">
        <f t="shared" si="4"/>
        <v>483</v>
      </c>
      <c r="E22" s="225">
        <v>423</v>
      </c>
      <c r="F22" s="225">
        <v>54</v>
      </c>
      <c r="G22" s="225">
        <v>0</v>
      </c>
      <c r="H22" s="225">
        <v>0</v>
      </c>
      <c r="I22" s="225">
        <v>6</v>
      </c>
      <c r="J22" s="225">
        <v>0</v>
      </c>
      <c r="K22" s="225">
        <v>247</v>
      </c>
      <c r="L22" s="225">
        <v>19</v>
      </c>
      <c r="M22" s="225">
        <v>38</v>
      </c>
      <c r="N22" s="225">
        <v>16</v>
      </c>
      <c r="O22" s="225">
        <v>482</v>
      </c>
      <c r="P22" s="225">
        <v>3</v>
      </c>
      <c r="Q22" s="225">
        <v>17</v>
      </c>
      <c r="R22" s="225">
        <v>20</v>
      </c>
      <c r="S22" s="225">
        <v>0</v>
      </c>
      <c r="T22" s="237">
        <f t="shared" si="7"/>
        <v>11</v>
      </c>
      <c r="U22" s="225">
        <v>11</v>
      </c>
      <c r="V22" s="225">
        <v>0</v>
      </c>
      <c r="W22" s="225">
        <v>96</v>
      </c>
      <c r="X22" s="225">
        <v>427</v>
      </c>
      <c r="Y22" s="225">
        <v>54</v>
      </c>
      <c r="Z22" s="225">
        <v>19</v>
      </c>
      <c r="AA22" s="225">
        <v>2</v>
      </c>
      <c r="AB22" s="238">
        <f t="shared" si="5"/>
        <v>36.45283018867925</v>
      </c>
      <c r="AC22" s="346">
        <f t="shared" si="6"/>
        <v>37.43396226415094</v>
      </c>
      <c r="AD22" s="230" t="s">
        <v>32</v>
      </c>
      <c r="AE22" s="227"/>
    </row>
    <row r="23" spans="1:31" s="228" customFormat="1" ht="15.75" customHeight="1">
      <c r="A23" s="222"/>
      <c r="B23" s="229" t="s">
        <v>167</v>
      </c>
      <c r="C23" s="345">
        <f t="shared" si="3"/>
        <v>388</v>
      </c>
      <c r="D23" s="237">
        <f t="shared" si="4"/>
        <v>172</v>
      </c>
      <c r="E23" s="225">
        <v>130</v>
      </c>
      <c r="F23" s="225">
        <v>42</v>
      </c>
      <c r="G23" s="225">
        <v>0</v>
      </c>
      <c r="H23" s="225">
        <v>0</v>
      </c>
      <c r="I23" s="225">
        <v>0</v>
      </c>
      <c r="J23" s="225">
        <v>0</v>
      </c>
      <c r="K23" s="225">
        <v>105</v>
      </c>
      <c r="L23" s="225">
        <v>0</v>
      </c>
      <c r="M23" s="225">
        <v>0</v>
      </c>
      <c r="N23" s="225">
        <v>4</v>
      </c>
      <c r="O23" s="225">
        <v>92</v>
      </c>
      <c r="P23" s="225">
        <v>0</v>
      </c>
      <c r="Q23" s="225">
        <v>0</v>
      </c>
      <c r="R23" s="225">
        <v>15</v>
      </c>
      <c r="S23" s="225">
        <v>0</v>
      </c>
      <c r="T23" s="237">
        <f t="shared" si="7"/>
        <v>0</v>
      </c>
      <c r="U23" s="225">
        <v>0</v>
      </c>
      <c r="V23" s="225">
        <v>0</v>
      </c>
      <c r="W23" s="225">
        <v>16</v>
      </c>
      <c r="X23" s="225">
        <v>130</v>
      </c>
      <c r="Y23" s="225">
        <v>42</v>
      </c>
      <c r="Z23" s="225">
        <v>0</v>
      </c>
      <c r="AA23" s="225">
        <v>0</v>
      </c>
      <c r="AB23" s="238">
        <f t="shared" si="5"/>
        <v>44.329896907216494</v>
      </c>
      <c r="AC23" s="346">
        <f t="shared" si="6"/>
        <v>23.711340206185564</v>
      </c>
      <c r="AD23" s="230" t="s">
        <v>167</v>
      </c>
      <c r="AE23" s="227"/>
    </row>
    <row r="24" spans="1:31" s="228" customFormat="1" ht="15.75" customHeight="1">
      <c r="A24" s="222"/>
      <c r="B24" s="229" t="s">
        <v>33</v>
      </c>
      <c r="C24" s="345">
        <f t="shared" si="3"/>
        <v>665</v>
      </c>
      <c r="D24" s="237">
        <f t="shared" si="4"/>
        <v>228</v>
      </c>
      <c r="E24" s="225">
        <v>191</v>
      </c>
      <c r="F24" s="225">
        <v>34</v>
      </c>
      <c r="G24" s="225">
        <v>0</v>
      </c>
      <c r="H24" s="225">
        <v>0</v>
      </c>
      <c r="I24" s="225">
        <v>3</v>
      </c>
      <c r="J24" s="225">
        <v>0</v>
      </c>
      <c r="K24" s="225">
        <v>170</v>
      </c>
      <c r="L24" s="225">
        <v>1</v>
      </c>
      <c r="M24" s="225">
        <v>17</v>
      </c>
      <c r="N24" s="225">
        <v>31</v>
      </c>
      <c r="O24" s="225">
        <v>198</v>
      </c>
      <c r="P24" s="225">
        <v>0</v>
      </c>
      <c r="Q24" s="225">
        <v>6</v>
      </c>
      <c r="R24" s="225">
        <v>14</v>
      </c>
      <c r="S24" s="225">
        <v>0</v>
      </c>
      <c r="T24" s="237">
        <f t="shared" si="7"/>
        <v>0</v>
      </c>
      <c r="U24" s="225">
        <v>0</v>
      </c>
      <c r="V24" s="225">
        <v>0</v>
      </c>
      <c r="W24" s="225">
        <v>42</v>
      </c>
      <c r="X24" s="225">
        <v>204</v>
      </c>
      <c r="Y24" s="225">
        <v>34</v>
      </c>
      <c r="Z24" s="225">
        <v>1</v>
      </c>
      <c r="AA24" s="225">
        <v>0</v>
      </c>
      <c r="AB24" s="238">
        <f t="shared" si="5"/>
        <v>34.285714285714285</v>
      </c>
      <c r="AC24" s="346">
        <f t="shared" si="6"/>
        <v>29.774436090225564</v>
      </c>
      <c r="AD24" s="230" t="s">
        <v>33</v>
      </c>
      <c r="AE24" s="227"/>
    </row>
    <row r="25" spans="1:31" s="228" customFormat="1" ht="15.75" customHeight="1">
      <c r="A25" s="222"/>
      <c r="B25" s="229" t="s">
        <v>34</v>
      </c>
      <c r="C25" s="345">
        <f t="shared" si="3"/>
        <v>508</v>
      </c>
      <c r="D25" s="237">
        <f t="shared" si="4"/>
        <v>244</v>
      </c>
      <c r="E25" s="225">
        <v>196</v>
      </c>
      <c r="F25" s="225">
        <v>11</v>
      </c>
      <c r="G25" s="225">
        <v>0</v>
      </c>
      <c r="H25" s="225">
        <v>0</v>
      </c>
      <c r="I25" s="225">
        <v>37</v>
      </c>
      <c r="J25" s="225">
        <v>0</v>
      </c>
      <c r="K25" s="225">
        <v>46</v>
      </c>
      <c r="L25" s="225">
        <v>0</v>
      </c>
      <c r="M25" s="225">
        <v>30</v>
      </c>
      <c r="N25" s="225">
        <v>4</v>
      </c>
      <c r="O25" s="225">
        <v>179</v>
      </c>
      <c r="P25" s="225">
        <v>0</v>
      </c>
      <c r="Q25" s="225">
        <v>0</v>
      </c>
      <c r="R25" s="225">
        <v>5</v>
      </c>
      <c r="S25" s="225">
        <v>0</v>
      </c>
      <c r="T25" s="237">
        <f t="shared" si="7"/>
        <v>0</v>
      </c>
      <c r="U25" s="225">
        <v>0</v>
      </c>
      <c r="V25" s="225">
        <v>0</v>
      </c>
      <c r="W25" s="225">
        <v>61</v>
      </c>
      <c r="X25" s="225">
        <v>196</v>
      </c>
      <c r="Y25" s="225">
        <v>11</v>
      </c>
      <c r="Z25" s="225">
        <v>0</v>
      </c>
      <c r="AA25" s="225">
        <v>0</v>
      </c>
      <c r="AB25" s="238">
        <f t="shared" si="5"/>
        <v>48.031496062992126</v>
      </c>
      <c r="AC25" s="346">
        <f t="shared" si="6"/>
        <v>35.23622047244094</v>
      </c>
      <c r="AD25" s="230" t="s">
        <v>34</v>
      </c>
      <c r="AE25" s="227"/>
    </row>
    <row r="26" spans="1:31" s="228" customFormat="1" ht="15.75" customHeight="1">
      <c r="A26" s="222"/>
      <c r="B26" s="229" t="s">
        <v>35</v>
      </c>
      <c r="C26" s="345">
        <f t="shared" si="3"/>
        <v>510</v>
      </c>
      <c r="D26" s="237">
        <f t="shared" si="4"/>
        <v>212</v>
      </c>
      <c r="E26" s="225">
        <v>188</v>
      </c>
      <c r="F26" s="225">
        <v>23</v>
      </c>
      <c r="G26" s="225">
        <v>0</v>
      </c>
      <c r="H26" s="225">
        <v>1</v>
      </c>
      <c r="I26" s="225">
        <v>0</v>
      </c>
      <c r="J26" s="225">
        <v>0</v>
      </c>
      <c r="K26" s="225">
        <v>63</v>
      </c>
      <c r="L26" s="225">
        <v>73</v>
      </c>
      <c r="M26" s="225">
        <v>1</v>
      </c>
      <c r="N26" s="225">
        <v>4</v>
      </c>
      <c r="O26" s="225">
        <v>143</v>
      </c>
      <c r="P26" s="225">
        <v>0</v>
      </c>
      <c r="Q26" s="225">
        <v>5</v>
      </c>
      <c r="R26" s="225">
        <v>9</v>
      </c>
      <c r="S26" s="225">
        <v>0</v>
      </c>
      <c r="T26" s="237">
        <f t="shared" si="7"/>
        <v>0</v>
      </c>
      <c r="U26" s="225">
        <v>0</v>
      </c>
      <c r="V26" s="225">
        <v>0</v>
      </c>
      <c r="W26" s="225">
        <v>36</v>
      </c>
      <c r="X26" s="225">
        <v>188</v>
      </c>
      <c r="Y26" s="225">
        <v>23</v>
      </c>
      <c r="Z26" s="225">
        <v>0</v>
      </c>
      <c r="AA26" s="225">
        <v>0</v>
      </c>
      <c r="AB26" s="238">
        <f t="shared" si="5"/>
        <v>41.568627450980394</v>
      </c>
      <c r="AC26" s="346">
        <f t="shared" si="6"/>
        <v>28.03921568627451</v>
      </c>
      <c r="AD26" s="230" t="s">
        <v>35</v>
      </c>
      <c r="AE26" s="227"/>
    </row>
    <row r="27" spans="1:31" s="228" customFormat="1" ht="15.75" customHeight="1">
      <c r="A27" s="222"/>
      <c r="B27" s="229" t="s">
        <v>36</v>
      </c>
      <c r="C27" s="345">
        <f t="shared" si="3"/>
        <v>178</v>
      </c>
      <c r="D27" s="237">
        <f t="shared" si="4"/>
        <v>116</v>
      </c>
      <c r="E27" s="225">
        <v>103</v>
      </c>
      <c r="F27" s="225">
        <v>13</v>
      </c>
      <c r="G27" s="225">
        <v>0</v>
      </c>
      <c r="H27" s="225">
        <v>0</v>
      </c>
      <c r="I27" s="225">
        <v>0</v>
      </c>
      <c r="J27" s="225">
        <v>0</v>
      </c>
      <c r="K27" s="225">
        <v>37</v>
      </c>
      <c r="L27" s="225">
        <v>3</v>
      </c>
      <c r="M27" s="225">
        <v>0</v>
      </c>
      <c r="N27" s="225">
        <v>1</v>
      </c>
      <c r="O27" s="225">
        <v>16</v>
      </c>
      <c r="P27" s="225">
        <v>0</v>
      </c>
      <c r="Q27" s="225">
        <v>0</v>
      </c>
      <c r="R27" s="225">
        <v>5</v>
      </c>
      <c r="S27" s="225">
        <v>0</v>
      </c>
      <c r="T27" s="237">
        <f t="shared" si="7"/>
        <v>0</v>
      </c>
      <c r="U27" s="225">
        <v>0</v>
      </c>
      <c r="V27" s="225">
        <v>0</v>
      </c>
      <c r="W27" s="225">
        <v>0</v>
      </c>
      <c r="X27" s="225">
        <v>103</v>
      </c>
      <c r="Y27" s="225">
        <v>13</v>
      </c>
      <c r="Z27" s="225">
        <v>2</v>
      </c>
      <c r="AA27" s="225">
        <v>0</v>
      </c>
      <c r="AB27" s="238">
        <f t="shared" si="5"/>
        <v>65.1685393258427</v>
      </c>
      <c r="AC27" s="346">
        <f t="shared" si="6"/>
        <v>8.98876404494382</v>
      </c>
      <c r="AD27" s="230" t="s">
        <v>36</v>
      </c>
      <c r="AE27" s="227"/>
    </row>
    <row r="28" spans="1:31" s="228" customFormat="1" ht="15.75" customHeight="1">
      <c r="A28" s="222"/>
      <c r="B28" s="229" t="s">
        <v>37</v>
      </c>
      <c r="C28" s="345">
        <f t="shared" si="3"/>
        <v>353</v>
      </c>
      <c r="D28" s="237">
        <f t="shared" si="4"/>
        <v>218</v>
      </c>
      <c r="E28" s="225">
        <v>204</v>
      </c>
      <c r="F28" s="225">
        <v>14</v>
      </c>
      <c r="G28" s="225">
        <v>0</v>
      </c>
      <c r="H28" s="225">
        <v>0</v>
      </c>
      <c r="I28" s="225">
        <v>0</v>
      </c>
      <c r="J28" s="225">
        <v>0</v>
      </c>
      <c r="K28" s="225">
        <v>44</v>
      </c>
      <c r="L28" s="225">
        <v>10</v>
      </c>
      <c r="M28" s="225">
        <v>0</v>
      </c>
      <c r="N28" s="225">
        <v>0</v>
      </c>
      <c r="O28" s="225">
        <v>47</v>
      </c>
      <c r="P28" s="225">
        <v>4</v>
      </c>
      <c r="Q28" s="225">
        <v>16</v>
      </c>
      <c r="R28" s="225">
        <v>14</v>
      </c>
      <c r="S28" s="225">
        <v>0</v>
      </c>
      <c r="T28" s="237">
        <f t="shared" si="7"/>
        <v>0</v>
      </c>
      <c r="U28" s="225">
        <v>0</v>
      </c>
      <c r="V28" s="225">
        <v>0</v>
      </c>
      <c r="W28" s="225">
        <v>5</v>
      </c>
      <c r="X28" s="225">
        <v>226</v>
      </c>
      <c r="Y28" s="225">
        <v>14</v>
      </c>
      <c r="Z28" s="225">
        <v>18</v>
      </c>
      <c r="AA28" s="225">
        <v>0</v>
      </c>
      <c r="AB28" s="238">
        <f t="shared" si="5"/>
        <v>61.756373937677054</v>
      </c>
      <c r="AC28" s="346">
        <f t="shared" si="6"/>
        <v>14.44759206798867</v>
      </c>
      <c r="AD28" s="230" t="s">
        <v>37</v>
      </c>
      <c r="AE28" s="227"/>
    </row>
    <row r="29" spans="1:31" s="228" customFormat="1" ht="15.75" customHeight="1">
      <c r="A29" s="222"/>
      <c r="B29" s="229" t="s">
        <v>38</v>
      </c>
      <c r="C29" s="345">
        <f t="shared" si="3"/>
        <v>287</v>
      </c>
      <c r="D29" s="237">
        <f t="shared" si="4"/>
        <v>106</v>
      </c>
      <c r="E29" s="225">
        <v>80</v>
      </c>
      <c r="F29" s="225">
        <v>26</v>
      </c>
      <c r="G29" s="225">
        <v>0</v>
      </c>
      <c r="H29" s="225">
        <v>0</v>
      </c>
      <c r="I29" s="225">
        <v>0</v>
      </c>
      <c r="J29" s="225">
        <v>0</v>
      </c>
      <c r="K29" s="225">
        <v>62</v>
      </c>
      <c r="L29" s="225">
        <v>0</v>
      </c>
      <c r="M29" s="225">
        <v>0</v>
      </c>
      <c r="N29" s="225">
        <v>2</v>
      </c>
      <c r="O29" s="225">
        <v>96</v>
      </c>
      <c r="P29" s="225">
        <v>0</v>
      </c>
      <c r="Q29" s="225">
        <v>8</v>
      </c>
      <c r="R29" s="225">
        <v>13</v>
      </c>
      <c r="S29" s="225">
        <v>0</v>
      </c>
      <c r="T29" s="237">
        <f t="shared" si="7"/>
        <v>0</v>
      </c>
      <c r="U29" s="225">
        <v>0</v>
      </c>
      <c r="V29" s="225">
        <v>0</v>
      </c>
      <c r="W29" s="225">
        <v>16</v>
      </c>
      <c r="X29" s="225">
        <v>86</v>
      </c>
      <c r="Y29" s="225">
        <v>27</v>
      </c>
      <c r="Z29" s="225">
        <v>0</v>
      </c>
      <c r="AA29" s="225">
        <v>0</v>
      </c>
      <c r="AB29" s="238">
        <f t="shared" si="5"/>
        <v>36.933797909407666</v>
      </c>
      <c r="AC29" s="346">
        <f t="shared" si="6"/>
        <v>33.44947735191638</v>
      </c>
      <c r="AD29" s="230" t="s">
        <v>38</v>
      </c>
      <c r="AE29" s="227"/>
    </row>
    <row r="30" spans="1:31" s="228" customFormat="1" ht="15.75" customHeight="1">
      <c r="A30" s="222"/>
      <c r="B30" s="229" t="s">
        <v>74</v>
      </c>
      <c r="C30" s="345">
        <f t="shared" si="3"/>
        <v>537</v>
      </c>
      <c r="D30" s="237">
        <f t="shared" si="4"/>
        <v>182</v>
      </c>
      <c r="E30" s="225">
        <v>158</v>
      </c>
      <c r="F30" s="225">
        <v>24</v>
      </c>
      <c r="G30" s="225">
        <v>0</v>
      </c>
      <c r="H30" s="225">
        <v>0</v>
      </c>
      <c r="I30" s="225">
        <v>0</v>
      </c>
      <c r="J30" s="225">
        <v>0</v>
      </c>
      <c r="K30" s="225">
        <v>131</v>
      </c>
      <c r="L30" s="225">
        <v>0</v>
      </c>
      <c r="M30" s="225">
        <v>15</v>
      </c>
      <c r="N30" s="225">
        <v>12</v>
      </c>
      <c r="O30" s="225">
        <v>181</v>
      </c>
      <c r="P30" s="225">
        <v>0</v>
      </c>
      <c r="Q30" s="225">
        <v>2</v>
      </c>
      <c r="R30" s="225">
        <v>14</v>
      </c>
      <c r="S30" s="225">
        <v>0</v>
      </c>
      <c r="T30" s="237">
        <f t="shared" si="7"/>
        <v>0</v>
      </c>
      <c r="U30" s="225">
        <v>0</v>
      </c>
      <c r="V30" s="225">
        <v>0</v>
      </c>
      <c r="W30" s="225">
        <v>27</v>
      </c>
      <c r="X30" s="225">
        <v>166</v>
      </c>
      <c r="Y30" s="225">
        <v>25</v>
      </c>
      <c r="Z30" s="225">
        <v>27</v>
      </c>
      <c r="AA30" s="225">
        <v>0</v>
      </c>
      <c r="AB30" s="238">
        <f t="shared" si="5"/>
        <v>33.89199255121043</v>
      </c>
      <c r="AC30" s="346">
        <f t="shared" si="6"/>
        <v>33.70577281191806</v>
      </c>
      <c r="AD30" s="230" t="s">
        <v>75</v>
      </c>
      <c r="AE30" s="227"/>
    </row>
    <row r="31" spans="1:31" s="228" customFormat="1" ht="15.75" customHeight="1">
      <c r="A31" s="222"/>
      <c r="B31" s="229" t="s">
        <v>76</v>
      </c>
      <c r="C31" s="345">
        <f t="shared" si="3"/>
        <v>483</v>
      </c>
      <c r="D31" s="237">
        <f t="shared" si="4"/>
        <v>166</v>
      </c>
      <c r="E31" s="225">
        <v>132</v>
      </c>
      <c r="F31" s="225">
        <v>34</v>
      </c>
      <c r="G31" s="225">
        <v>0</v>
      </c>
      <c r="H31" s="225">
        <v>0</v>
      </c>
      <c r="I31" s="225">
        <v>0</v>
      </c>
      <c r="J31" s="225">
        <v>0</v>
      </c>
      <c r="K31" s="225">
        <v>101</v>
      </c>
      <c r="L31" s="225">
        <v>0</v>
      </c>
      <c r="M31" s="225">
        <v>14</v>
      </c>
      <c r="N31" s="225">
        <v>11</v>
      </c>
      <c r="O31" s="225">
        <v>188</v>
      </c>
      <c r="P31" s="225">
        <v>0</v>
      </c>
      <c r="Q31" s="225">
        <v>1</v>
      </c>
      <c r="R31" s="225">
        <v>2</v>
      </c>
      <c r="S31" s="225">
        <v>0</v>
      </c>
      <c r="T31" s="237">
        <f t="shared" si="7"/>
        <v>7</v>
      </c>
      <c r="U31" s="225">
        <v>3</v>
      </c>
      <c r="V31" s="225">
        <v>4</v>
      </c>
      <c r="W31" s="225">
        <v>29</v>
      </c>
      <c r="X31" s="225">
        <v>132</v>
      </c>
      <c r="Y31" s="225">
        <v>34</v>
      </c>
      <c r="Z31" s="225">
        <v>2</v>
      </c>
      <c r="AA31" s="225">
        <v>0</v>
      </c>
      <c r="AB31" s="238">
        <f t="shared" si="5"/>
        <v>34.368530020703936</v>
      </c>
      <c r="AC31" s="346">
        <f t="shared" si="6"/>
        <v>40.37267080745342</v>
      </c>
      <c r="AD31" s="230" t="s">
        <v>77</v>
      </c>
      <c r="AE31" s="227"/>
    </row>
    <row r="32" spans="1:31" s="228" customFormat="1" ht="15.75" customHeight="1">
      <c r="A32" s="222"/>
      <c r="B32" s="229" t="s">
        <v>78</v>
      </c>
      <c r="C32" s="345">
        <f t="shared" si="3"/>
        <v>245</v>
      </c>
      <c r="D32" s="237">
        <f t="shared" si="4"/>
        <v>104</v>
      </c>
      <c r="E32" s="225">
        <v>89</v>
      </c>
      <c r="F32" s="225">
        <v>14</v>
      </c>
      <c r="G32" s="225">
        <v>1</v>
      </c>
      <c r="H32" s="225">
        <v>0</v>
      </c>
      <c r="I32" s="225">
        <v>0</v>
      </c>
      <c r="J32" s="225">
        <v>0</v>
      </c>
      <c r="K32" s="225">
        <v>71</v>
      </c>
      <c r="L32" s="225">
        <v>0</v>
      </c>
      <c r="M32" s="225">
        <v>8</v>
      </c>
      <c r="N32" s="225">
        <v>3</v>
      </c>
      <c r="O32" s="225">
        <v>40</v>
      </c>
      <c r="P32" s="225">
        <v>0</v>
      </c>
      <c r="Q32" s="225">
        <v>10</v>
      </c>
      <c r="R32" s="225">
        <v>9</v>
      </c>
      <c r="S32" s="225">
        <v>0</v>
      </c>
      <c r="T32" s="237">
        <f t="shared" si="7"/>
        <v>0</v>
      </c>
      <c r="U32" s="225">
        <v>0</v>
      </c>
      <c r="V32" s="225">
        <v>0</v>
      </c>
      <c r="W32" s="225">
        <v>2</v>
      </c>
      <c r="X32" s="225">
        <v>97</v>
      </c>
      <c r="Y32" s="225">
        <v>14</v>
      </c>
      <c r="Z32" s="225">
        <v>3</v>
      </c>
      <c r="AA32" s="225">
        <v>0</v>
      </c>
      <c r="AB32" s="238">
        <f t="shared" si="5"/>
        <v>42.44897959183673</v>
      </c>
      <c r="AC32" s="346">
        <f t="shared" si="6"/>
        <v>16.3265306122449</v>
      </c>
      <c r="AD32" s="230" t="s">
        <v>79</v>
      </c>
      <c r="AE32" s="227"/>
    </row>
    <row r="33" spans="1:31" s="228" customFormat="1" ht="15.75" customHeight="1">
      <c r="A33" s="222"/>
      <c r="B33" s="229" t="s">
        <v>215</v>
      </c>
      <c r="C33" s="345">
        <f t="shared" si="3"/>
        <v>1292</v>
      </c>
      <c r="D33" s="237">
        <f t="shared" si="4"/>
        <v>588</v>
      </c>
      <c r="E33" s="225">
        <v>543</v>
      </c>
      <c r="F33" s="225">
        <v>44</v>
      </c>
      <c r="G33" s="225">
        <v>0</v>
      </c>
      <c r="H33" s="225">
        <v>1</v>
      </c>
      <c r="I33" s="225">
        <v>0</v>
      </c>
      <c r="J33" s="225">
        <v>0</v>
      </c>
      <c r="K33" s="225">
        <v>164</v>
      </c>
      <c r="L33" s="225">
        <v>14</v>
      </c>
      <c r="M33" s="225">
        <v>22</v>
      </c>
      <c r="N33" s="225">
        <v>21</v>
      </c>
      <c r="O33" s="225">
        <v>444</v>
      </c>
      <c r="P33" s="225">
        <v>0</v>
      </c>
      <c r="Q33" s="225">
        <v>18</v>
      </c>
      <c r="R33" s="225">
        <v>21</v>
      </c>
      <c r="S33" s="225">
        <v>0</v>
      </c>
      <c r="T33" s="237">
        <f t="shared" si="7"/>
        <v>7</v>
      </c>
      <c r="U33" s="225">
        <v>7</v>
      </c>
      <c r="V33" s="225">
        <v>0</v>
      </c>
      <c r="W33" s="225">
        <v>77</v>
      </c>
      <c r="X33" s="225">
        <v>577</v>
      </c>
      <c r="Y33" s="225">
        <v>44</v>
      </c>
      <c r="Z33" s="225">
        <v>57</v>
      </c>
      <c r="AA33" s="225">
        <v>13</v>
      </c>
      <c r="AB33" s="238">
        <f t="shared" si="5"/>
        <v>45.51083591331269</v>
      </c>
      <c r="AC33" s="346">
        <f t="shared" si="6"/>
        <v>34.907120743034056</v>
      </c>
      <c r="AD33" s="230" t="s">
        <v>215</v>
      </c>
      <c r="AE33" s="227"/>
    </row>
    <row r="34" spans="1:31" s="228" customFormat="1" ht="15.75" customHeight="1">
      <c r="A34" s="222"/>
      <c r="B34" s="229" t="s">
        <v>323</v>
      </c>
      <c r="C34" s="345">
        <f>D34+K34+L34+M34+N34+O34+P34+Q34+R34+S34</f>
        <v>269</v>
      </c>
      <c r="D34" s="237">
        <f>SUM(E34:J34)</f>
        <v>203</v>
      </c>
      <c r="E34" s="225">
        <v>194</v>
      </c>
      <c r="F34" s="225">
        <v>9</v>
      </c>
      <c r="G34" s="225">
        <v>0</v>
      </c>
      <c r="H34" s="225">
        <v>0</v>
      </c>
      <c r="I34" s="225">
        <v>0</v>
      </c>
      <c r="J34" s="225">
        <v>0</v>
      </c>
      <c r="K34" s="225">
        <v>44</v>
      </c>
      <c r="L34" s="225">
        <v>0</v>
      </c>
      <c r="M34" s="225">
        <v>6</v>
      </c>
      <c r="N34" s="225">
        <v>3</v>
      </c>
      <c r="O34" s="225">
        <v>7</v>
      </c>
      <c r="P34" s="225">
        <v>0</v>
      </c>
      <c r="Q34" s="225">
        <v>0</v>
      </c>
      <c r="R34" s="225">
        <v>6</v>
      </c>
      <c r="S34" s="225">
        <v>0</v>
      </c>
      <c r="T34" s="237">
        <f>SUM(U34:V34)</f>
        <v>0</v>
      </c>
      <c r="U34" s="225">
        <v>0</v>
      </c>
      <c r="V34" s="225">
        <v>0</v>
      </c>
      <c r="W34" s="225">
        <v>0</v>
      </c>
      <c r="X34" s="225">
        <v>194</v>
      </c>
      <c r="Y34" s="225">
        <v>9</v>
      </c>
      <c r="Z34" s="225">
        <v>8</v>
      </c>
      <c r="AA34" s="225">
        <v>0</v>
      </c>
      <c r="AB34" s="238">
        <f t="shared" si="5"/>
        <v>75.46468401486989</v>
      </c>
      <c r="AC34" s="346">
        <f t="shared" si="6"/>
        <v>2.6022304832713754</v>
      </c>
      <c r="AD34" s="230" t="s">
        <v>323</v>
      </c>
      <c r="AE34" s="227"/>
    </row>
    <row r="35" spans="1:31" s="221" customFormat="1" ht="19.5" customHeight="1">
      <c r="A35" s="403" t="s">
        <v>221</v>
      </c>
      <c r="B35" s="403"/>
      <c r="C35" s="345">
        <f>SUM(C36:C37)</f>
        <v>83</v>
      </c>
      <c r="D35" s="343">
        <f aca="true" t="shared" si="8" ref="D35:AA35">SUM(D36:D37)</f>
        <v>15</v>
      </c>
      <c r="E35" s="341">
        <f t="shared" si="8"/>
        <v>9</v>
      </c>
      <c r="F35" s="341">
        <f t="shared" si="8"/>
        <v>6</v>
      </c>
      <c r="G35" s="341">
        <f t="shared" si="8"/>
        <v>0</v>
      </c>
      <c r="H35" s="341">
        <f t="shared" si="8"/>
        <v>0</v>
      </c>
      <c r="I35" s="341">
        <f t="shared" si="8"/>
        <v>0</v>
      </c>
      <c r="J35" s="341">
        <f t="shared" si="8"/>
        <v>0</v>
      </c>
      <c r="K35" s="341">
        <f t="shared" si="8"/>
        <v>3</v>
      </c>
      <c r="L35" s="341">
        <f t="shared" si="8"/>
        <v>0</v>
      </c>
      <c r="M35" s="341">
        <f t="shared" si="8"/>
        <v>13</v>
      </c>
      <c r="N35" s="341">
        <f t="shared" si="8"/>
        <v>0</v>
      </c>
      <c r="O35" s="341">
        <f t="shared" si="8"/>
        <v>47</v>
      </c>
      <c r="P35" s="341">
        <f t="shared" si="8"/>
        <v>0</v>
      </c>
      <c r="Q35" s="341">
        <f t="shared" si="8"/>
        <v>4</v>
      </c>
      <c r="R35" s="341">
        <f t="shared" si="8"/>
        <v>1</v>
      </c>
      <c r="S35" s="341">
        <f t="shared" si="8"/>
        <v>0</v>
      </c>
      <c r="T35" s="343">
        <f t="shared" si="8"/>
        <v>0</v>
      </c>
      <c r="U35" s="225">
        <f t="shared" si="8"/>
        <v>0</v>
      </c>
      <c r="V35" s="225">
        <f t="shared" si="8"/>
        <v>0</v>
      </c>
      <c r="W35" s="341">
        <f t="shared" si="8"/>
        <v>4</v>
      </c>
      <c r="X35" s="341">
        <f t="shared" si="8"/>
        <v>12</v>
      </c>
      <c r="Y35" s="341">
        <f t="shared" si="8"/>
        <v>6</v>
      </c>
      <c r="Z35" s="341">
        <f t="shared" si="8"/>
        <v>2</v>
      </c>
      <c r="AA35" s="341">
        <f t="shared" si="8"/>
        <v>0</v>
      </c>
      <c r="AB35" s="342">
        <f>D35/C35*100</f>
        <v>18.072289156626507</v>
      </c>
      <c r="AC35" s="342">
        <f t="shared" si="6"/>
        <v>56.62650602409639</v>
      </c>
      <c r="AD35" s="350" t="s">
        <v>221</v>
      </c>
      <c r="AE35" s="399"/>
    </row>
    <row r="36" spans="1:31" s="228" customFormat="1" ht="15.75" customHeight="1">
      <c r="A36" s="222"/>
      <c r="B36" s="229" t="s">
        <v>39</v>
      </c>
      <c r="C36" s="345">
        <f>D36+K36+L36+M36+N36+O36+P36+Q36+R36+S36</f>
        <v>60</v>
      </c>
      <c r="D36" s="237">
        <f>SUM(E36:J36)</f>
        <v>10</v>
      </c>
      <c r="E36" s="225">
        <v>5</v>
      </c>
      <c r="F36" s="225">
        <v>5</v>
      </c>
      <c r="G36" s="225">
        <v>0</v>
      </c>
      <c r="H36" s="225">
        <v>0</v>
      </c>
      <c r="I36" s="225">
        <v>0</v>
      </c>
      <c r="J36" s="225">
        <v>0</v>
      </c>
      <c r="K36" s="225">
        <v>0</v>
      </c>
      <c r="L36" s="225">
        <v>0</v>
      </c>
      <c r="M36" s="225">
        <v>13</v>
      </c>
      <c r="N36" s="225">
        <v>0</v>
      </c>
      <c r="O36" s="225">
        <v>36</v>
      </c>
      <c r="P36" s="225">
        <v>0</v>
      </c>
      <c r="Q36" s="225">
        <v>0</v>
      </c>
      <c r="R36" s="225">
        <v>1</v>
      </c>
      <c r="S36" s="225">
        <v>0</v>
      </c>
      <c r="T36" s="237">
        <f>SUM(U36:V36)</f>
        <v>0</v>
      </c>
      <c r="U36" s="225">
        <v>0</v>
      </c>
      <c r="V36" s="225">
        <v>0</v>
      </c>
      <c r="W36" s="225">
        <v>1</v>
      </c>
      <c r="X36" s="225">
        <v>5</v>
      </c>
      <c r="Y36" s="225">
        <v>5</v>
      </c>
      <c r="Z36" s="225">
        <v>0</v>
      </c>
      <c r="AA36" s="225">
        <v>0</v>
      </c>
      <c r="AB36" s="238">
        <f aca="true" t="shared" si="9" ref="AB36:AB65">D36/C36*100</f>
        <v>16.666666666666664</v>
      </c>
      <c r="AC36" s="346">
        <f t="shared" si="6"/>
        <v>60</v>
      </c>
      <c r="AD36" s="230" t="s">
        <v>39</v>
      </c>
      <c r="AE36" s="227"/>
    </row>
    <row r="37" spans="1:31" s="228" customFormat="1" ht="15.75" customHeight="1">
      <c r="A37" s="222"/>
      <c r="B37" s="229" t="s">
        <v>40</v>
      </c>
      <c r="C37" s="345">
        <f>D37+K37+L37+M37+N37+O37+P37+Q37+R37+S37</f>
        <v>23</v>
      </c>
      <c r="D37" s="237">
        <f>SUM(E37:J37)</f>
        <v>5</v>
      </c>
      <c r="E37" s="225">
        <v>4</v>
      </c>
      <c r="F37" s="225">
        <v>1</v>
      </c>
      <c r="G37" s="225">
        <v>0</v>
      </c>
      <c r="H37" s="225">
        <v>0</v>
      </c>
      <c r="I37" s="225">
        <v>0</v>
      </c>
      <c r="J37" s="225">
        <v>0</v>
      </c>
      <c r="K37" s="225">
        <v>3</v>
      </c>
      <c r="L37" s="225">
        <v>0</v>
      </c>
      <c r="M37" s="225">
        <v>0</v>
      </c>
      <c r="N37" s="225">
        <v>0</v>
      </c>
      <c r="O37" s="225">
        <v>11</v>
      </c>
      <c r="P37" s="225">
        <v>0</v>
      </c>
      <c r="Q37" s="225">
        <v>4</v>
      </c>
      <c r="R37" s="225">
        <v>0</v>
      </c>
      <c r="S37" s="225">
        <v>0</v>
      </c>
      <c r="T37" s="237">
        <f>SUM(U37:V37)</f>
        <v>0</v>
      </c>
      <c r="U37" s="225">
        <v>0</v>
      </c>
      <c r="V37" s="225">
        <v>0</v>
      </c>
      <c r="W37" s="225">
        <v>3</v>
      </c>
      <c r="X37" s="225">
        <v>7</v>
      </c>
      <c r="Y37" s="225">
        <v>1</v>
      </c>
      <c r="Z37" s="225">
        <v>2</v>
      </c>
      <c r="AA37" s="225">
        <v>0</v>
      </c>
      <c r="AB37" s="238">
        <f t="shared" si="9"/>
        <v>21.73913043478261</v>
      </c>
      <c r="AC37" s="346">
        <f t="shared" si="6"/>
        <v>47.82608695652174</v>
      </c>
      <c r="AD37" s="230" t="s">
        <v>40</v>
      </c>
      <c r="AE37" s="227"/>
    </row>
    <row r="38" spans="1:31" s="221" customFormat="1" ht="19.5" customHeight="1">
      <c r="A38" s="393" t="s">
        <v>222</v>
      </c>
      <c r="B38" s="393"/>
      <c r="C38" s="345">
        <f>SUM(C39:C42)</f>
        <v>608</v>
      </c>
      <c r="D38" s="343">
        <f aca="true" t="shared" si="10" ref="D38:AA38">SUM(D39:D42)</f>
        <v>110</v>
      </c>
      <c r="E38" s="341">
        <f t="shared" si="10"/>
        <v>84</v>
      </c>
      <c r="F38" s="341">
        <f t="shared" si="10"/>
        <v>26</v>
      </c>
      <c r="G38" s="341">
        <f t="shared" si="10"/>
        <v>0</v>
      </c>
      <c r="H38" s="341">
        <f t="shared" si="10"/>
        <v>0</v>
      </c>
      <c r="I38" s="341">
        <f t="shared" si="10"/>
        <v>0</v>
      </c>
      <c r="J38" s="341">
        <f t="shared" si="10"/>
        <v>0</v>
      </c>
      <c r="K38" s="341">
        <f t="shared" si="10"/>
        <v>49</v>
      </c>
      <c r="L38" s="341">
        <f t="shared" si="10"/>
        <v>38</v>
      </c>
      <c r="M38" s="341">
        <f t="shared" si="10"/>
        <v>50</v>
      </c>
      <c r="N38" s="341">
        <f t="shared" si="10"/>
        <v>6</v>
      </c>
      <c r="O38" s="341">
        <f t="shared" si="10"/>
        <v>318</v>
      </c>
      <c r="P38" s="341">
        <f t="shared" si="10"/>
        <v>3</v>
      </c>
      <c r="Q38" s="341">
        <f t="shared" si="10"/>
        <v>25</v>
      </c>
      <c r="R38" s="341">
        <f t="shared" si="10"/>
        <v>9</v>
      </c>
      <c r="S38" s="341">
        <f t="shared" si="10"/>
        <v>0</v>
      </c>
      <c r="T38" s="343">
        <f t="shared" si="10"/>
        <v>0</v>
      </c>
      <c r="U38" s="341">
        <f t="shared" si="10"/>
        <v>0</v>
      </c>
      <c r="V38" s="341">
        <f t="shared" si="10"/>
        <v>0</v>
      </c>
      <c r="W38" s="341">
        <f t="shared" si="10"/>
        <v>47</v>
      </c>
      <c r="X38" s="341">
        <f t="shared" si="10"/>
        <v>85</v>
      </c>
      <c r="Y38" s="341">
        <f t="shared" si="10"/>
        <v>26</v>
      </c>
      <c r="Z38" s="341">
        <f t="shared" si="10"/>
        <v>3</v>
      </c>
      <c r="AA38" s="341">
        <f t="shared" si="10"/>
        <v>0</v>
      </c>
      <c r="AB38" s="342">
        <f t="shared" si="9"/>
        <v>18.092105263157894</v>
      </c>
      <c r="AC38" s="342">
        <f t="shared" si="6"/>
        <v>52.79605263157895</v>
      </c>
      <c r="AD38" s="350" t="s">
        <v>222</v>
      </c>
      <c r="AE38" s="399"/>
    </row>
    <row r="39" spans="1:31" s="228" customFormat="1" ht="15.75" customHeight="1">
      <c r="A39" s="222"/>
      <c r="B39" s="229" t="s">
        <v>80</v>
      </c>
      <c r="C39" s="345">
        <f>D39+K39+L39+M39+N39+O39+P39+Q39+R39+S39</f>
        <v>315</v>
      </c>
      <c r="D39" s="237">
        <f>SUM(E39:J39)</f>
        <v>25</v>
      </c>
      <c r="E39" s="225">
        <v>16</v>
      </c>
      <c r="F39" s="225">
        <v>9</v>
      </c>
      <c r="G39" s="225">
        <v>0</v>
      </c>
      <c r="H39" s="225">
        <v>0</v>
      </c>
      <c r="I39" s="225">
        <v>0</v>
      </c>
      <c r="J39" s="225">
        <v>0</v>
      </c>
      <c r="K39" s="225">
        <v>15</v>
      </c>
      <c r="L39" s="225">
        <v>0</v>
      </c>
      <c r="M39" s="225">
        <v>48</v>
      </c>
      <c r="N39" s="225">
        <v>0</v>
      </c>
      <c r="O39" s="225">
        <v>200</v>
      </c>
      <c r="P39" s="225">
        <v>3</v>
      </c>
      <c r="Q39" s="225">
        <v>18</v>
      </c>
      <c r="R39" s="225">
        <v>6</v>
      </c>
      <c r="S39" s="225">
        <v>0</v>
      </c>
      <c r="T39" s="237">
        <f>SUM(U39:V39)</f>
        <v>0</v>
      </c>
      <c r="U39" s="225">
        <v>0</v>
      </c>
      <c r="V39" s="225">
        <v>0</v>
      </c>
      <c r="W39" s="225">
        <v>22</v>
      </c>
      <c r="X39" s="225">
        <v>16</v>
      </c>
      <c r="Y39" s="225">
        <v>9</v>
      </c>
      <c r="Z39" s="225">
        <v>0</v>
      </c>
      <c r="AA39" s="225">
        <v>0</v>
      </c>
      <c r="AB39" s="238">
        <f t="shared" si="9"/>
        <v>7.936507936507936</v>
      </c>
      <c r="AC39" s="346">
        <f t="shared" si="6"/>
        <v>64.44444444444444</v>
      </c>
      <c r="AD39" s="230" t="s">
        <v>56</v>
      </c>
      <c r="AE39" s="227"/>
    </row>
    <row r="40" spans="1:31" s="228" customFormat="1" ht="15.75" customHeight="1">
      <c r="A40" s="222"/>
      <c r="B40" s="229" t="s">
        <v>41</v>
      </c>
      <c r="C40" s="345">
        <f>D40+K40+L40+M40+N40+O40+P40+Q40+R40+S40</f>
        <v>105</v>
      </c>
      <c r="D40" s="237">
        <f>SUM(E40:J40)</f>
        <v>12</v>
      </c>
      <c r="E40" s="225">
        <v>6</v>
      </c>
      <c r="F40" s="225">
        <v>6</v>
      </c>
      <c r="G40" s="225">
        <v>0</v>
      </c>
      <c r="H40" s="225">
        <v>0</v>
      </c>
      <c r="I40" s="225">
        <v>0</v>
      </c>
      <c r="J40" s="225">
        <v>0</v>
      </c>
      <c r="K40" s="225">
        <v>28</v>
      </c>
      <c r="L40" s="225">
        <v>0</v>
      </c>
      <c r="M40" s="225">
        <v>1</v>
      </c>
      <c r="N40" s="225">
        <v>3</v>
      </c>
      <c r="O40" s="225">
        <v>53</v>
      </c>
      <c r="P40" s="225">
        <v>0</v>
      </c>
      <c r="Q40" s="225">
        <v>7</v>
      </c>
      <c r="R40" s="225">
        <v>1</v>
      </c>
      <c r="S40" s="225">
        <v>0</v>
      </c>
      <c r="T40" s="237">
        <f>SUM(U40:V40)</f>
        <v>0</v>
      </c>
      <c r="U40" s="225">
        <v>0</v>
      </c>
      <c r="V40" s="225">
        <v>0</v>
      </c>
      <c r="W40" s="225">
        <v>10</v>
      </c>
      <c r="X40" s="225">
        <v>6</v>
      </c>
      <c r="Y40" s="225">
        <v>6</v>
      </c>
      <c r="Z40" s="225">
        <v>2</v>
      </c>
      <c r="AA40" s="225">
        <v>0</v>
      </c>
      <c r="AB40" s="238">
        <f t="shared" si="9"/>
        <v>11.428571428571429</v>
      </c>
      <c r="AC40" s="346">
        <f t="shared" si="6"/>
        <v>50.476190476190474</v>
      </c>
      <c r="AD40" s="230" t="s">
        <v>57</v>
      </c>
      <c r="AE40" s="227"/>
    </row>
    <row r="41" spans="1:31" s="228" customFormat="1" ht="15.75" customHeight="1">
      <c r="A41" s="222"/>
      <c r="B41" s="229" t="s">
        <v>42</v>
      </c>
      <c r="C41" s="345">
        <f>D41+K41+L41+M41+N41+O41+P41+Q41+R41+S41</f>
        <v>157</v>
      </c>
      <c r="D41" s="237">
        <f>SUM(E41:J41)</f>
        <v>71</v>
      </c>
      <c r="E41" s="225">
        <v>61</v>
      </c>
      <c r="F41" s="225">
        <v>10</v>
      </c>
      <c r="G41" s="225">
        <v>0</v>
      </c>
      <c r="H41" s="225">
        <v>0</v>
      </c>
      <c r="I41" s="225">
        <v>0</v>
      </c>
      <c r="J41" s="225">
        <v>0</v>
      </c>
      <c r="K41" s="225">
        <v>0</v>
      </c>
      <c r="L41" s="225">
        <v>38</v>
      </c>
      <c r="M41" s="225">
        <v>1</v>
      </c>
      <c r="N41" s="225">
        <v>0</v>
      </c>
      <c r="O41" s="225">
        <v>47</v>
      </c>
      <c r="P41" s="225">
        <v>0</v>
      </c>
      <c r="Q41" s="225">
        <v>0</v>
      </c>
      <c r="R41" s="225">
        <v>0</v>
      </c>
      <c r="S41" s="225">
        <v>0</v>
      </c>
      <c r="T41" s="237">
        <f>SUM(U41:V41)</f>
        <v>0</v>
      </c>
      <c r="U41" s="225">
        <v>0</v>
      </c>
      <c r="V41" s="225">
        <v>0</v>
      </c>
      <c r="W41" s="225">
        <v>10</v>
      </c>
      <c r="X41" s="225">
        <v>62</v>
      </c>
      <c r="Y41" s="225">
        <v>10</v>
      </c>
      <c r="Z41" s="225">
        <v>1</v>
      </c>
      <c r="AA41" s="225">
        <v>0</v>
      </c>
      <c r="AB41" s="238">
        <f t="shared" si="9"/>
        <v>45.22292993630573</v>
      </c>
      <c r="AC41" s="346">
        <f t="shared" si="6"/>
        <v>29.936305732484076</v>
      </c>
      <c r="AD41" s="230" t="s">
        <v>58</v>
      </c>
      <c r="AE41" s="227"/>
    </row>
    <row r="42" spans="1:31" s="228" customFormat="1" ht="15.75" customHeight="1">
      <c r="A42" s="222"/>
      <c r="B42" s="229" t="s">
        <v>43</v>
      </c>
      <c r="C42" s="345">
        <f>D42+K42+L42+M42+N42+O42+P42+Q42+R42+S42</f>
        <v>31</v>
      </c>
      <c r="D42" s="237">
        <f>SUM(E42:J42)</f>
        <v>2</v>
      </c>
      <c r="E42" s="225">
        <v>1</v>
      </c>
      <c r="F42" s="225">
        <v>1</v>
      </c>
      <c r="G42" s="225">
        <v>0</v>
      </c>
      <c r="H42" s="225">
        <v>0</v>
      </c>
      <c r="I42" s="225">
        <v>0</v>
      </c>
      <c r="J42" s="225">
        <v>0</v>
      </c>
      <c r="K42" s="225">
        <v>6</v>
      </c>
      <c r="L42" s="225">
        <v>0</v>
      </c>
      <c r="M42" s="225">
        <v>0</v>
      </c>
      <c r="N42" s="225">
        <v>3</v>
      </c>
      <c r="O42" s="225">
        <v>18</v>
      </c>
      <c r="P42" s="225">
        <v>0</v>
      </c>
      <c r="Q42" s="225">
        <v>0</v>
      </c>
      <c r="R42" s="225">
        <v>2</v>
      </c>
      <c r="S42" s="225">
        <v>0</v>
      </c>
      <c r="T42" s="237">
        <f>SUM(U42:V42)</f>
        <v>0</v>
      </c>
      <c r="U42" s="225">
        <v>0</v>
      </c>
      <c r="V42" s="225">
        <v>0</v>
      </c>
      <c r="W42" s="225">
        <v>5</v>
      </c>
      <c r="X42" s="225">
        <v>1</v>
      </c>
      <c r="Y42" s="225">
        <v>1</v>
      </c>
      <c r="Z42" s="225">
        <v>0</v>
      </c>
      <c r="AA42" s="225">
        <v>0</v>
      </c>
      <c r="AB42" s="238">
        <f t="shared" si="9"/>
        <v>6.451612903225806</v>
      </c>
      <c r="AC42" s="346">
        <f t="shared" si="6"/>
        <v>58.06451612903226</v>
      </c>
      <c r="AD42" s="230" t="s">
        <v>59</v>
      </c>
      <c r="AE42" s="227"/>
    </row>
    <row r="43" spans="1:31" s="221" customFormat="1" ht="19.5" customHeight="1">
      <c r="A43" s="393" t="s">
        <v>223</v>
      </c>
      <c r="B43" s="393"/>
      <c r="C43" s="345">
        <f>C44</f>
        <v>96</v>
      </c>
      <c r="D43" s="343">
        <f aca="true" t="shared" si="11" ref="D43:AA43">D44</f>
        <v>4</v>
      </c>
      <c r="E43" s="341">
        <f t="shared" si="11"/>
        <v>2</v>
      </c>
      <c r="F43" s="341">
        <f t="shared" si="11"/>
        <v>2</v>
      </c>
      <c r="G43" s="341">
        <f t="shared" si="11"/>
        <v>0</v>
      </c>
      <c r="H43" s="341">
        <f t="shared" si="11"/>
        <v>0</v>
      </c>
      <c r="I43" s="341">
        <f t="shared" si="11"/>
        <v>0</v>
      </c>
      <c r="J43" s="341">
        <f t="shared" si="11"/>
        <v>0</v>
      </c>
      <c r="K43" s="341">
        <f t="shared" si="11"/>
        <v>10</v>
      </c>
      <c r="L43" s="341">
        <f t="shared" si="11"/>
        <v>0</v>
      </c>
      <c r="M43" s="341">
        <f t="shared" si="11"/>
        <v>0</v>
      </c>
      <c r="N43" s="341">
        <f t="shared" si="11"/>
        <v>1</v>
      </c>
      <c r="O43" s="341">
        <f t="shared" si="11"/>
        <v>76</v>
      </c>
      <c r="P43" s="341">
        <f t="shared" si="11"/>
        <v>0</v>
      </c>
      <c r="Q43" s="341">
        <f t="shared" si="11"/>
        <v>3</v>
      </c>
      <c r="R43" s="341">
        <f t="shared" si="11"/>
        <v>2</v>
      </c>
      <c r="S43" s="341">
        <f t="shared" si="11"/>
        <v>0</v>
      </c>
      <c r="T43" s="343">
        <f t="shared" si="11"/>
        <v>0</v>
      </c>
      <c r="U43" s="341">
        <f t="shared" si="11"/>
        <v>0</v>
      </c>
      <c r="V43" s="341">
        <f t="shared" si="11"/>
        <v>0</v>
      </c>
      <c r="W43" s="341">
        <f t="shared" si="11"/>
        <v>10</v>
      </c>
      <c r="X43" s="341">
        <f t="shared" si="11"/>
        <v>2</v>
      </c>
      <c r="Y43" s="341">
        <f t="shared" si="11"/>
        <v>2</v>
      </c>
      <c r="Z43" s="341">
        <f t="shared" si="11"/>
        <v>0</v>
      </c>
      <c r="AA43" s="341">
        <f t="shared" si="11"/>
        <v>0</v>
      </c>
      <c r="AB43" s="342">
        <f t="shared" si="9"/>
        <v>4.166666666666666</v>
      </c>
      <c r="AC43" s="342">
        <f t="shared" si="6"/>
        <v>79.16666666666666</v>
      </c>
      <c r="AD43" s="401" t="s">
        <v>60</v>
      </c>
      <c r="AE43" s="402"/>
    </row>
    <row r="44" spans="1:31" s="228" customFormat="1" ht="15.75" customHeight="1">
      <c r="A44" s="222"/>
      <c r="B44" s="229" t="s">
        <v>44</v>
      </c>
      <c r="C44" s="345">
        <f>D44+K44+L44+M44+N44+O44+P44+Q44+R44+S44</f>
        <v>96</v>
      </c>
      <c r="D44" s="237">
        <f>SUM(E44:J44)</f>
        <v>4</v>
      </c>
      <c r="E44" s="225">
        <v>2</v>
      </c>
      <c r="F44" s="225">
        <v>2</v>
      </c>
      <c r="G44" s="225">
        <v>0</v>
      </c>
      <c r="H44" s="225">
        <v>0</v>
      </c>
      <c r="I44" s="225">
        <v>0</v>
      </c>
      <c r="J44" s="225">
        <v>0</v>
      </c>
      <c r="K44" s="225">
        <v>10</v>
      </c>
      <c r="L44" s="225">
        <v>0</v>
      </c>
      <c r="M44" s="225">
        <v>0</v>
      </c>
      <c r="N44" s="225">
        <v>1</v>
      </c>
      <c r="O44" s="225">
        <v>76</v>
      </c>
      <c r="P44" s="225">
        <v>0</v>
      </c>
      <c r="Q44" s="225">
        <v>3</v>
      </c>
      <c r="R44" s="225">
        <v>2</v>
      </c>
      <c r="S44" s="225">
        <v>0</v>
      </c>
      <c r="T44" s="237">
        <f>SUM(U44:V44)</f>
        <v>0</v>
      </c>
      <c r="U44" s="225">
        <v>0</v>
      </c>
      <c r="V44" s="225">
        <v>0</v>
      </c>
      <c r="W44" s="225">
        <v>10</v>
      </c>
      <c r="X44" s="225">
        <v>2</v>
      </c>
      <c r="Y44" s="225">
        <v>2</v>
      </c>
      <c r="Z44" s="225">
        <v>0</v>
      </c>
      <c r="AA44" s="225">
        <v>0</v>
      </c>
      <c r="AB44" s="238">
        <f t="shared" si="9"/>
        <v>4.166666666666666</v>
      </c>
      <c r="AC44" s="346">
        <f t="shared" si="6"/>
        <v>79.16666666666666</v>
      </c>
      <c r="AD44" s="230" t="s">
        <v>44</v>
      </c>
      <c r="AE44" s="227"/>
    </row>
    <row r="45" spans="1:31" s="221" customFormat="1" ht="19.5" customHeight="1">
      <c r="A45" s="393" t="s">
        <v>224</v>
      </c>
      <c r="B45" s="393"/>
      <c r="C45" s="345">
        <f>SUM(C46:C47)</f>
        <v>176</v>
      </c>
      <c r="D45" s="343">
        <f aca="true" t="shared" si="12" ref="D45:AA45">SUM(D46:D47)</f>
        <v>15</v>
      </c>
      <c r="E45" s="341">
        <f t="shared" si="12"/>
        <v>10</v>
      </c>
      <c r="F45" s="341">
        <f t="shared" si="12"/>
        <v>5</v>
      </c>
      <c r="G45" s="341">
        <f t="shared" si="12"/>
        <v>0</v>
      </c>
      <c r="H45" s="341">
        <f t="shared" si="12"/>
        <v>0</v>
      </c>
      <c r="I45" s="341">
        <f t="shared" si="12"/>
        <v>0</v>
      </c>
      <c r="J45" s="341">
        <f t="shared" si="12"/>
        <v>0</v>
      </c>
      <c r="K45" s="341">
        <f t="shared" si="12"/>
        <v>37</v>
      </c>
      <c r="L45" s="341">
        <f t="shared" si="12"/>
        <v>0</v>
      </c>
      <c r="M45" s="341">
        <f t="shared" si="12"/>
        <v>0</v>
      </c>
      <c r="N45" s="341">
        <f t="shared" si="12"/>
        <v>9</v>
      </c>
      <c r="O45" s="341">
        <f t="shared" si="12"/>
        <v>98</v>
      </c>
      <c r="P45" s="341">
        <f t="shared" si="12"/>
        <v>0</v>
      </c>
      <c r="Q45" s="341">
        <f t="shared" si="12"/>
        <v>15</v>
      </c>
      <c r="R45" s="341">
        <f t="shared" si="12"/>
        <v>2</v>
      </c>
      <c r="S45" s="341">
        <f t="shared" si="12"/>
        <v>0</v>
      </c>
      <c r="T45" s="343">
        <f t="shared" si="12"/>
        <v>0</v>
      </c>
      <c r="U45" s="341">
        <f t="shared" si="12"/>
        <v>0</v>
      </c>
      <c r="V45" s="341">
        <f t="shared" si="12"/>
        <v>0</v>
      </c>
      <c r="W45" s="341">
        <f t="shared" si="12"/>
        <v>36</v>
      </c>
      <c r="X45" s="341">
        <f t="shared" si="12"/>
        <v>10</v>
      </c>
      <c r="Y45" s="341">
        <f t="shared" si="12"/>
        <v>5</v>
      </c>
      <c r="Z45" s="341">
        <f t="shared" si="12"/>
        <v>0</v>
      </c>
      <c r="AA45" s="341">
        <f t="shared" si="12"/>
        <v>0</v>
      </c>
      <c r="AB45" s="342">
        <f t="shared" si="9"/>
        <v>8.522727272727272</v>
      </c>
      <c r="AC45" s="342">
        <f t="shared" si="6"/>
        <v>55.68181818181818</v>
      </c>
      <c r="AD45" s="350" t="s">
        <v>224</v>
      </c>
      <c r="AE45" s="399"/>
    </row>
    <row r="46" spans="1:31" s="228" customFormat="1" ht="15.75" customHeight="1">
      <c r="A46" s="222"/>
      <c r="B46" s="229" t="s">
        <v>45</v>
      </c>
      <c r="C46" s="345">
        <f>D46+K46+L46+M46+N46+O46+P46+Q46+R46+S46</f>
        <v>176</v>
      </c>
      <c r="D46" s="237">
        <f>SUM(E46:J46)</f>
        <v>15</v>
      </c>
      <c r="E46" s="225">
        <v>10</v>
      </c>
      <c r="F46" s="225">
        <v>5</v>
      </c>
      <c r="G46" s="225">
        <v>0</v>
      </c>
      <c r="H46" s="225">
        <v>0</v>
      </c>
      <c r="I46" s="225">
        <v>0</v>
      </c>
      <c r="J46" s="225">
        <v>0</v>
      </c>
      <c r="K46" s="225">
        <v>37</v>
      </c>
      <c r="L46" s="225">
        <v>0</v>
      </c>
      <c r="M46" s="225">
        <v>0</v>
      </c>
      <c r="N46" s="225">
        <v>9</v>
      </c>
      <c r="O46" s="225">
        <v>98</v>
      </c>
      <c r="P46" s="225">
        <v>0</v>
      </c>
      <c r="Q46" s="225">
        <v>15</v>
      </c>
      <c r="R46" s="225">
        <v>2</v>
      </c>
      <c r="S46" s="225">
        <v>0</v>
      </c>
      <c r="T46" s="237">
        <f>SUM(U46:V46)</f>
        <v>0</v>
      </c>
      <c r="U46" s="225">
        <v>0</v>
      </c>
      <c r="V46" s="225">
        <v>0</v>
      </c>
      <c r="W46" s="225">
        <v>36</v>
      </c>
      <c r="X46" s="225">
        <v>10</v>
      </c>
      <c r="Y46" s="225">
        <v>5</v>
      </c>
      <c r="Z46" s="225">
        <v>0</v>
      </c>
      <c r="AA46" s="225">
        <v>0</v>
      </c>
      <c r="AB46" s="238">
        <f t="shared" si="9"/>
        <v>8.522727272727272</v>
      </c>
      <c r="AC46" s="346">
        <f t="shared" si="6"/>
        <v>55.68181818181818</v>
      </c>
      <c r="AD46" s="230" t="s">
        <v>45</v>
      </c>
      <c r="AE46" s="227"/>
    </row>
    <row r="47" spans="1:31" s="228" customFormat="1" ht="15.75" customHeight="1">
      <c r="A47" s="222"/>
      <c r="B47" s="229" t="s">
        <v>46</v>
      </c>
      <c r="C47" s="345">
        <f>D47+K47+L47+M47+N47+O47+P47+Q47+R47+S47</f>
        <v>0</v>
      </c>
      <c r="D47" s="237">
        <f>SUM(E47:J47)</f>
        <v>0</v>
      </c>
      <c r="E47" s="225">
        <v>0</v>
      </c>
      <c r="F47" s="225">
        <v>0</v>
      </c>
      <c r="G47" s="225">
        <v>0</v>
      </c>
      <c r="H47" s="225">
        <v>0</v>
      </c>
      <c r="I47" s="225">
        <v>0</v>
      </c>
      <c r="J47" s="225">
        <v>0</v>
      </c>
      <c r="K47" s="237">
        <v>0</v>
      </c>
      <c r="L47" s="237">
        <v>0</v>
      </c>
      <c r="M47" s="237">
        <v>0</v>
      </c>
      <c r="N47" s="237">
        <v>0</v>
      </c>
      <c r="O47" s="237">
        <v>0</v>
      </c>
      <c r="P47" s="237">
        <v>0</v>
      </c>
      <c r="Q47" s="237">
        <v>0</v>
      </c>
      <c r="R47" s="237">
        <v>0</v>
      </c>
      <c r="S47" s="237">
        <v>0</v>
      </c>
      <c r="T47" s="237">
        <f>SUM(U47:V47)</f>
        <v>0</v>
      </c>
      <c r="U47" s="237">
        <v>0</v>
      </c>
      <c r="V47" s="237">
        <v>0</v>
      </c>
      <c r="W47" s="237">
        <v>0</v>
      </c>
      <c r="X47" s="237">
        <v>0</v>
      </c>
      <c r="Y47" s="237">
        <v>0</v>
      </c>
      <c r="Z47" s="237">
        <v>0</v>
      </c>
      <c r="AA47" s="237">
        <v>0</v>
      </c>
      <c r="AB47" s="346">
        <v>0</v>
      </c>
      <c r="AC47" s="346">
        <v>0</v>
      </c>
      <c r="AD47" s="230" t="s">
        <v>46</v>
      </c>
      <c r="AE47" s="227"/>
    </row>
    <row r="48" spans="1:31" s="221" customFormat="1" ht="19.5" customHeight="1">
      <c r="A48" s="393" t="s">
        <v>225</v>
      </c>
      <c r="B48" s="393"/>
      <c r="C48" s="345">
        <f>SUM(C49:C51)</f>
        <v>469</v>
      </c>
      <c r="D48" s="343">
        <f aca="true" t="shared" si="13" ref="D48:AA48">SUM(D49:D51)</f>
        <v>183</v>
      </c>
      <c r="E48" s="341">
        <f t="shared" si="13"/>
        <v>163</v>
      </c>
      <c r="F48" s="341">
        <f t="shared" si="13"/>
        <v>20</v>
      </c>
      <c r="G48" s="225">
        <f t="shared" si="13"/>
        <v>0</v>
      </c>
      <c r="H48" s="341">
        <f t="shared" si="13"/>
        <v>0</v>
      </c>
      <c r="I48" s="341">
        <f t="shared" si="13"/>
        <v>0</v>
      </c>
      <c r="J48" s="341">
        <f t="shared" si="13"/>
        <v>0</v>
      </c>
      <c r="K48" s="341">
        <f t="shared" si="13"/>
        <v>120</v>
      </c>
      <c r="L48" s="341">
        <f t="shared" si="13"/>
        <v>0</v>
      </c>
      <c r="M48" s="341">
        <f t="shared" si="13"/>
        <v>7</v>
      </c>
      <c r="N48" s="341">
        <f t="shared" si="13"/>
        <v>0</v>
      </c>
      <c r="O48" s="341">
        <f t="shared" si="13"/>
        <v>150</v>
      </c>
      <c r="P48" s="341">
        <f t="shared" si="13"/>
        <v>0</v>
      </c>
      <c r="Q48" s="341">
        <f t="shared" si="13"/>
        <v>7</v>
      </c>
      <c r="R48" s="341">
        <f t="shared" si="13"/>
        <v>2</v>
      </c>
      <c r="S48" s="341">
        <f t="shared" si="13"/>
        <v>0</v>
      </c>
      <c r="T48" s="343">
        <f t="shared" si="13"/>
        <v>0</v>
      </c>
      <c r="U48" s="341">
        <f t="shared" si="13"/>
        <v>0</v>
      </c>
      <c r="V48" s="341">
        <f t="shared" si="13"/>
        <v>0</v>
      </c>
      <c r="W48" s="341">
        <f t="shared" si="13"/>
        <v>19</v>
      </c>
      <c r="X48" s="341">
        <f t="shared" si="13"/>
        <v>163</v>
      </c>
      <c r="Y48" s="341">
        <f t="shared" si="13"/>
        <v>20</v>
      </c>
      <c r="Z48" s="341">
        <f t="shared" si="13"/>
        <v>0</v>
      </c>
      <c r="AA48" s="341">
        <f t="shared" si="13"/>
        <v>0</v>
      </c>
      <c r="AB48" s="342">
        <f t="shared" si="9"/>
        <v>39.01918976545842</v>
      </c>
      <c r="AC48" s="342">
        <f t="shared" si="6"/>
        <v>31.982942430703627</v>
      </c>
      <c r="AD48" s="350" t="s">
        <v>225</v>
      </c>
      <c r="AE48" s="399"/>
    </row>
    <row r="49" spans="1:31" s="228" customFormat="1" ht="15.75" customHeight="1">
      <c r="A49" s="222"/>
      <c r="B49" s="229" t="s">
        <v>47</v>
      </c>
      <c r="C49" s="345">
        <f>D49+K49+L49+M49+N49+O49+P49+Q49+R49+S49</f>
        <v>190</v>
      </c>
      <c r="D49" s="237">
        <f>SUM(E49:J49)</f>
        <v>22</v>
      </c>
      <c r="E49" s="225">
        <v>17</v>
      </c>
      <c r="F49" s="225">
        <v>5</v>
      </c>
      <c r="G49" s="225">
        <v>0</v>
      </c>
      <c r="H49" s="225">
        <v>0</v>
      </c>
      <c r="I49" s="225">
        <v>0</v>
      </c>
      <c r="J49" s="225">
        <v>0</v>
      </c>
      <c r="K49" s="225">
        <v>42</v>
      </c>
      <c r="L49" s="225">
        <v>0</v>
      </c>
      <c r="M49" s="225">
        <v>7</v>
      </c>
      <c r="N49" s="225">
        <v>0</v>
      </c>
      <c r="O49" s="225">
        <v>112</v>
      </c>
      <c r="P49" s="225">
        <v>0</v>
      </c>
      <c r="Q49" s="225">
        <v>7</v>
      </c>
      <c r="R49" s="225">
        <v>0</v>
      </c>
      <c r="S49" s="225">
        <v>0</v>
      </c>
      <c r="T49" s="237">
        <f>SUM(U49:V49)</f>
        <v>0</v>
      </c>
      <c r="U49" s="225">
        <v>0</v>
      </c>
      <c r="V49" s="225">
        <v>0</v>
      </c>
      <c r="W49" s="225">
        <v>13</v>
      </c>
      <c r="X49" s="225">
        <v>17</v>
      </c>
      <c r="Y49" s="225">
        <v>5</v>
      </c>
      <c r="Z49" s="225">
        <v>0</v>
      </c>
      <c r="AA49" s="225">
        <v>0</v>
      </c>
      <c r="AB49" s="238">
        <f t="shared" si="9"/>
        <v>11.578947368421053</v>
      </c>
      <c r="AC49" s="346">
        <f t="shared" si="6"/>
        <v>58.94736842105262</v>
      </c>
      <c r="AD49" s="230" t="s">
        <v>47</v>
      </c>
      <c r="AE49" s="227"/>
    </row>
    <row r="50" spans="1:31" s="228" customFormat="1" ht="15.75" customHeight="1">
      <c r="A50" s="222"/>
      <c r="B50" s="229" t="s">
        <v>48</v>
      </c>
      <c r="C50" s="345">
        <f>D50+K50+L50+M50+N50+O50+P50+Q50+R50+S50</f>
        <v>0</v>
      </c>
      <c r="D50" s="237">
        <f>SUM(E50:J50)</f>
        <v>0</v>
      </c>
      <c r="E50" s="225">
        <v>0</v>
      </c>
      <c r="F50" s="225">
        <v>0</v>
      </c>
      <c r="G50" s="225">
        <v>0</v>
      </c>
      <c r="H50" s="225">
        <v>0</v>
      </c>
      <c r="I50" s="225">
        <v>0</v>
      </c>
      <c r="J50" s="225">
        <v>0</v>
      </c>
      <c r="K50" s="237">
        <v>0</v>
      </c>
      <c r="L50" s="237">
        <v>0</v>
      </c>
      <c r="M50" s="237">
        <v>0</v>
      </c>
      <c r="N50" s="237">
        <v>0</v>
      </c>
      <c r="O50" s="237">
        <v>0</v>
      </c>
      <c r="P50" s="237">
        <v>0</v>
      </c>
      <c r="Q50" s="237">
        <v>0</v>
      </c>
      <c r="R50" s="237">
        <v>0</v>
      </c>
      <c r="S50" s="237">
        <v>0</v>
      </c>
      <c r="T50" s="237">
        <f>SUM(U50:V50)</f>
        <v>0</v>
      </c>
      <c r="U50" s="225">
        <v>0</v>
      </c>
      <c r="V50" s="225">
        <v>0</v>
      </c>
      <c r="W50" s="237">
        <v>0</v>
      </c>
      <c r="X50" s="237">
        <v>0</v>
      </c>
      <c r="Y50" s="237">
        <v>0</v>
      </c>
      <c r="Z50" s="237">
        <v>0</v>
      </c>
      <c r="AA50" s="237">
        <v>0</v>
      </c>
      <c r="AB50" s="346">
        <v>0</v>
      </c>
      <c r="AC50" s="346">
        <v>0</v>
      </c>
      <c r="AD50" s="230" t="s">
        <v>48</v>
      </c>
      <c r="AE50" s="227"/>
    </row>
    <row r="51" spans="1:31" s="228" customFormat="1" ht="15.75" customHeight="1">
      <c r="A51" s="222"/>
      <c r="B51" s="229" t="s">
        <v>49</v>
      </c>
      <c r="C51" s="345">
        <f>D51+K51+L51+M51+N51+O51+P51+Q51+R51+S51</f>
        <v>279</v>
      </c>
      <c r="D51" s="237">
        <f>SUM(E51:J51)</f>
        <v>161</v>
      </c>
      <c r="E51" s="225">
        <v>146</v>
      </c>
      <c r="F51" s="225">
        <v>15</v>
      </c>
      <c r="G51" s="225">
        <v>0</v>
      </c>
      <c r="H51" s="225">
        <v>0</v>
      </c>
      <c r="I51" s="225">
        <v>0</v>
      </c>
      <c r="J51" s="225">
        <v>0</v>
      </c>
      <c r="K51" s="225">
        <v>78</v>
      </c>
      <c r="L51" s="225">
        <v>0</v>
      </c>
      <c r="M51" s="225">
        <v>0</v>
      </c>
      <c r="N51" s="225">
        <v>0</v>
      </c>
      <c r="O51" s="225">
        <v>38</v>
      </c>
      <c r="P51" s="225">
        <v>0</v>
      </c>
      <c r="Q51" s="225">
        <v>0</v>
      </c>
      <c r="R51" s="225">
        <v>2</v>
      </c>
      <c r="S51" s="225">
        <v>0</v>
      </c>
      <c r="T51" s="237">
        <f>SUM(U51:V51)</f>
        <v>0</v>
      </c>
      <c r="U51" s="225">
        <v>0</v>
      </c>
      <c r="V51" s="225">
        <v>0</v>
      </c>
      <c r="W51" s="225">
        <v>6</v>
      </c>
      <c r="X51" s="225">
        <v>146</v>
      </c>
      <c r="Y51" s="225">
        <v>15</v>
      </c>
      <c r="Z51" s="225">
        <v>0</v>
      </c>
      <c r="AA51" s="225">
        <v>0</v>
      </c>
      <c r="AB51" s="238">
        <f t="shared" si="9"/>
        <v>57.70609318996416</v>
      </c>
      <c r="AC51" s="346">
        <f t="shared" si="6"/>
        <v>13.620071684587815</v>
      </c>
      <c r="AD51" s="230" t="s">
        <v>49</v>
      </c>
      <c r="AE51" s="227"/>
    </row>
    <row r="52" spans="1:31" s="221" customFormat="1" ht="19.5" customHeight="1">
      <c r="A52" s="393" t="s">
        <v>226</v>
      </c>
      <c r="B52" s="393"/>
      <c r="C52" s="345">
        <f aca="true" t="shared" si="14" ref="C52:AA52">SUM(C53:C55)</f>
        <v>216</v>
      </c>
      <c r="D52" s="343">
        <f t="shared" si="14"/>
        <v>28</v>
      </c>
      <c r="E52" s="341">
        <f t="shared" si="14"/>
        <v>24</v>
      </c>
      <c r="F52" s="341">
        <f t="shared" si="14"/>
        <v>4</v>
      </c>
      <c r="G52" s="225">
        <f t="shared" si="14"/>
        <v>0</v>
      </c>
      <c r="H52" s="341">
        <f t="shared" si="14"/>
        <v>0</v>
      </c>
      <c r="I52" s="341">
        <f t="shared" si="14"/>
        <v>0</v>
      </c>
      <c r="J52" s="341">
        <f t="shared" si="14"/>
        <v>0</v>
      </c>
      <c r="K52" s="341">
        <f t="shared" si="14"/>
        <v>0</v>
      </c>
      <c r="L52" s="341">
        <f t="shared" si="14"/>
        <v>37</v>
      </c>
      <c r="M52" s="341">
        <f t="shared" si="14"/>
        <v>0</v>
      </c>
      <c r="N52" s="341">
        <f t="shared" si="14"/>
        <v>0</v>
      </c>
      <c r="O52" s="341">
        <f t="shared" si="14"/>
        <v>151</v>
      </c>
      <c r="P52" s="341">
        <f t="shared" si="14"/>
        <v>0</v>
      </c>
      <c r="Q52" s="341">
        <f t="shared" si="14"/>
        <v>0</v>
      </c>
      <c r="R52" s="341">
        <f t="shared" si="14"/>
        <v>0</v>
      </c>
      <c r="S52" s="341">
        <f t="shared" si="14"/>
        <v>0</v>
      </c>
      <c r="T52" s="343">
        <f t="shared" si="14"/>
        <v>0</v>
      </c>
      <c r="U52" s="341">
        <f t="shared" si="14"/>
        <v>0</v>
      </c>
      <c r="V52" s="341">
        <f t="shared" si="14"/>
        <v>0</v>
      </c>
      <c r="W52" s="341">
        <f t="shared" si="14"/>
        <v>8</v>
      </c>
      <c r="X52" s="341">
        <f t="shared" si="14"/>
        <v>24</v>
      </c>
      <c r="Y52" s="341">
        <f t="shared" si="14"/>
        <v>4</v>
      </c>
      <c r="Z52" s="341">
        <f t="shared" si="14"/>
        <v>0</v>
      </c>
      <c r="AA52" s="341">
        <f t="shared" si="14"/>
        <v>0</v>
      </c>
      <c r="AB52" s="342">
        <f t="shared" si="9"/>
        <v>12.962962962962962</v>
      </c>
      <c r="AC52" s="342">
        <f t="shared" si="6"/>
        <v>69.9074074074074</v>
      </c>
      <c r="AD52" s="350" t="s">
        <v>226</v>
      </c>
      <c r="AE52" s="399"/>
    </row>
    <row r="53" spans="1:31" s="228" customFormat="1" ht="15.75" customHeight="1">
      <c r="A53" s="222"/>
      <c r="B53" s="229" t="s">
        <v>50</v>
      </c>
      <c r="C53" s="345">
        <f>D53+K53+L53+M53+N53+O53+P53+Q53+R53+S53</f>
        <v>216</v>
      </c>
      <c r="D53" s="237">
        <f>SUM(E53:J53)</f>
        <v>28</v>
      </c>
      <c r="E53" s="225">
        <v>24</v>
      </c>
      <c r="F53" s="225">
        <v>4</v>
      </c>
      <c r="G53" s="225">
        <v>0</v>
      </c>
      <c r="H53" s="225">
        <v>0</v>
      </c>
      <c r="I53" s="225">
        <v>0</v>
      </c>
      <c r="J53" s="225">
        <v>0</v>
      </c>
      <c r="K53" s="225">
        <v>0</v>
      </c>
      <c r="L53" s="225">
        <v>37</v>
      </c>
      <c r="M53" s="225">
        <v>0</v>
      </c>
      <c r="N53" s="225">
        <v>0</v>
      </c>
      <c r="O53" s="225">
        <v>151</v>
      </c>
      <c r="P53" s="225">
        <v>0</v>
      </c>
      <c r="Q53" s="225">
        <v>0</v>
      </c>
      <c r="R53" s="225">
        <v>0</v>
      </c>
      <c r="S53" s="225">
        <v>0</v>
      </c>
      <c r="T53" s="237">
        <f>SUM(U53:V53)</f>
        <v>0</v>
      </c>
      <c r="U53" s="225">
        <v>0</v>
      </c>
      <c r="V53" s="225">
        <v>0</v>
      </c>
      <c r="W53" s="225">
        <v>8</v>
      </c>
      <c r="X53" s="225">
        <v>24</v>
      </c>
      <c r="Y53" s="225">
        <v>4</v>
      </c>
      <c r="Z53" s="225">
        <v>0</v>
      </c>
      <c r="AA53" s="225">
        <v>0</v>
      </c>
      <c r="AB53" s="238">
        <f t="shared" si="9"/>
        <v>12.962962962962962</v>
      </c>
      <c r="AC53" s="346">
        <f t="shared" si="6"/>
        <v>69.9074074074074</v>
      </c>
      <c r="AD53" s="230" t="s">
        <v>50</v>
      </c>
      <c r="AE53" s="227"/>
    </row>
    <row r="54" spans="1:31" s="228" customFormat="1" ht="15.75" customHeight="1">
      <c r="A54" s="222"/>
      <c r="B54" s="229" t="s">
        <v>51</v>
      </c>
      <c r="C54" s="345">
        <f>D54+K54+L54+M54+N54+O54+P54+Q54+R54+S54</f>
        <v>0</v>
      </c>
      <c r="D54" s="237">
        <f>SUM(E54:J54)</f>
        <v>0</v>
      </c>
      <c r="E54" s="225">
        <v>0</v>
      </c>
      <c r="F54" s="225">
        <v>0</v>
      </c>
      <c r="G54" s="225">
        <v>0</v>
      </c>
      <c r="H54" s="225">
        <v>0</v>
      </c>
      <c r="I54" s="225">
        <v>0</v>
      </c>
      <c r="J54" s="225">
        <v>0</v>
      </c>
      <c r="K54" s="225">
        <v>0</v>
      </c>
      <c r="L54" s="225">
        <v>0</v>
      </c>
      <c r="M54" s="225">
        <v>0</v>
      </c>
      <c r="N54" s="225">
        <v>0</v>
      </c>
      <c r="O54" s="225">
        <v>0</v>
      </c>
      <c r="P54" s="225">
        <v>0</v>
      </c>
      <c r="Q54" s="225">
        <v>0</v>
      </c>
      <c r="R54" s="225">
        <v>0</v>
      </c>
      <c r="S54" s="237">
        <v>0</v>
      </c>
      <c r="T54" s="237">
        <f>SUM(U54:V54)</f>
        <v>0</v>
      </c>
      <c r="U54" s="225">
        <v>0</v>
      </c>
      <c r="V54" s="225">
        <v>0</v>
      </c>
      <c r="W54" s="225">
        <v>0</v>
      </c>
      <c r="X54" s="225">
        <v>0</v>
      </c>
      <c r="Y54" s="225">
        <v>0</v>
      </c>
      <c r="Z54" s="225">
        <v>0</v>
      </c>
      <c r="AA54" s="225">
        <v>0</v>
      </c>
      <c r="AB54" s="346">
        <v>0</v>
      </c>
      <c r="AC54" s="346">
        <v>0</v>
      </c>
      <c r="AD54" s="230" t="s">
        <v>51</v>
      </c>
      <c r="AE54" s="227"/>
    </row>
    <row r="55" spans="1:31" s="228" customFormat="1" ht="15.75" customHeight="1">
      <c r="A55" s="222"/>
      <c r="B55" s="229" t="s">
        <v>52</v>
      </c>
      <c r="C55" s="345">
        <f>D55+K55+L55+M55+N55+O55+P55+Q55+R55+S55</f>
        <v>0</v>
      </c>
      <c r="D55" s="237">
        <f>SUM(E55:J55)</f>
        <v>0</v>
      </c>
      <c r="E55" s="225">
        <v>0</v>
      </c>
      <c r="F55" s="225">
        <v>0</v>
      </c>
      <c r="G55" s="225">
        <v>0</v>
      </c>
      <c r="H55" s="225">
        <v>0</v>
      </c>
      <c r="I55" s="225">
        <v>0</v>
      </c>
      <c r="J55" s="225">
        <v>0</v>
      </c>
      <c r="K55" s="237">
        <v>0</v>
      </c>
      <c r="L55" s="237">
        <v>0</v>
      </c>
      <c r="M55" s="237">
        <v>0</v>
      </c>
      <c r="N55" s="237">
        <v>0</v>
      </c>
      <c r="O55" s="237">
        <v>0</v>
      </c>
      <c r="P55" s="237">
        <v>0</v>
      </c>
      <c r="Q55" s="237">
        <v>0</v>
      </c>
      <c r="R55" s="237">
        <v>0</v>
      </c>
      <c r="S55" s="237">
        <v>0</v>
      </c>
      <c r="T55" s="237">
        <f>SUM(U55:V55)</f>
        <v>0</v>
      </c>
      <c r="U55" s="237">
        <v>0</v>
      </c>
      <c r="V55" s="237">
        <v>0</v>
      </c>
      <c r="W55" s="237">
        <v>0</v>
      </c>
      <c r="X55" s="237">
        <v>0</v>
      </c>
      <c r="Y55" s="237">
        <v>0</v>
      </c>
      <c r="Z55" s="237">
        <v>0</v>
      </c>
      <c r="AA55" s="237">
        <v>0</v>
      </c>
      <c r="AB55" s="346">
        <v>0</v>
      </c>
      <c r="AC55" s="346">
        <v>0</v>
      </c>
      <c r="AD55" s="230" t="s">
        <v>52</v>
      </c>
      <c r="AE55" s="227"/>
    </row>
    <row r="56" spans="1:31" s="231" customFormat="1" ht="19.5" customHeight="1">
      <c r="A56" s="393" t="s">
        <v>227</v>
      </c>
      <c r="B56" s="393"/>
      <c r="C56" s="345">
        <f>SUM(C57:C58)</f>
        <v>179</v>
      </c>
      <c r="D56" s="343">
        <f aca="true" t="shared" si="15" ref="D56:AA56">SUM(D57:D58)</f>
        <v>28</v>
      </c>
      <c r="E56" s="341">
        <f t="shared" si="15"/>
        <v>18</v>
      </c>
      <c r="F56" s="341">
        <f t="shared" si="15"/>
        <v>10</v>
      </c>
      <c r="G56" s="225">
        <f t="shared" si="15"/>
        <v>0</v>
      </c>
      <c r="H56" s="341">
        <f t="shared" si="15"/>
        <v>0</v>
      </c>
      <c r="I56" s="341">
        <f t="shared" si="15"/>
        <v>0</v>
      </c>
      <c r="J56" s="341">
        <f t="shared" si="15"/>
        <v>0</v>
      </c>
      <c r="K56" s="341">
        <f t="shared" si="15"/>
        <v>21</v>
      </c>
      <c r="L56" s="341">
        <f t="shared" si="15"/>
        <v>0</v>
      </c>
      <c r="M56" s="341">
        <f t="shared" si="15"/>
        <v>6</v>
      </c>
      <c r="N56" s="341">
        <f t="shared" si="15"/>
        <v>2</v>
      </c>
      <c r="O56" s="341">
        <f t="shared" si="15"/>
        <v>117</v>
      </c>
      <c r="P56" s="341">
        <f t="shared" si="15"/>
        <v>1</v>
      </c>
      <c r="Q56" s="341">
        <f t="shared" si="15"/>
        <v>1</v>
      </c>
      <c r="R56" s="341">
        <f t="shared" si="15"/>
        <v>3</v>
      </c>
      <c r="S56" s="341">
        <f t="shared" si="15"/>
        <v>0</v>
      </c>
      <c r="T56" s="343">
        <f t="shared" si="15"/>
        <v>2</v>
      </c>
      <c r="U56" s="341">
        <f t="shared" si="15"/>
        <v>0</v>
      </c>
      <c r="V56" s="341">
        <f t="shared" si="15"/>
        <v>2</v>
      </c>
      <c r="W56" s="341">
        <f t="shared" si="15"/>
        <v>12</v>
      </c>
      <c r="X56" s="341">
        <f t="shared" si="15"/>
        <v>18</v>
      </c>
      <c r="Y56" s="341">
        <f t="shared" si="15"/>
        <v>10</v>
      </c>
      <c r="Z56" s="341">
        <f t="shared" si="15"/>
        <v>0</v>
      </c>
      <c r="AA56" s="341">
        <f t="shared" si="15"/>
        <v>0</v>
      </c>
      <c r="AB56" s="342">
        <f t="shared" si="9"/>
        <v>15.64245810055866</v>
      </c>
      <c r="AC56" s="342">
        <f t="shared" si="6"/>
        <v>67.0391061452514</v>
      </c>
      <c r="AD56" s="350" t="s">
        <v>227</v>
      </c>
      <c r="AE56" s="399"/>
    </row>
    <row r="57" spans="1:31" s="228" customFormat="1" ht="15.75" customHeight="1">
      <c r="A57" s="222"/>
      <c r="B57" s="229" t="s">
        <v>53</v>
      </c>
      <c r="C57" s="345">
        <f>D57+K57+L57+M57+N57+O57+P57+Q57+R57+S57</f>
        <v>82</v>
      </c>
      <c r="D57" s="237">
        <f>SUM(E57:J57)</f>
        <v>2</v>
      </c>
      <c r="E57" s="225">
        <v>2</v>
      </c>
      <c r="F57" s="225">
        <v>0</v>
      </c>
      <c r="G57" s="225">
        <v>0</v>
      </c>
      <c r="H57" s="225">
        <v>0</v>
      </c>
      <c r="I57" s="225">
        <v>0</v>
      </c>
      <c r="J57" s="225">
        <v>0</v>
      </c>
      <c r="K57" s="225">
        <v>2</v>
      </c>
      <c r="L57" s="225">
        <v>0</v>
      </c>
      <c r="M57" s="225">
        <v>4</v>
      </c>
      <c r="N57" s="225">
        <v>1</v>
      </c>
      <c r="O57" s="225">
        <v>71</v>
      </c>
      <c r="P57" s="225">
        <v>0</v>
      </c>
      <c r="Q57" s="225">
        <v>1</v>
      </c>
      <c r="R57" s="225">
        <v>1</v>
      </c>
      <c r="S57" s="225">
        <v>0</v>
      </c>
      <c r="T57" s="237">
        <f>SUM(U57:V57)</f>
        <v>0</v>
      </c>
      <c r="U57" s="225">
        <v>0</v>
      </c>
      <c r="V57" s="225">
        <v>0</v>
      </c>
      <c r="W57" s="225">
        <v>4</v>
      </c>
      <c r="X57" s="225">
        <v>2</v>
      </c>
      <c r="Y57" s="225">
        <v>0</v>
      </c>
      <c r="Z57" s="225">
        <v>0</v>
      </c>
      <c r="AA57" s="225">
        <v>0</v>
      </c>
      <c r="AB57" s="238">
        <f t="shared" si="9"/>
        <v>2.4390243902439024</v>
      </c>
      <c r="AC57" s="346">
        <f t="shared" si="6"/>
        <v>86.58536585365853</v>
      </c>
      <c r="AD57" s="230" t="s">
        <v>53</v>
      </c>
      <c r="AE57" s="227"/>
    </row>
    <row r="58" spans="1:31" s="232" customFormat="1" ht="15.75" customHeight="1">
      <c r="A58" s="222"/>
      <c r="B58" s="229" t="s">
        <v>68</v>
      </c>
      <c r="C58" s="345">
        <f>D58+K58+L58+M58+N58+O58+P58+Q58+R58+S58</f>
        <v>97</v>
      </c>
      <c r="D58" s="237">
        <f>SUM(E58:J58)</f>
        <v>26</v>
      </c>
      <c r="E58" s="225">
        <v>16</v>
      </c>
      <c r="F58" s="225">
        <v>10</v>
      </c>
      <c r="G58" s="225">
        <v>0</v>
      </c>
      <c r="H58" s="225">
        <v>0</v>
      </c>
      <c r="I58" s="225">
        <v>0</v>
      </c>
      <c r="J58" s="225">
        <v>0</v>
      </c>
      <c r="K58" s="225">
        <v>19</v>
      </c>
      <c r="L58" s="225">
        <v>0</v>
      </c>
      <c r="M58" s="225">
        <v>2</v>
      </c>
      <c r="N58" s="225">
        <v>1</v>
      </c>
      <c r="O58" s="225">
        <v>46</v>
      </c>
      <c r="P58" s="225">
        <v>1</v>
      </c>
      <c r="Q58" s="225">
        <v>0</v>
      </c>
      <c r="R58" s="225">
        <v>2</v>
      </c>
      <c r="S58" s="225">
        <v>0</v>
      </c>
      <c r="T58" s="237">
        <f>SUM(U58:V58)</f>
        <v>2</v>
      </c>
      <c r="U58" s="225">
        <v>0</v>
      </c>
      <c r="V58" s="225">
        <v>2</v>
      </c>
      <c r="W58" s="225">
        <v>8</v>
      </c>
      <c r="X58" s="225">
        <v>16</v>
      </c>
      <c r="Y58" s="225">
        <v>10</v>
      </c>
      <c r="Z58" s="225">
        <v>0</v>
      </c>
      <c r="AA58" s="225">
        <v>0</v>
      </c>
      <c r="AB58" s="238">
        <f t="shared" si="9"/>
        <v>26.804123711340207</v>
      </c>
      <c r="AC58" s="346">
        <f t="shared" si="6"/>
        <v>50.51546391752577</v>
      </c>
      <c r="AD58" s="230" t="s">
        <v>68</v>
      </c>
      <c r="AE58" s="227"/>
    </row>
    <row r="59" spans="1:31" s="221" customFormat="1" ht="19.5" customHeight="1">
      <c r="A59" s="393" t="s">
        <v>228</v>
      </c>
      <c r="B59" s="400"/>
      <c r="C59" s="345">
        <f>SUM(C60:C61)</f>
        <v>364</v>
      </c>
      <c r="D59" s="343">
        <f aca="true" t="shared" si="16" ref="D59:AA59">SUM(D60:D61)</f>
        <v>72</v>
      </c>
      <c r="E59" s="341">
        <f t="shared" si="16"/>
        <v>49</v>
      </c>
      <c r="F59" s="341">
        <f t="shared" si="16"/>
        <v>23</v>
      </c>
      <c r="G59" s="225">
        <f t="shared" si="16"/>
        <v>0</v>
      </c>
      <c r="H59" s="341">
        <f t="shared" si="16"/>
        <v>0</v>
      </c>
      <c r="I59" s="341">
        <f t="shared" si="16"/>
        <v>0</v>
      </c>
      <c r="J59" s="341">
        <f t="shared" si="16"/>
        <v>0</v>
      </c>
      <c r="K59" s="341">
        <f t="shared" si="16"/>
        <v>88</v>
      </c>
      <c r="L59" s="341">
        <f t="shared" si="16"/>
        <v>0</v>
      </c>
      <c r="M59" s="341">
        <f t="shared" si="16"/>
        <v>8</v>
      </c>
      <c r="N59" s="341">
        <f t="shared" si="16"/>
        <v>9</v>
      </c>
      <c r="O59" s="341">
        <f t="shared" si="16"/>
        <v>179</v>
      </c>
      <c r="P59" s="341">
        <f t="shared" si="16"/>
        <v>0</v>
      </c>
      <c r="Q59" s="341">
        <f t="shared" si="16"/>
        <v>5</v>
      </c>
      <c r="R59" s="341">
        <f t="shared" si="16"/>
        <v>3</v>
      </c>
      <c r="S59" s="341">
        <f t="shared" si="16"/>
        <v>0</v>
      </c>
      <c r="T59" s="343">
        <f t="shared" si="16"/>
        <v>5</v>
      </c>
      <c r="U59" s="341">
        <f t="shared" si="16"/>
        <v>5</v>
      </c>
      <c r="V59" s="341">
        <f t="shared" si="16"/>
        <v>0</v>
      </c>
      <c r="W59" s="341">
        <f t="shared" si="16"/>
        <v>17</v>
      </c>
      <c r="X59" s="341">
        <f t="shared" si="16"/>
        <v>49</v>
      </c>
      <c r="Y59" s="341">
        <f t="shared" si="16"/>
        <v>23</v>
      </c>
      <c r="Z59" s="341">
        <f t="shared" si="16"/>
        <v>0</v>
      </c>
      <c r="AA59" s="341">
        <f t="shared" si="16"/>
        <v>0</v>
      </c>
      <c r="AB59" s="342">
        <f t="shared" si="9"/>
        <v>19.78021978021978</v>
      </c>
      <c r="AC59" s="342">
        <f t="shared" si="6"/>
        <v>50.54945054945055</v>
      </c>
      <c r="AD59" s="350" t="s">
        <v>228</v>
      </c>
      <c r="AE59" s="398"/>
    </row>
    <row r="60" spans="1:31" s="228" customFormat="1" ht="15.75" customHeight="1">
      <c r="A60" s="233"/>
      <c r="B60" s="229" t="s">
        <v>54</v>
      </c>
      <c r="C60" s="345">
        <f>D60+K60+L60+M60+N60+O60+P60+Q60+R60+S60</f>
        <v>123</v>
      </c>
      <c r="D60" s="237">
        <f>SUM(E60:J60)</f>
        <v>19</v>
      </c>
      <c r="E60" s="225">
        <v>9</v>
      </c>
      <c r="F60" s="225">
        <v>10</v>
      </c>
      <c r="G60" s="225">
        <v>0</v>
      </c>
      <c r="H60" s="225">
        <v>0</v>
      </c>
      <c r="I60" s="225">
        <v>0</v>
      </c>
      <c r="J60" s="225">
        <v>0</v>
      </c>
      <c r="K60" s="225">
        <v>37</v>
      </c>
      <c r="L60" s="225">
        <v>0</v>
      </c>
      <c r="M60" s="225">
        <v>5</v>
      </c>
      <c r="N60" s="225">
        <v>3</v>
      </c>
      <c r="O60" s="225">
        <v>58</v>
      </c>
      <c r="P60" s="225">
        <v>0</v>
      </c>
      <c r="Q60" s="225">
        <v>0</v>
      </c>
      <c r="R60" s="225">
        <v>1</v>
      </c>
      <c r="S60" s="225">
        <v>0</v>
      </c>
      <c r="T60" s="237">
        <f>SUM(U60:V60)</f>
        <v>3</v>
      </c>
      <c r="U60" s="225">
        <v>3</v>
      </c>
      <c r="V60" s="225">
        <v>0</v>
      </c>
      <c r="W60" s="225">
        <v>10</v>
      </c>
      <c r="X60" s="225">
        <v>9</v>
      </c>
      <c r="Y60" s="225">
        <v>10</v>
      </c>
      <c r="Z60" s="225">
        <v>0</v>
      </c>
      <c r="AA60" s="225">
        <v>0</v>
      </c>
      <c r="AB60" s="238">
        <f t="shared" si="9"/>
        <v>15.447154471544716</v>
      </c>
      <c r="AC60" s="346">
        <f t="shared" si="6"/>
        <v>49.59349593495935</v>
      </c>
      <c r="AD60" s="230" t="s">
        <v>54</v>
      </c>
      <c r="AE60" s="227"/>
    </row>
    <row r="61" spans="1:31" s="228" customFormat="1" ht="15.75" customHeight="1">
      <c r="A61" s="233"/>
      <c r="B61" s="229" t="s">
        <v>216</v>
      </c>
      <c r="C61" s="345">
        <f>D61+K61+L61+M61+N61+O61+P61+Q61+R61+S61</f>
        <v>241</v>
      </c>
      <c r="D61" s="237">
        <f>SUM(E61:J61)</f>
        <v>53</v>
      </c>
      <c r="E61" s="225">
        <v>40</v>
      </c>
      <c r="F61" s="225">
        <v>13</v>
      </c>
      <c r="G61" s="225">
        <v>0</v>
      </c>
      <c r="H61" s="225">
        <v>0</v>
      </c>
      <c r="I61" s="225">
        <v>0</v>
      </c>
      <c r="J61" s="225">
        <v>0</v>
      </c>
      <c r="K61" s="225">
        <v>51</v>
      </c>
      <c r="L61" s="225">
        <v>0</v>
      </c>
      <c r="M61" s="225">
        <v>3</v>
      </c>
      <c r="N61" s="225">
        <v>6</v>
      </c>
      <c r="O61" s="225">
        <v>121</v>
      </c>
      <c r="P61" s="225">
        <v>0</v>
      </c>
      <c r="Q61" s="225">
        <v>5</v>
      </c>
      <c r="R61" s="225">
        <v>2</v>
      </c>
      <c r="S61" s="225">
        <v>0</v>
      </c>
      <c r="T61" s="237">
        <f>SUM(U61:V61)</f>
        <v>2</v>
      </c>
      <c r="U61" s="225">
        <v>2</v>
      </c>
      <c r="V61" s="225">
        <v>0</v>
      </c>
      <c r="W61" s="225">
        <v>7</v>
      </c>
      <c r="X61" s="225">
        <v>40</v>
      </c>
      <c r="Y61" s="225">
        <v>13</v>
      </c>
      <c r="Z61" s="225">
        <v>0</v>
      </c>
      <c r="AA61" s="225">
        <v>0</v>
      </c>
      <c r="AB61" s="238">
        <f t="shared" si="9"/>
        <v>21.991701244813278</v>
      </c>
      <c r="AC61" s="346">
        <f t="shared" si="6"/>
        <v>51.037344398340245</v>
      </c>
      <c r="AD61" s="230" t="s">
        <v>216</v>
      </c>
      <c r="AE61" s="227"/>
    </row>
    <row r="62" spans="1:31" s="221" customFormat="1" ht="19.5" customHeight="1">
      <c r="A62" s="393" t="s">
        <v>229</v>
      </c>
      <c r="B62" s="393"/>
      <c r="C62" s="345">
        <f>C63</f>
        <v>0</v>
      </c>
      <c r="D62" s="343">
        <f aca="true" t="shared" si="17" ref="D62:AA62">D63</f>
        <v>0</v>
      </c>
      <c r="E62" s="341">
        <f t="shared" si="17"/>
        <v>0</v>
      </c>
      <c r="F62" s="341">
        <f t="shared" si="17"/>
        <v>0</v>
      </c>
      <c r="G62" s="225">
        <f t="shared" si="17"/>
        <v>0</v>
      </c>
      <c r="H62" s="341">
        <f t="shared" si="17"/>
        <v>0</v>
      </c>
      <c r="I62" s="341">
        <f t="shared" si="17"/>
        <v>0</v>
      </c>
      <c r="J62" s="341">
        <f t="shared" si="17"/>
        <v>0</v>
      </c>
      <c r="K62" s="341">
        <f t="shared" si="17"/>
        <v>0</v>
      </c>
      <c r="L62" s="341">
        <f t="shared" si="17"/>
        <v>0</v>
      </c>
      <c r="M62" s="341">
        <f t="shared" si="17"/>
        <v>0</v>
      </c>
      <c r="N62" s="341">
        <f t="shared" si="17"/>
        <v>0</v>
      </c>
      <c r="O62" s="341">
        <f t="shared" si="17"/>
        <v>0</v>
      </c>
      <c r="P62" s="341">
        <f t="shared" si="17"/>
        <v>0</v>
      </c>
      <c r="Q62" s="341">
        <f t="shared" si="17"/>
        <v>0</v>
      </c>
      <c r="R62" s="341">
        <f t="shared" si="17"/>
        <v>0</v>
      </c>
      <c r="S62" s="341">
        <f t="shared" si="17"/>
        <v>0</v>
      </c>
      <c r="T62" s="343">
        <f t="shared" si="17"/>
        <v>0</v>
      </c>
      <c r="U62" s="341">
        <f t="shared" si="17"/>
        <v>0</v>
      </c>
      <c r="V62" s="341">
        <f t="shared" si="17"/>
        <v>0</v>
      </c>
      <c r="W62" s="341">
        <f t="shared" si="17"/>
        <v>0</v>
      </c>
      <c r="X62" s="341">
        <f t="shared" si="17"/>
        <v>0</v>
      </c>
      <c r="Y62" s="341">
        <f t="shared" si="17"/>
        <v>0</v>
      </c>
      <c r="Z62" s="341">
        <f t="shared" si="17"/>
        <v>0</v>
      </c>
      <c r="AA62" s="341">
        <f t="shared" si="17"/>
        <v>0</v>
      </c>
      <c r="AB62" s="342">
        <v>0</v>
      </c>
      <c r="AC62" s="342">
        <v>0</v>
      </c>
      <c r="AD62" s="350" t="s">
        <v>229</v>
      </c>
      <c r="AE62" s="399"/>
    </row>
    <row r="63" spans="1:31" s="228" customFormat="1" ht="15.75" customHeight="1">
      <c r="A63" s="233"/>
      <c r="B63" s="229" t="s">
        <v>55</v>
      </c>
      <c r="C63" s="345">
        <f>D63+K63+L63+M63+N63+O63+P63+Q63+R63+S63</f>
        <v>0</v>
      </c>
      <c r="D63" s="237">
        <f>SUM(E63:J63)</f>
        <v>0</v>
      </c>
      <c r="E63" s="225">
        <v>0</v>
      </c>
      <c r="F63" s="225">
        <v>0</v>
      </c>
      <c r="G63" s="225">
        <v>0</v>
      </c>
      <c r="H63" s="225">
        <v>0</v>
      </c>
      <c r="I63" s="225">
        <v>0</v>
      </c>
      <c r="J63" s="225">
        <v>0</v>
      </c>
      <c r="K63" s="225">
        <v>0</v>
      </c>
      <c r="L63" s="225">
        <v>0</v>
      </c>
      <c r="M63" s="225">
        <v>0</v>
      </c>
      <c r="N63" s="225">
        <v>0</v>
      </c>
      <c r="O63" s="225">
        <v>0</v>
      </c>
      <c r="P63" s="225">
        <v>0</v>
      </c>
      <c r="Q63" s="225">
        <v>0</v>
      </c>
      <c r="R63" s="225">
        <v>0</v>
      </c>
      <c r="S63" s="225">
        <v>0</v>
      </c>
      <c r="T63" s="237">
        <f>SUM(U63:V63)</f>
        <v>0</v>
      </c>
      <c r="U63" s="225">
        <v>0</v>
      </c>
      <c r="V63" s="225">
        <v>0</v>
      </c>
      <c r="W63" s="225">
        <v>0</v>
      </c>
      <c r="X63" s="225">
        <v>0</v>
      </c>
      <c r="Y63" s="225">
        <v>0</v>
      </c>
      <c r="Z63" s="225">
        <v>0</v>
      </c>
      <c r="AA63" s="225">
        <v>0</v>
      </c>
      <c r="AB63" s="346">
        <v>0</v>
      </c>
      <c r="AC63" s="346">
        <v>0</v>
      </c>
      <c r="AD63" s="230" t="s">
        <v>55</v>
      </c>
      <c r="AE63" s="227"/>
    </row>
    <row r="64" spans="1:31" s="231" customFormat="1" ht="19.5" customHeight="1">
      <c r="A64" s="393" t="s">
        <v>230</v>
      </c>
      <c r="B64" s="397"/>
      <c r="C64" s="345">
        <f>C65</f>
        <v>83</v>
      </c>
      <c r="D64" s="343">
        <f aca="true" t="shared" si="18" ref="D64:AA64">D65</f>
        <v>14</v>
      </c>
      <c r="E64" s="341">
        <f t="shared" si="18"/>
        <v>11</v>
      </c>
      <c r="F64" s="341">
        <f t="shared" si="18"/>
        <v>3</v>
      </c>
      <c r="G64" s="225">
        <f t="shared" si="18"/>
        <v>0</v>
      </c>
      <c r="H64" s="341">
        <f t="shared" si="18"/>
        <v>0</v>
      </c>
      <c r="I64" s="341">
        <f t="shared" si="18"/>
        <v>0</v>
      </c>
      <c r="J64" s="341">
        <f t="shared" si="18"/>
        <v>0</v>
      </c>
      <c r="K64" s="341">
        <f t="shared" si="18"/>
        <v>29</v>
      </c>
      <c r="L64" s="341">
        <f t="shared" si="18"/>
        <v>0</v>
      </c>
      <c r="M64" s="341">
        <f t="shared" si="18"/>
        <v>1</v>
      </c>
      <c r="N64" s="341">
        <f t="shared" si="18"/>
        <v>1</v>
      </c>
      <c r="O64" s="341">
        <f t="shared" si="18"/>
        <v>38</v>
      </c>
      <c r="P64" s="341">
        <f t="shared" si="18"/>
        <v>0</v>
      </c>
      <c r="Q64" s="341">
        <f t="shared" si="18"/>
        <v>0</v>
      </c>
      <c r="R64" s="341">
        <f t="shared" si="18"/>
        <v>0</v>
      </c>
      <c r="S64" s="341">
        <f t="shared" si="18"/>
        <v>0</v>
      </c>
      <c r="T64" s="343">
        <f t="shared" si="18"/>
        <v>0</v>
      </c>
      <c r="U64" s="341">
        <f t="shared" si="18"/>
        <v>0</v>
      </c>
      <c r="V64" s="341">
        <f t="shared" si="18"/>
        <v>0</v>
      </c>
      <c r="W64" s="341">
        <f t="shared" si="18"/>
        <v>3</v>
      </c>
      <c r="X64" s="341">
        <f t="shared" si="18"/>
        <v>11</v>
      </c>
      <c r="Y64" s="341">
        <f t="shared" si="18"/>
        <v>3</v>
      </c>
      <c r="Z64" s="341">
        <f t="shared" si="18"/>
        <v>0</v>
      </c>
      <c r="AA64" s="341">
        <f t="shared" si="18"/>
        <v>0</v>
      </c>
      <c r="AB64" s="342">
        <f t="shared" si="9"/>
        <v>16.867469879518072</v>
      </c>
      <c r="AC64" s="342">
        <f t="shared" si="6"/>
        <v>45.78313253012048</v>
      </c>
      <c r="AD64" s="350" t="s">
        <v>230</v>
      </c>
      <c r="AE64" s="398"/>
    </row>
    <row r="65" spans="1:31" s="232" customFormat="1" ht="15.75" customHeight="1">
      <c r="A65" s="233"/>
      <c r="B65" s="236" t="s">
        <v>217</v>
      </c>
      <c r="C65" s="345">
        <f>D65+K65+L65+M65+N65+O65+P65+Q65+R65+S65</f>
        <v>83</v>
      </c>
      <c r="D65" s="237">
        <f>SUM(E65:J65)</f>
        <v>14</v>
      </c>
      <c r="E65" s="225">
        <v>11</v>
      </c>
      <c r="F65" s="225">
        <v>3</v>
      </c>
      <c r="G65" s="225">
        <v>0</v>
      </c>
      <c r="H65" s="225">
        <v>0</v>
      </c>
      <c r="I65" s="225">
        <v>0</v>
      </c>
      <c r="J65" s="225">
        <v>0</v>
      </c>
      <c r="K65" s="225">
        <v>29</v>
      </c>
      <c r="L65" s="225">
        <v>0</v>
      </c>
      <c r="M65" s="225">
        <v>1</v>
      </c>
      <c r="N65" s="225">
        <v>1</v>
      </c>
      <c r="O65" s="225">
        <v>38</v>
      </c>
      <c r="P65" s="225">
        <v>0</v>
      </c>
      <c r="Q65" s="225">
        <v>0</v>
      </c>
      <c r="R65" s="225">
        <v>0</v>
      </c>
      <c r="S65" s="225">
        <v>0</v>
      </c>
      <c r="T65" s="237">
        <f>SUM(U65:V65)</f>
        <v>0</v>
      </c>
      <c r="U65" s="225">
        <v>0</v>
      </c>
      <c r="V65" s="225">
        <v>0</v>
      </c>
      <c r="W65" s="225">
        <v>3</v>
      </c>
      <c r="X65" s="225">
        <v>11</v>
      </c>
      <c r="Y65" s="225">
        <v>3</v>
      </c>
      <c r="Z65" s="225">
        <v>0</v>
      </c>
      <c r="AA65" s="225">
        <v>0</v>
      </c>
      <c r="AB65" s="238">
        <f t="shared" si="9"/>
        <v>16.867469879518072</v>
      </c>
      <c r="AC65" s="346">
        <f t="shared" si="6"/>
        <v>45.78313253012048</v>
      </c>
      <c r="AD65" s="230" t="s">
        <v>217</v>
      </c>
      <c r="AE65" s="227"/>
    </row>
    <row r="66" spans="1:31" s="8" customFormat="1" ht="16.5" customHeight="1">
      <c r="A66" s="6"/>
      <c r="B66" s="1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72"/>
      <c r="AC66" s="172"/>
      <c r="AD66" s="20"/>
      <c r="AE66" s="6"/>
    </row>
    <row r="67" spans="2:29" ht="11.25" customHeight="1">
      <c r="B67" s="90"/>
      <c r="C67" s="90"/>
      <c r="D67" s="90"/>
      <c r="E67" s="90"/>
      <c r="F67" s="90"/>
      <c r="G67" s="90"/>
      <c r="H67" s="90"/>
      <c r="I67" s="90"/>
      <c r="J67" s="90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173"/>
      <c r="AC67" s="173"/>
    </row>
    <row r="68" spans="2:10" ht="11.25" customHeight="1">
      <c r="B68" s="90"/>
      <c r="C68" s="90"/>
      <c r="D68" s="8"/>
      <c r="E68" s="8"/>
      <c r="F68" s="8"/>
      <c r="G68" s="8"/>
      <c r="H68" s="8"/>
      <c r="I68" s="8"/>
      <c r="J68" s="8"/>
    </row>
    <row r="69" spans="2:3" ht="11.25" customHeight="1">
      <c r="B69" s="92"/>
      <c r="C69" s="92"/>
    </row>
    <row r="70" spans="2:3" ht="11.25" customHeight="1">
      <c r="B70" s="92"/>
      <c r="C70" s="92"/>
    </row>
    <row r="71" spans="2:3" ht="11.25" customHeight="1">
      <c r="B71" s="92"/>
      <c r="C71" s="92"/>
    </row>
    <row r="72" spans="2:3" ht="11.25" customHeight="1">
      <c r="B72" s="92"/>
      <c r="C72" s="92"/>
    </row>
    <row r="73" spans="2:3" ht="11.25" customHeight="1">
      <c r="B73" s="92"/>
      <c r="C73" s="92"/>
    </row>
    <row r="74" spans="2:3" ht="11.25" customHeight="1">
      <c r="B74" s="92"/>
      <c r="C74" s="92"/>
    </row>
    <row r="75" spans="2:3" ht="11.25" customHeight="1">
      <c r="B75" s="92"/>
      <c r="C75" s="92"/>
    </row>
    <row r="76" spans="2:3" ht="11.25" customHeight="1">
      <c r="B76" s="92"/>
      <c r="C76" s="92"/>
    </row>
    <row r="77" spans="2:3" ht="11.25" customHeight="1">
      <c r="B77" s="92"/>
      <c r="C77" s="92"/>
    </row>
    <row r="78" spans="2:3" ht="11.25" customHeight="1">
      <c r="B78" s="92"/>
      <c r="C78" s="92"/>
    </row>
    <row r="79" spans="2:3" ht="11.25" customHeight="1">
      <c r="B79" s="92"/>
      <c r="C79" s="92"/>
    </row>
    <row r="80" spans="2:3" ht="11.25" customHeight="1">
      <c r="B80" s="92"/>
      <c r="C80" s="92"/>
    </row>
    <row r="81" spans="2:3" ht="11.25" customHeight="1">
      <c r="B81" s="92"/>
      <c r="C81" s="92"/>
    </row>
  </sheetData>
  <sheetProtection/>
  <mergeCells count="60">
    <mergeCell ref="W4:W7"/>
    <mergeCell ref="Z6:AA6"/>
    <mergeCell ref="W12:W13"/>
    <mergeCell ref="T4:V5"/>
    <mergeCell ref="T6:T7"/>
    <mergeCell ref="U6:U7"/>
    <mergeCell ref="V6:V7"/>
    <mergeCell ref="AD35:AE35"/>
    <mergeCell ref="AD38:AE38"/>
    <mergeCell ref="AD43:AE43"/>
    <mergeCell ref="AD45:AE45"/>
    <mergeCell ref="AD48:AE48"/>
    <mergeCell ref="A52:B52"/>
    <mergeCell ref="AD52:AE52"/>
    <mergeCell ref="A35:B35"/>
    <mergeCell ref="A38:B38"/>
    <mergeCell ref="A43:B43"/>
    <mergeCell ref="AD64:AE64"/>
    <mergeCell ref="AD56:AE56"/>
    <mergeCell ref="AD59:AE59"/>
    <mergeCell ref="A62:B62"/>
    <mergeCell ref="A59:B59"/>
    <mergeCell ref="AD62:AE62"/>
    <mergeCell ref="A56:B56"/>
    <mergeCell ref="A15:B15"/>
    <mergeCell ref="J5:J7"/>
    <mergeCell ref="F5:F7"/>
    <mergeCell ref="G5:G7"/>
    <mergeCell ref="E5:E7"/>
    <mergeCell ref="A64:B64"/>
    <mergeCell ref="L12:L13"/>
    <mergeCell ref="O4:P5"/>
    <mergeCell ref="O6:O7"/>
    <mergeCell ref="N4:N7"/>
    <mergeCell ref="A45:B45"/>
    <mergeCell ref="A48:B48"/>
    <mergeCell ref="M6:M7"/>
    <mergeCell ref="M12:M13"/>
    <mergeCell ref="P6:P7"/>
    <mergeCell ref="I5:I7"/>
    <mergeCell ref="A1:N1"/>
    <mergeCell ref="D4:J4"/>
    <mergeCell ref="C4:C7"/>
    <mergeCell ref="K4:K7"/>
    <mergeCell ref="H5:H7"/>
    <mergeCell ref="Q4:Q7"/>
    <mergeCell ref="D5:D7"/>
    <mergeCell ref="L4:M5"/>
    <mergeCell ref="L6:L7"/>
    <mergeCell ref="A4:B7"/>
    <mergeCell ref="R4:R7"/>
    <mergeCell ref="AD15:AE15"/>
    <mergeCell ref="AD4:AE7"/>
    <mergeCell ref="AC4:AC7"/>
    <mergeCell ref="X4:AA5"/>
    <mergeCell ref="Z12:Z13"/>
    <mergeCell ref="AA12:AA13"/>
    <mergeCell ref="AB4:AB7"/>
    <mergeCell ref="S4:S7"/>
    <mergeCell ref="X6:Y6"/>
  </mergeCells>
  <conditionalFormatting sqref="A8:AE66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6" r:id="rId2"/>
  <colBreaks count="1" manualBreakCount="1">
    <brk id="14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E81"/>
  <sheetViews>
    <sheetView showGridLines="0" zoomScalePageLayoutView="0" workbookViewId="0" topLeftCell="A1">
      <pane xSplit="2" ySplit="7" topLeftCell="C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N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8.33203125" style="5" customWidth="1"/>
    <col min="6" max="6" width="7.83203125" style="5" customWidth="1"/>
    <col min="7" max="10" width="7.58203125" style="5" customWidth="1"/>
    <col min="11" max="11" width="8.33203125" style="5" customWidth="1"/>
    <col min="12" max="14" width="7.83203125" style="5" customWidth="1"/>
    <col min="15" max="17" width="6.58203125" style="5" customWidth="1"/>
    <col min="18" max="19" width="5.58203125" style="5" customWidth="1"/>
    <col min="20" max="20" width="4.58203125" style="5" customWidth="1"/>
    <col min="21" max="22" width="5.58203125" style="5" customWidth="1"/>
    <col min="23" max="23" width="7.58203125" style="5" customWidth="1"/>
    <col min="24" max="24" width="7" style="5" customWidth="1"/>
    <col min="25" max="25" width="5.58203125" style="5" customWidth="1"/>
    <col min="26" max="26" width="7" style="5" customWidth="1"/>
    <col min="27" max="27" width="5.58203125" style="5" customWidth="1"/>
    <col min="28" max="28" width="7.58203125" style="174" customWidth="1"/>
    <col min="29" max="29" width="8.33203125" style="174" customWidth="1"/>
    <col min="30" max="30" width="8.75" style="5" customWidth="1"/>
    <col min="31" max="31" width="1.328125" style="5" customWidth="1"/>
    <col min="32" max="32" width="8.75" style="5" customWidth="1"/>
    <col min="33" max="16384" width="8.75" style="5" customWidth="1"/>
  </cols>
  <sheetData>
    <row r="1" spans="1:29" ht="16.5" customHeight="1">
      <c r="A1" s="375" t="s">
        <v>302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2"/>
      <c r="P1" s="2"/>
      <c r="Q1" s="2"/>
      <c r="R1" s="2"/>
      <c r="S1" s="3" t="s">
        <v>13</v>
      </c>
      <c r="T1" s="2"/>
      <c r="U1" s="2"/>
      <c r="V1" s="2"/>
      <c r="W1" s="2"/>
      <c r="X1" s="2"/>
      <c r="Y1" s="2"/>
      <c r="Z1" s="2"/>
      <c r="AA1" s="2"/>
      <c r="AB1" s="4"/>
      <c r="AC1" s="4"/>
    </row>
    <row r="2" spans="1:29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4"/>
      <c r="AC2" s="4"/>
    </row>
    <row r="3" spans="1:31" ht="16.5" customHeight="1">
      <c r="A3" s="3" t="s">
        <v>100</v>
      </c>
      <c r="C3" s="89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 t="s">
        <v>194</v>
      </c>
      <c r="P3" s="79"/>
      <c r="Q3" s="6"/>
      <c r="R3" s="6"/>
      <c r="S3" s="6"/>
      <c r="T3" s="8"/>
      <c r="U3" s="8"/>
      <c r="V3" s="8"/>
      <c r="W3" s="8"/>
      <c r="X3" s="8"/>
      <c r="Y3" s="8"/>
      <c r="Z3" s="8"/>
      <c r="AA3" s="8"/>
      <c r="AB3" s="9"/>
      <c r="AC3" s="9"/>
      <c r="AD3" s="8"/>
      <c r="AE3" s="10" t="s">
        <v>2</v>
      </c>
    </row>
    <row r="4" spans="1:31" ht="16.5" customHeight="1">
      <c r="A4" s="361" t="s">
        <v>268</v>
      </c>
      <c r="B4" s="386"/>
      <c r="C4" s="378" t="s">
        <v>0</v>
      </c>
      <c r="D4" s="376" t="s">
        <v>174</v>
      </c>
      <c r="E4" s="376"/>
      <c r="F4" s="376"/>
      <c r="G4" s="376"/>
      <c r="H4" s="376"/>
      <c r="I4" s="376"/>
      <c r="J4" s="377"/>
      <c r="K4" s="347" t="s">
        <v>175</v>
      </c>
      <c r="L4" s="370" t="s">
        <v>176</v>
      </c>
      <c r="M4" s="381"/>
      <c r="N4" s="347" t="s">
        <v>169</v>
      </c>
      <c r="O4" s="370" t="s">
        <v>170</v>
      </c>
      <c r="P4" s="389"/>
      <c r="Q4" s="347" t="s">
        <v>243</v>
      </c>
      <c r="R4" s="347" t="s">
        <v>177</v>
      </c>
      <c r="S4" s="370" t="s">
        <v>273</v>
      </c>
      <c r="T4" s="409" t="s">
        <v>178</v>
      </c>
      <c r="U4" s="410"/>
      <c r="V4" s="389"/>
      <c r="W4" s="404" t="s">
        <v>96</v>
      </c>
      <c r="X4" s="352" t="s">
        <v>214</v>
      </c>
      <c r="Y4" s="361"/>
      <c r="Z4" s="361"/>
      <c r="AA4" s="362"/>
      <c r="AB4" s="367" t="s">
        <v>160</v>
      </c>
      <c r="AC4" s="358" t="s">
        <v>313</v>
      </c>
      <c r="AD4" s="352" t="s">
        <v>268</v>
      </c>
      <c r="AE4" s="353"/>
    </row>
    <row r="5" spans="1:31" ht="16.5" customHeight="1">
      <c r="A5" s="355"/>
      <c r="B5" s="387"/>
      <c r="C5" s="379"/>
      <c r="D5" s="347" t="s">
        <v>81</v>
      </c>
      <c r="E5" s="347" t="s">
        <v>91</v>
      </c>
      <c r="F5" s="347" t="s">
        <v>92</v>
      </c>
      <c r="G5" s="347" t="s">
        <v>93</v>
      </c>
      <c r="H5" s="347" t="s">
        <v>94</v>
      </c>
      <c r="I5" s="347" t="s">
        <v>95</v>
      </c>
      <c r="J5" s="347" t="s">
        <v>332</v>
      </c>
      <c r="K5" s="348"/>
      <c r="L5" s="382"/>
      <c r="M5" s="383"/>
      <c r="N5" s="348"/>
      <c r="O5" s="390"/>
      <c r="P5" s="391"/>
      <c r="Q5" s="348"/>
      <c r="R5" s="348"/>
      <c r="S5" s="371"/>
      <c r="T5" s="411"/>
      <c r="U5" s="412"/>
      <c r="V5" s="391"/>
      <c r="W5" s="405"/>
      <c r="X5" s="363"/>
      <c r="Y5" s="364"/>
      <c r="Z5" s="364"/>
      <c r="AA5" s="365"/>
      <c r="AB5" s="368"/>
      <c r="AC5" s="359"/>
      <c r="AD5" s="354"/>
      <c r="AE5" s="355"/>
    </row>
    <row r="6" spans="1:31" ht="16.5" customHeight="1">
      <c r="A6" s="355"/>
      <c r="B6" s="387"/>
      <c r="C6" s="379"/>
      <c r="D6" s="348"/>
      <c r="E6" s="348"/>
      <c r="F6" s="348"/>
      <c r="G6" s="348"/>
      <c r="H6" s="348"/>
      <c r="I6" s="348"/>
      <c r="J6" s="348"/>
      <c r="K6" s="348"/>
      <c r="L6" s="384" t="s">
        <v>331</v>
      </c>
      <c r="M6" s="348" t="s">
        <v>87</v>
      </c>
      <c r="N6" s="348"/>
      <c r="O6" s="376" t="s">
        <v>287</v>
      </c>
      <c r="P6" s="394" t="s">
        <v>288</v>
      </c>
      <c r="Q6" s="348"/>
      <c r="R6" s="348"/>
      <c r="S6" s="371"/>
      <c r="T6" s="413" t="s">
        <v>81</v>
      </c>
      <c r="U6" s="394" t="s">
        <v>287</v>
      </c>
      <c r="V6" s="394" t="s">
        <v>288</v>
      </c>
      <c r="W6" s="405"/>
      <c r="X6" s="373" t="s">
        <v>158</v>
      </c>
      <c r="Y6" s="374"/>
      <c r="Z6" s="407" t="s">
        <v>179</v>
      </c>
      <c r="AA6" s="408"/>
      <c r="AB6" s="368"/>
      <c r="AC6" s="359"/>
      <c r="AD6" s="354"/>
      <c r="AE6" s="355"/>
    </row>
    <row r="7" spans="1:31" ht="16.5" customHeight="1">
      <c r="A7" s="357"/>
      <c r="B7" s="388"/>
      <c r="C7" s="380"/>
      <c r="D7" s="349"/>
      <c r="E7" s="349"/>
      <c r="F7" s="349"/>
      <c r="G7" s="349"/>
      <c r="H7" s="349"/>
      <c r="I7" s="349"/>
      <c r="J7" s="349"/>
      <c r="K7" s="349"/>
      <c r="L7" s="385"/>
      <c r="M7" s="349"/>
      <c r="N7" s="349"/>
      <c r="O7" s="392"/>
      <c r="P7" s="395"/>
      <c r="Q7" s="349"/>
      <c r="R7" s="349"/>
      <c r="S7" s="372"/>
      <c r="T7" s="414"/>
      <c r="U7" s="395"/>
      <c r="V7" s="395"/>
      <c r="W7" s="406"/>
      <c r="X7" s="214" t="s">
        <v>98</v>
      </c>
      <c r="Y7" s="215" t="s">
        <v>99</v>
      </c>
      <c r="Z7" s="214" t="s">
        <v>98</v>
      </c>
      <c r="AA7" s="215" t="s">
        <v>99</v>
      </c>
      <c r="AB7" s="369"/>
      <c r="AC7" s="360"/>
      <c r="AD7" s="356"/>
      <c r="AE7" s="357"/>
    </row>
    <row r="8" spans="1:31" ht="16.5" customHeight="1">
      <c r="A8" s="8"/>
      <c r="B8" s="12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169"/>
      <c r="AC8" s="169"/>
      <c r="AD8" s="13"/>
      <c r="AE8" s="14"/>
    </row>
    <row r="9" spans="1:31" ht="16.5" customHeight="1">
      <c r="A9" s="90"/>
      <c r="B9" s="85" t="s">
        <v>291</v>
      </c>
      <c r="C9" s="333">
        <v>9858</v>
      </c>
      <c r="D9" s="95">
        <v>4748</v>
      </c>
      <c r="E9" s="95">
        <v>4654</v>
      </c>
      <c r="F9" s="95">
        <v>78</v>
      </c>
      <c r="G9" s="95">
        <v>1</v>
      </c>
      <c r="H9" s="95">
        <v>0</v>
      </c>
      <c r="I9" s="95">
        <v>15</v>
      </c>
      <c r="J9" s="95">
        <v>0</v>
      </c>
      <c r="K9" s="95">
        <v>1153</v>
      </c>
      <c r="L9" s="95">
        <v>339</v>
      </c>
      <c r="M9" s="95">
        <v>274</v>
      </c>
      <c r="N9" s="95">
        <v>198</v>
      </c>
      <c r="O9" s="95">
        <v>2717</v>
      </c>
      <c r="P9" s="95">
        <v>5</v>
      </c>
      <c r="Q9" s="95">
        <v>53</v>
      </c>
      <c r="R9" s="95">
        <v>366</v>
      </c>
      <c r="S9" s="95">
        <v>5</v>
      </c>
      <c r="T9" s="95">
        <v>6</v>
      </c>
      <c r="U9" s="95">
        <v>6</v>
      </c>
      <c r="V9" s="95">
        <v>0</v>
      </c>
      <c r="W9" s="95">
        <v>528</v>
      </c>
      <c r="X9" s="95">
        <v>5258</v>
      </c>
      <c r="Y9" s="95">
        <v>79</v>
      </c>
      <c r="Z9" s="95">
        <v>755</v>
      </c>
      <c r="AA9" s="95">
        <v>6</v>
      </c>
      <c r="AB9" s="177">
        <v>48.1639277743964</v>
      </c>
      <c r="AC9" s="177">
        <v>27.6729559748428</v>
      </c>
      <c r="AD9" s="196" t="s">
        <v>291</v>
      </c>
      <c r="AE9" s="15"/>
    </row>
    <row r="10" spans="1:31" s="145" customFormat="1" ht="16.5" customHeight="1">
      <c r="A10" s="170"/>
      <c r="B10" s="344" t="s">
        <v>322</v>
      </c>
      <c r="C10" s="335">
        <f aca="true" t="shared" si="0" ref="C10:AA10">C15+C35+C38+C43+C45+C48+C52+C56+C59+C62+C64</f>
        <v>9972</v>
      </c>
      <c r="D10" s="335">
        <f t="shared" si="0"/>
        <v>4793</v>
      </c>
      <c r="E10" s="335">
        <f t="shared" si="0"/>
        <v>4667</v>
      </c>
      <c r="F10" s="335">
        <f t="shared" si="0"/>
        <v>110</v>
      </c>
      <c r="G10" s="335">
        <f t="shared" si="0"/>
        <v>1</v>
      </c>
      <c r="H10" s="335">
        <f t="shared" si="0"/>
        <v>1</v>
      </c>
      <c r="I10" s="335">
        <f t="shared" si="0"/>
        <v>14</v>
      </c>
      <c r="J10" s="335">
        <f t="shared" si="0"/>
        <v>0</v>
      </c>
      <c r="K10" s="335">
        <f t="shared" si="0"/>
        <v>1233</v>
      </c>
      <c r="L10" s="335">
        <f t="shared" si="0"/>
        <v>371</v>
      </c>
      <c r="M10" s="335">
        <f t="shared" si="0"/>
        <v>324</v>
      </c>
      <c r="N10" s="335">
        <f t="shared" si="0"/>
        <v>166</v>
      </c>
      <c r="O10" s="335">
        <f t="shared" si="0"/>
        <v>2623</v>
      </c>
      <c r="P10" s="335">
        <f t="shared" si="0"/>
        <v>12</v>
      </c>
      <c r="Q10" s="335">
        <f t="shared" si="0"/>
        <v>89</v>
      </c>
      <c r="R10" s="335">
        <f t="shared" si="0"/>
        <v>355</v>
      </c>
      <c r="S10" s="335">
        <f t="shared" si="0"/>
        <v>6</v>
      </c>
      <c r="T10" s="335">
        <f t="shared" si="0"/>
        <v>3</v>
      </c>
      <c r="U10" s="335">
        <f t="shared" si="0"/>
        <v>3</v>
      </c>
      <c r="V10" s="335">
        <f t="shared" si="0"/>
        <v>0</v>
      </c>
      <c r="W10" s="335">
        <f t="shared" si="0"/>
        <v>539</v>
      </c>
      <c r="X10" s="335">
        <f t="shared" si="0"/>
        <v>5261</v>
      </c>
      <c r="Y10" s="335">
        <f t="shared" si="0"/>
        <v>110</v>
      </c>
      <c r="Z10" s="335">
        <f t="shared" si="0"/>
        <v>649</v>
      </c>
      <c r="AA10" s="335">
        <f t="shared" si="0"/>
        <v>3</v>
      </c>
      <c r="AB10" s="336">
        <f>D10/C10*100</f>
        <v>48.06458082631368</v>
      </c>
      <c r="AC10" s="336">
        <f>(O10+P10+T10)/C10*100</f>
        <v>26.454071399919776</v>
      </c>
      <c r="AD10" s="337" t="s">
        <v>322</v>
      </c>
      <c r="AE10" s="171"/>
    </row>
    <row r="11" spans="1:31" s="195" customFormat="1" ht="16.5" customHeight="1">
      <c r="A11" s="192"/>
      <c r="B11" s="21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8"/>
      <c r="AC11" s="199"/>
      <c r="AD11" s="193"/>
      <c r="AE11" s="194"/>
    </row>
    <row r="12" spans="1:31" ht="16.5" customHeight="1">
      <c r="A12" s="8"/>
      <c r="B12" s="18" t="s">
        <v>83</v>
      </c>
      <c r="C12" s="91">
        <v>6989</v>
      </c>
      <c r="D12" s="91">
        <f>SUM(E12:J12)</f>
        <v>3013</v>
      </c>
      <c r="E12" s="91">
        <v>2928</v>
      </c>
      <c r="F12" s="91">
        <v>70</v>
      </c>
      <c r="G12" s="91">
        <v>0</v>
      </c>
      <c r="H12" s="91">
        <v>1</v>
      </c>
      <c r="I12" s="91">
        <v>14</v>
      </c>
      <c r="J12" s="91">
        <v>0</v>
      </c>
      <c r="K12" s="91">
        <v>750</v>
      </c>
      <c r="L12" s="415">
        <v>371</v>
      </c>
      <c r="M12" s="415">
        <v>324</v>
      </c>
      <c r="N12" s="91">
        <v>136</v>
      </c>
      <c r="O12" s="91">
        <v>2229</v>
      </c>
      <c r="P12" s="91">
        <v>8</v>
      </c>
      <c r="Q12" s="91">
        <v>61</v>
      </c>
      <c r="R12" s="91">
        <v>204</v>
      </c>
      <c r="S12" s="91">
        <v>0</v>
      </c>
      <c r="T12" s="91">
        <f>SUM(U12:V12)</f>
        <v>3</v>
      </c>
      <c r="U12" s="91">
        <v>3</v>
      </c>
      <c r="V12" s="91">
        <v>0</v>
      </c>
      <c r="W12" s="366">
        <v>539</v>
      </c>
      <c r="X12" s="91">
        <v>3431</v>
      </c>
      <c r="Y12" s="91">
        <v>70</v>
      </c>
      <c r="Z12" s="366">
        <v>649</v>
      </c>
      <c r="AA12" s="366">
        <v>3</v>
      </c>
      <c r="AB12" s="178">
        <f>D12/C12*100</f>
        <v>43.110602375160965</v>
      </c>
      <c r="AC12" s="177">
        <f>(O12+P12+T12)/C12*100</f>
        <v>32.050364859064246</v>
      </c>
      <c r="AD12" s="17" t="s">
        <v>89</v>
      </c>
      <c r="AE12" s="15"/>
    </row>
    <row r="13" spans="1:31" ht="16.5" customHeight="1">
      <c r="A13" s="8"/>
      <c r="B13" s="18" t="s">
        <v>84</v>
      </c>
      <c r="C13" s="91">
        <v>2983</v>
      </c>
      <c r="D13" s="91">
        <f>SUM(E13:J13)</f>
        <v>1780</v>
      </c>
      <c r="E13" s="91">
        <v>1739</v>
      </c>
      <c r="F13" s="91">
        <v>40</v>
      </c>
      <c r="G13" s="91">
        <v>1</v>
      </c>
      <c r="H13" s="91">
        <v>0</v>
      </c>
      <c r="I13" s="91">
        <v>0</v>
      </c>
      <c r="J13" s="91">
        <v>0</v>
      </c>
      <c r="K13" s="91">
        <v>483</v>
      </c>
      <c r="L13" s="415"/>
      <c r="M13" s="415"/>
      <c r="N13" s="91">
        <v>30</v>
      </c>
      <c r="O13" s="91">
        <v>394</v>
      </c>
      <c r="P13" s="91">
        <v>4</v>
      </c>
      <c r="Q13" s="91">
        <v>28</v>
      </c>
      <c r="R13" s="91">
        <v>151</v>
      </c>
      <c r="S13" s="91">
        <v>6</v>
      </c>
      <c r="T13" s="91">
        <f>SUM(U13:V13)</f>
        <v>0</v>
      </c>
      <c r="U13" s="91">
        <v>0</v>
      </c>
      <c r="V13" s="91">
        <v>0</v>
      </c>
      <c r="W13" s="366"/>
      <c r="X13" s="91">
        <v>1830</v>
      </c>
      <c r="Y13" s="91">
        <v>40</v>
      </c>
      <c r="Z13" s="366"/>
      <c r="AA13" s="366"/>
      <c r="AB13" s="178">
        <f>D13/C13*100</f>
        <v>59.6714716728126</v>
      </c>
      <c r="AC13" s="177">
        <f>(O13+P13+T13)/C13*100</f>
        <v>13.342272879651357</v>
      </c>
      <c r="AD13" s="17" t="s">
        <v>90</v>
      </c>
      <c r="AE13" s="15"/>
    </row>
    <row r="14" spans="1:31" s="255" customFormat="1" ht="16.5" customHeight="1">
      <c r="A14" s="252"/>
      <c r="B14" s="256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60"/>
      <c r="AC14" s="261"/>
      <c r="AD14" s="253"/>
      <c r="AE14" s="254"/>
    </row>
    <row r="15" spans="1:31" s="221" customFormat="1" ht="15.75" customHeight="1">
      <c r="A15" s="393" t="s">
        <v>231</v>
      </c>
      <c r="B15" s="396"/>
      <c r="C15" s="340">
        <f>SUM(C17:C34)</f>
        <v>8860</v>
      </c>
      <c r="D15" s="341">
        <f aca="true" t="shared" si="1" ref="D15:AA15">SUM(D17:D34)</f>
        <v>4548</v>
      </c>
      <c r="E15" s="341">
        <f t="shared" si="1"/>
        <v>4439</v>
      </c>
      <c r="F15" s="341">
        <f t="shared" si="1"/>
        <v>93</v>
      </c>
      <c r="G15" s="341">
        <f t="shared" si="1"/>
        <v>1</v>
      </c>
      <c r="H15" s="341">
        <f t="shared" si="1"/>
        <v>1</v>
      </c>
      <c r="I15" s="341">
        <f t="shared" si="1"/>
        <v>14</v>
      </c>
      <c r="J15" s="341">
        <f t="shared" si="1"/>
        <v>0</v>
      </c>
      <c r="K15" s="341">
        <f t="shared" si="1"/>
        <v>1097</v>
      </c>
      <c r="L15" s="341">
        <f t="shared" si="1"/>
        <v>325</v>
      </c>
      <c r="M15" s="341">
        <f t="shared" si="1"/>
        <v>286</v>
      </c>
      <c r="N15" s="341">
        <f t="shared" si="1"/>
        <v>141</v>
      </c>
      <c r="O15" s="341">
        <f t="shared" si="1"/>
        <v>2038</v>
      </c>
      <c r="P15" s="341">
        <f t="shared" si="1"/>
        <v>10</v>
      </c>
      <c r="Q15" s="341">
        <f t="shared" si="1"/>
        <v>62</v>
      </c>
      <c r="R15" s="341">
        <f t="shared" si="1"/>
        <v>347</v>
      </c>
      <c r="S15" s="341">
        <f t="shared" si="1"/>
        <v>6</v>
      </c>
      <c r="T15" s="341">
        <f t="shared" si="1"/>
        <v>3</v>
      </c>
      <c r="U15" s="341">
        <f t="shared" si="1"/>
        <v>3</v>
      </c>
      <c r="V15" s="341">
        <f t="shared" si="1"/>
        <v>0</v>
      </c>
      <c r="W15" s="341">
        <f t="shared" si="1"/>
        <v>467</v>
      </c>
      <c r="X15" s="341">
        <f t="shared" si="1"/>
        <v>5031</v>
      </c>
      <c r="Y15" s="341">
        <f t="shared" si="1"/>
        <v>93</v>
      </c>
      <c r="Z15" s="341">
        <f t="shared" si="1"/>
        <v>646</v>
      </c>
      <c r="AA15" s="341">
        <f t="shared" si="1"/>
        <v>3</v>
      </c>
      <c r="AB15" s="342">
        <f>D15/C15*100</f>
        <v>51.331828442437924</v>
      </c>
      <c r="AC15" s="342">
        <f>(O15+P15+T15)/C15*100</f>
        <v>23.148984198645596</v>
      </c>
      <c r="AD15" s="350" t="s">
        <v>231</v>
      </c>
      <c r="AE15" s="351"/>
    </row>
    <row r="16" spans="1:31" s="221" customFormat="1" ht="15.75" customHeight="1">
      <c r="A16" s="280"/>
      <c r="B16" s="281" t="s">
        <v>166</v>
      </c>
      <c r="C16" s="340">
        <f>SUM(C17:C21)</f>
        <v>5266</v>
      </c>
      <c r="D16" s="341">
        <f aca="true" t="shared" si="2" ref="D16:AA16">SUM(D17:D21)</f>
        <v>3081</v>
      </c>
      <c r="E16" s="341">
        <f t="shared" si="2"/>
        <v>3029</v>
      </c>
      <c r="F16" s="341">
        <f t="shared" si="2"/>
        <v>51</v>
      </c>
      <c r="G16" s="341">
        <f t="shared" si="2"/>
        <v>1</v>
      </c>
      <c r="H16" s="341">
        <f t="shared" si="2"/>
        <v>0</v>
      </c>
      <c r="I16" s="341">
        <f t="shared" si="2"/>
        <v>0</v>
      </c>
      <c r="J16" s="341">
        <f t="shared" si="2"/>
        <v>0</v>
      </c>
      <c r="K16" s="341">
        <f t="shared" si="2"/>
        <v>599</v>
      </c>
      <c r="L16" s="341">
        <f t="shared" si="2"/>
        <v>276</v>
      </c>
      <c r="M16" s="341">
        <f t="shared" si="2"/>
        <v>219</v>
      </c>
      <c r="N16" s="341">
        <f t="shared" si="2"/>
        <v>47</v>
      </c>
      <c r="O16" s="341">
        <f t="shared" si="2"/>
        <v>748</v>
      </c>
      <c r="P16" s="341">
        <f t="shared" si="2"/>
        <v>6</v>
      </c>
      <c r="Q16" s="341">
        <f t="shared" si="2"/>
        <v>30</v>
      </c>
      <c r="R16" s="341">
        <f t="shared" si="2"/>
        <v>254</v>
      </c>
      <c r="S16" s="341">
        <f t="shared" si="2"/>
        <v>6</v>
      </c>
      <c r="T16" s="341">
        <f t="shared" si="2"/>
        <v>0</v>
      </c>
      <c r="U16" s="341">
        <f t="shared" si="2"/>
        <v>0</v>
      </c>
      <c r="V16" s="341">
        <f t="shared" si="2"/>
        <v>0</v>
      </c>
      <c r="W16" s="341">
        <f t="shared" si="2"/>
        <v>193</v>
      </c>
      <c r="X16" s="341">
        <f t="shared" si="2"/>
        <v>3553</v>
      </c>
      <c r="Y16" s="341">
        <f t="shared" si="2"/>
        <v>51</v>
      </c>
      <c r="Z16" s="341">
        <f t="shared" si="2"/>
        <v>541</v>
      </c>
      <c r="AA16" s="341">
        <f t="shared" si="2"/>
        <v>1</v>
      </c>
      <c r="AB16" s="342">
        <f>D16/C16*100</f>
        <v>58.50740600075959</v>
      </c>
      <c r="AC16" s="342">
        <f>(O16+P16+T16)/C16*100</f>
        <v>14.318268135206988</v>
      </c>
      <c r="AD16" s="282" t="s">
        <v>166</v>
      </c>
      <c r="AE16" s="280"/>
    </row>
    <row r="17" spans="1:31" s="228" customFormat="1" ht="15.75" customHeight="1">
      <c r="A17" s="222"/>
      <c r="B17" s="223" t="s">
        <v>27</v>
      </c>
      <c r="C17" s="340">
        <f aca="true" t="shared" si="3" ref="C17:C33">D17+K17+L17+M17+N17+O17+P17+Q17+R17+S17</f>
        <v>1505</v>
      </c>
      <c r="D17" s="237">
        <f aca="true" t="shared" si="4" ref="D17:D33">SUM(E17:J17)</f>
        <v>673</v>
      </c>
      <c r="E17" s="237">
        <v>662</v>
      </c>
      <c r="F17" s="237">
        <v>11</v>
      </c>
      <c r="G17" s="237">
        <v>0</v>
      </c>
      <c r="H17" s="237">
        <v>0</v>
      </c>
      <c r="I17" s="237">
        <v>0</v>
      </c>
      <c r="J17" s="237">
        <v>0</v>
      </c>
      <c r="K17" s="237">
        <v>258</v>
      </c>
      <c r="L17" s="237">
        <v>91</v>
      </c>
      <c r="M17" s="237">
        <v>43</v>
      </c>
      <c r="N17" s="237">
        <v>17</v>
      </c>
      <c r="O17" s="237">
        <v>339</v>
      </c>
      <c r="P17" s="237">
        <v>3</v>
      </c>
      <c r="Q17" s="237">
        <v>17</v>
      </c>
      <c r="R17" s="237">
        <v>58</v>
      </c>
      <c r="S17" s="237">
        <v>6</v>
      </c>
      <c r="T17" s="237">
        <f>SUM(U17:V17)</f>
        <v>0</v>
      </c>
      <c r="U17" s="237">
        <v>0</v>
      </c>
      <c r="V17" s="237">
        <v>0</v>
      </c>
      <c r="W17" s="237">
        <v>99</v>
      </c>
      <c r="X17" s="237">
        <v>818</v>
      </c>
      <c r="Y17" s="237">
        <v>11</v>
      </c>
      <c r="Z17" s="237">
        <v>170</v>
      </c>
      <c r="AA17" s="237">
        <v>0</v>
      </c>
      <c r="AB17" s="238">
        <f aca="true" t="shared" si="5" ref="AB17:AB34">D17/C17*100</f>
        <v>44.71760797342193</v>
      </c>
      <c r="AC17" s="239">
        <f aca="true" t="shared" si="6" ref="AC17:AC34">(O17+P17+T17)/C17*100</f>
        <v>22.72425249169435</v>
      </c>
      <c r="AD17" s="226" t="s">
        <v>27</v>
      </c>
      <c r="AE17" s="227"/>
    </row>
    <row r="18" spans="1:31" s="228" customFormat="1" ht="15.75" customHeight="1">
      <c r="A18" s="222"/>
      <c r="B18" s="223" t="s">
        <v>28</v>
      </c>
      <c r="C18" s="340">
        <f t="shared" si="3"/>
        <v>1468</v>
      </c>
      <c r="D18" s="237">
        <f t="shared" si="4"/>
        <v>899</v>
      </c>
      <c r="E18" s="237">
        <v>893</v>
      </c>
      <c r="F18" s="237">
        <v>6</v>
      </c>
      <c r="G18" s="237">
        <v>0</v>
      </c>
      <c r="H18" s="237">
        <v>0</v>
      </c>
      <c r="I18" s="237">
        <v>0</v>
      </c>
      <c r="J18" s="237">
        <v>0</v>
      </c>
      <c r="K18" s="237">
        <v>115</v>
      </c>
      <c r="L18" s="237">
        <v>33</v>
      </c>
      <c r="M18" s="237">
        <v>43</v>
      </c>
      <c r="N18" s="237">
        <v>14</v>
      </c>
      <c r="O18" s="237">
        <v>225</v>
      </c>
      <c r="P18" s="237">
        <v>1</v>
      </c>
      <c r="Q18" s="237">
        <v>1</v>
      </c>
      <c r="R18" s="237">
        <v>137</v>
      </c>
      <c r="S18" s="237">
        <v>0</v>
      </c>
      <c r="T18" s="237">
        <f aca="true" t="shared" si="7" ref="T18:T33">SUM(U18:V18)</f>
        <v>0</v>
      </c>
      <c r="U18" s="237">
        <v>0</v>
      </c>
      <c r="V18" s="237">
        <v>0</v>
      </c>
      <c r="W18" s="237">
        <v>50</v>
      </c>
      <c r="X18" s="237">
        <v>1019</v>
      </c>
      <c r="Y18" s="237">
        <v>6</v>
      </c>
      <c r="Z18" s="237">
        <v>130</v>
      </c>
      <c r="AA18" s="237">
        <v>1</v>
      </c>
      <c r="AB18" s="238">
        <f t="shared" si="5"/>
        <v>61.23978201634878</v>
      </c>
      <c r="AC18" s="239">
        <f t="shared" si="6"/>
        <v>15.39509536784741</v>
      </c>
      <c r="AD18" s="226" t="s">
        <v>28</v>
      </c>
      <c r="AE18" s="227"/>
    </row>
    <row r="19" spans="1:31" s="228" customFormat="1" ht="15.75" customHeight="1">
      <c r="A19" s="222"/>
      <c r="B19" s="223" t="s">
        <v>29</v>
      </c>
      <c r="C19" s="340">
        <f t="shared" si="3"/>
        <v>796</v>
      </c>
      <c r="D19" s="237">
        <f t="shared" si="4"/>
        <v>481</v>
      </c>
      <c r="E19" s="237">
        <v>461</v>
      </c>
      <c r="F19" s="237">
        <v>20</v>
      </c>
      <c r="G19" s="237">
        <v>0</v>
      </c>
      <c r="H19" s="237">
        <v>0</v>
      </c>
      <c r="I19" s="237">
        <v>0</v>
      </c>
      <c r="J19" s="237">
        <v>0</v>
      </c>
      <c r="K19" s="237">
        <v>92</v>
      </c>
      <c r="L19" s="237">
        <v>78</v>
      </c>
      <c r="M19" s="237">
        <v>54</v>
      </c>
      <c r="N19" s="237">
        <v>3</v>
      </c>
      <c r="O19" s="237">
        <v>59</v>
      </c>
      <c r="P19" s="237">
        <v>0</v>
      </c>
      <c r="Q19" s="237">
        <v>3</v>
      </c>
      <c r="R19" s="237">
        <v>26</v>
      </c>
      <c r="S19" s="237">
        <v>0</v>
      </c>
      <c r="T19" s="237">
        <f t="shared" si="7"/>
        <v>0</v>
      </c>
      <c r="U19" s="237">
        <v>0</v>
      </c>
      <c r="V19" s="237">
        <v>0</v>
      </c>
      <c r="W19" s="237">
        <v>12</v>
      </c>
      <c r="X19" s="237">
        <v>588</v>
      </c>
      <c r="Y19" s="237">
        <v>20</v>
      </c>
      <c r="Z19" s="237">
        <v>142</v>
      </c>
      <c r="AA19" s="237">
        <v>0</v>
      </c>
      <c r="AB19" s="238">
        <f t="shared" si="5"/>
        <v>60.42713567839196</v>
      </c>
      <c r="AC19" s="239">
        <f t="shared" si="6"/>
        <v>7.4120603015075375</v>
      </c>
      <c r="AD19" s="226" t="s">
        <v>29</v>
      </c>
      <c r="AE19" s="227"/>
    </row>
    <row r="20" spans="1:31" s="228" customFormat="1" ht="15.75" customHeight="1">
      <c r="A20" s="222"/>
      <c r="B20" s="223" t="s">
        <v>30</v>
      </c>
      <c r="C20" s="340">
        <f t="shared" si="3"/>
        <v>619</v>
      </c>
      <c r="D20" s="237">
        <f t="shared" si="4"/>
        <v>443</v>
      </c>
      <c r="E20" s="237">
        <v>439</v>
      </c>
      <c r="F20" s="237">
        <v>4</v>
      </c>
      <c r="G20" s="237">
        <v>0</v>
      </c>
      <c r="H20" s="237">
        <v>0</v>
      </c>
      <c r="I20" s="237">
        <v>0</v>
      </c>
      <c r="J20" s="237">
        <v>0</v>
      </c>
      <c r="K20" s="237">
        <v>22</v>
      </c>
      <c r="L20" s="237">
        <v>53</v>
      </c>
      <c r="M20" s="237">
        <v>45</v>
      </c>
      <c r="N20" s="237">
        <v>4</v>
      </c>
      <c r="O20" s="237">
        <v>30</v>
      </c>
      <c r="P20" s="237">
        <v>2</v>
      </c>
      <c r="Q20" s="237">
        <v>0</v>
      </c>
      <c r="R20" s="237">
        <v>20</v>
      </c>
      <c r="S20" s="237">
        <v>0</v>
      </c>
      <c r="T20" s="237">
        <f t="shared" si="7"/>
        <v>0</v>
      </c>
      <c r="U20" s="237">
        <v>0</v>
      </c>
      <c r="V20" s="237">
        <v>0</v>
      </c>
      <c r="W20" s="237">
        <v>10</v>
      </c>
      <c r="X20" s="237">
        <v>474</v>
      </c>
      <c r="Y20" s="237">
        <v>4</v>
      </c>
      <c r="Z20" s="237">
        <v>61</v>
      </c>
      <c r="AA20" s="237">
        <v>0</v>
      </c>
      <c r="AB20" s="238">
        <f t="shared" si="5"/>
        <v>71.5670436187399</v>
      </c>
      <c r="AC20" s="239">
        <f t="shared" si="6"/>
        <v>5.169628432956381</v>
      </c>
      <c r="AD20" s="226" t="s">
        <v>30</v>
      </c>
      <c r="AE20" s="227"/>
    </row>
    <row r="21" spans="1:31" s="228" customFormat="1" ht="15.75" customHeight="1">
      <c r="A21" s="222"/>
      <c r="B21" s="223" t="s">
        <v>31</v>
      </c>
      <c r="C21" s="340">
        <f t="shared" si="3"/>
        <v>878</v>
      </c>
      <c r="D21" s="237">
        <f t="shared" si="4"/>
        <v>585</v>
      </c>
      <c r="E21" s="237">
        <v>574</v>
      </c>
      <c r="F21" s="237">
        <v>10</v>
      </c>
      <c r="G21" s="237">
        <v>1</v>
      </c>
      <c r="H21" s="237">
        <v>0</v>
      </c>
      <c r="I21" s="237">
        <v>0</v>
      </c>
      <c r="J21" s="237">
        <v>0</v>
      </c>
      <c r="K21" s="237">
        <v>112</v>
      </c>
      <c r="L21" s="237">
        <v>21</v>
      </c>
      <c r="M21" s="237">
        <v>34</v>
      </c>
      <c r="N21" s="237">
        <v>9</v>
      </c>
      <c r="O21" s="237">
        <v>95</v>
      </c>
      <c r="P21" s="237">
        <v>0</v>
      </c>
      <c r="Q21" s="237">
        <v>9</v>
      </c>
      <c r="R21" s="237">
        <v>13</v>
      </c>
      <c r="S21" s="237">
        <v>0</v>
      </c>
      <c r="T21" s="237">
        <f t="shared" si="7"/>
        <v>0</v>
      </c>
      <c r="U21" s="237">
        <v>0</v>
      </c>
      <c r="V21" s="237">
        <v>0</v>
      </c>
      <c r="W21" s="237">
        <v>22</v>
      </c>
      <c r="X21" s="237">
        <v>654</v>
      </c>
      <c r="Y21" s="237">
        <v>10</v>
      </c>
      <c r="Z21" s="237">
        <v>38</v>
      </c>
      <c r="AA21" s="237">
        <v>0</v>
      </c>
      <c r="AB21" s="238">
        <f t="shared" si="5"/>
        <v>66.62870159453303</v>
      </c>
      <c r="AC21" s="239">
        <f t="shared" si="6"/>
        <v>10.82004555808656</v>
      </c>
      <c r="AD21" s="226" t="s">
        <v>31</v>
      </c>
      <c r="AE21" s="227"/>
    </row>
    <row r="22" spans="1:31" s="228" customFormat="1" ht="15.75" customHeight="1">
      <c r="A22" s="222"/>
      <c r="B22" s="229" t="s">
        <v>32</v>
      </c>
      <c r="C22" s="340">
        <f t="shared" si="3"/>
        <v>694</v>
      </c>
      <c r="D22" s="237">
        <f t="shared" si="4"/>
        <v>233</v>
      </c>
      <c r="E22" s="237">
        <v>221</v>
      </c>
      <c r="F22" s="237">
        <v>6</v>
      </c>
      <c r="G22" s="237">
        <v>0</v>
      </c>
      <c r="H22" s="237">
        <v>0</v>
      </c>
      <c r="I22" s="237">
        <v>6</v>
      </c>
      <c r="J22" s="237">
        <v>0</v>
      </c>
      <c r="K22" s="237">
        <v>105</v>
      </c>
      <c r="L22" s="237">
        <v>11</v>
      </c>
      <c r="M22" s="237">
        <v>14</v>
      </c>
      <c r="N22" s="237">
        <v>15</v>
      </c>
      <c r="O22" s="237">
        <v>296</v>
      </c>
      <c r="P22" s="237">
        <v>0</v>
      </c>
      <c r="Q22" s="237">
        <v>6</v>
      </c>
      <c r="R22" s="237">
        <v>14</v>
      </c>
      <c r="S22" s="237">
        <v>0</v>
      </c>
      <c r="T22" s="237">
        <f t="shared" si="7"/>
        <v>2</v>
      </c>
      <c r="U22" s="237">
        <v>2</v>
      </c>
      <c r="V22" s="237">
        <v>0</v>
      </c>
      <c r="W22" s="237">
        <v>68</v>
      </c>
      <c r="X22" s="237">
        <v>225</v>
      </c>
      <c r="Y22" s="237">
        <v>6</v>
      </c>
      <c r="Z22" s="237">
        <v>10</v>
      </c>
      <c r="AA22" s="237">
        <v>1</v>
      </c>
      <c r="AB22" s="238">
        <f t="shared" si="5"/>
        <v>33.57348703170029</v>
      </c>
      <c r="AC22" s="239">
        <f t="shared" si="6"/>
        <v>42.93948126801153</v>
      </c>
      <c r="AD22" s="230" t="s">
        <v>32</v>
      </c>
      <c r="AE22" s="227"/>
    </row>
    <row r="23" spans="1:31" s="228" customFormat="1" ht="15.75" customHeight="1">
      <c r="A23" s="222"/>
      <c r="B23" s="229" t="s">
        <v>167</v>
      </c>
      <c r="C23" s="340">
        <f t="shared" si="3"/>
        <v>169</v>
      </c>
      <c r="D23" s="237">
        <f t="shared" si="4"/>
        <v>87</v>
      </c>
      <c r="E23" s="237">
        <v>85</v>
      </c>
      <c r="F23" s="237">
        <v>2</v>
      </c>
      <c r="G23" s="237">
        <v>0</v>
      </c>
      <c r="H23" s="237">
        <v>0</v>
      </c>
      <c r="I23" s="237">
        <v>0</v>
      </c>
      <c r="J23" s="237">
        <v>0</v>
      </c>
      <c r="K23" s="237">
        <v>34</v>
      </c>
      <c r="L23" s="237">
        <v>0</v>
      </c>
      <c r="M23" s="237">
        <v>0</v>
      </c>
      <c r="N23" s="237">
        <v>3</v>
      </c>
      <c r="O23" s="237">
        <v>37</v>
      </c>
      <c r="P23" s="237">
        <v>0</v>
      </c>
      <c r="Q23" s="237">
        <v>0</v>
      </c>
      <c r="R23" s="237">
        <v>8</v>
      </c>
      <c r="S23" s="237">
        <v>0</v>
      </c>
      <c r="T23" s="237">
        <f t="shared" si="7"/>
        <v>0</v>
      </c>
      <c r="U23" s="237">
        <v>0</v>
      </c>
      <c r="V23" s="237">
        <v>0</v>
      </c>
      <c r="W23" s="237">
        <v>5</v>
      </c>
      <c r="X23" s="237">
        <v>85</v>
      </c>
      <c r="Y23" s="237">
        <v>2</v>
      </c>
      <c r="Z23" s="237">
        <v>0</v>
      </c>
      <c r="AA23" s="237">
        <v>0</v>
      </c>
      <c r="AB23" s="238">
        <f t="shared" si="5"/>
        <v>51.4792899408284</v>
      </c>
      <c r="AC23" s="239">
        <f t="shared" si="6"/>
        <v>21.893491124260358</v>
      </c>
      <c r="AD23" s="230" t="s">
        <v>167</v>
      </c>
      <c r="AE23" s="227"/>
    </row>
    <row r="24" spans="1:31" s="228" customFormat="1" ht="15.75" customHeight="1">
      <c r="A24" s="222"/>
      <c r="B24" s="229" t="s">
        <v>33</v>
      </c>
      <c r="C24" s="340">
        <f t="shared" si="3"/>
        <v>364</v>
      </c>
      <c r="D24" s="237">
        <f t="shared" si="4"/>
        <v>122</v>
      </c>
      <c r="E24" s="237">
        <v>112</v>
      </c>
      <c r="F24" s="237">
        <v>7</v>
      </c>
      <c r="G24" s="237">
        <v>0</v>
      </c>
      <c r="H24" s="237">
        <v>0</v>
      </c>
      <c r="I24" s="237">
        <v>3</v>
      </c>
      <c r="J24" s="237">
        <v>0</v>
      </c>
      <c r="K24" s="237">
        <v>79</v>
      </c>
      <c r="L24" s="237">
        <v>0</v>
      </c>
      <c r="M24" s="237">
        <v>4</v>
      </c>
      <c r="N24" s="237">
        <v>27</v>
      </c>
      <c r="O24" s="237">
        <v>121</v>
      </c>
      <c r="P24" s="237">
        <v>0</v>
      </c>
      <c r="Q24" s="237">
        <v>3</v>
      </c>
      <c r="R24" s="237">
        <v>8</v>
      </c>
      <c r="S24" s="237">
        <v>0</v>
      </c>
      <c r="T24" s="237">
        <f t="shared" si="7"/>
        <v>0</v>
      </c>
      <c r="U24" s="237">
        <v>0</v>
      </c>
      <c r="V24" s="237">
        <v>0</v>
      </c>
      <c r="W24" s="237">
        <v>24</v>
      </c>
      <c r="X24" s="237">
        <v>120</v>
      </c>
      <c r="Y24" s="237">
        <v>7</v>
      </c>
      <c r="Z24" s="237">
        <v>1</v>
      </c>
      <c r="AA24" s="237">
        <v>0</v>
      </c>
      <c r="AB24" s="238">
        <f t="shared" si="5"/>
        <v>33.51648351648351</v>
      </c>
      <c r="AC24" s="239">
        <f t="shared" si="6"/>
        <v>33.24175824175824</v>
      </c>
      <c r="AD24" s="230" t="s">
        <v>33</v>
      </c>
      <c r="AE24" s="227"/>
    </row>
    <row r="25" spans="1:31" s="228" customFormat="1" ht="15.75" customHeight="1">
      <c r="A25" s="222"/>
      <c r="B25" s="229" t="s">
        <v>34</v>
      </c>
      <c r="C25" s="340">
        <f t="shared" si="3"/>
        <v>335</v>
      </c>
      <c r="D25" s="237">
        <f t="shared" si="4"/>
        <v>117</v>
      </c>
      <c r="E25" s="237">
        <v>111</v>
      </c>
      <c r="F25" s="237">
        <v>1</v>
      </c>
      <c r="G25" s="237">
        <v>0</v>
      </c>
      <c r="H25" s="237">
        <v>0</v>
      </c>
      <c r="I25" s="237">
        <v>5</v>
      </c>
      <c r="J25" s="237">
        <v>0</v>
      </c>
      <c r="K25" s="237">
        <v>25</v>
      </c>
      <c r="L25" s="237">
        <v>0</v>
      </c>
      <c r="M25" s="237">
        <v>21</v>
      </c>
      <c r="N25" s="237">
        <v>4</v>
      </c>
      <c r="O25" s="237">
        <v>164</v>
      </c>
      <c r="P25" s="237">
        <v>0</v>
      </c>
      <c r="Q25" s="237">
        <v>0</v>
      </c>
      <c r="R25" s="237">
        <v>4</v>
      </c>
      <c r="S25" s="237">
        <v>0</v>
      </c>
      <c r="T25" s="237">
        <f t="shared" si="7"/>
        <v>0</v>
      </c>
      <c r="U25" s="237">
        <v>0</v>
      </c>
      <c r="V25" s="237">
        <v>0</v>
      </c>
      <c r="W25" s="237">
        <v>57</v>
      </c>
      <c r="X25" s="237">
        <v>111</v>
      </c>
      <c r="Y25" s="237">
        <v>1</v>
      </c>
      <c r="Z25" s="237">
        <v>0</v>
      </c>
      <c r="AA25" s="237">
        <v>0</v>
      </c>
      <c r="AB25" s="238">
        <f t="shared" si="5"/>
        <v>34.92537313432836</v>
      </c>
      <c r="AC25" s="239">
        <f t="shared" si="6"/>
        <v>48.95522388059702</v>
      </c>
      <c r="AD25" s="230" t="s">
        <v>34</v>
      </c>
      <c r="AE25" s="227"/>
    </row>
    <row r="26" spans="1:31" s="228" customFormat="1" ht="15.75" customHeight="1">
      <c r="A26" s="222"/>
      <c r="B26" s="229" t="s">
        <v>35</v>
      </c>
      <c r="C26" s="340">
        <f t="shared" si="3"/>
        <v>253</v>
      </c>
      <c r="D26" s="237">
        <f t="shared" si="4"/>
        <v>113</v>
      </c>
      <c r="E26" s="237">
        <v>108</v>
      </c>
      <c r="F26" s="237">
        <v>4</v>
      </c>
      <c r="G26" s="237">
        <v>0</v>
      </c>
      <c r="H26" s="237">
        <v>1</v>
      </c>
      <c r="I26" s="237">
        <v>0</v>
      </c>
      <c r="J26" s="237">
        <v>0</v>
      </c>
      <c r="K26" s="237">
        <v>34</v>
      </c>
      <c r="L26" s="237">
        <v>22</v>
      </c>
      <c r="M26" s="237">
        <v>0</v>
      </c>
      <c r="N26" s="237">
        <v>4</v>
      </c>
      <c r="O26" s="237">
        <v>72</v>
      </c>
      <c r="P26" s="237">
        <v>0</v>
      </c>
      <c r="Q26" s="237">
        <v>2</v>
      </c>
      <c r="R26" s="237">
        <v>6</v>
      </c>
      <c r="S26" s="237">
        <v>0</v>
      </c>
      <c r="T26" s="237">
        <f t="shared" si="7"/>
        <v>0</v>
      </c>
      <c r="U26" s="237">
        <v>0</v>
      </c>
      <c r="V26" s="237">
        <v>0</v>
      </c>
      <c r="W26" s="237">
        <v>14</v>
      </c>
      <c r="X26" s="237">
        <v>108</v>
      </c>
      <c r="Y26" s="237">
        <v>4</v>
      </c>
      <c r="Z26" s="237">
        <v>0</v>
      </c>
      <c r="AA26" s="237">
        <v>0</v>
      </c>
      <c r="AB26" s="240">
        <f t="shared" si="5"/>
        <v>44.66403162055336</v>
      </c>
      <c r="AC26" s="239">
        <f t="shared" si="6"/>
        <v>28.458498023715418</v>
      </c>
      <c r="AD26" s="230" t="s">
        <v>35</v>
      </c>
      <c r="AE26" s="227"/>
    </row>
    <row r="27" spans="1:31" s="228" customFormat="1" ht="15.75" customHeight="1">
      <c r="A27" s="222"/>
      <c r="B27" s="229" t="s">
        <v>36</v>
      </c>
      <c r="C27" s="340">
        <f t="shared" si="3"/>
        <v>79</v>
      </c>
      <c r="D27" s="237">
        <f t="shared" si="4"/>
        <v>52</v>
      </c>
      <c r="E27" s="237">
        <v>51</v>
      </c>
      <c r="F27" s="237">
        <v>1</v>
      </c>
      <c r="G27" s="237">
        <v>0</v>
      </c>
      <c r="H27" s="237">
        <v>0</v>
      </c>
      <c r="I27" s="237">
        <v>0</v>
      </c>
      <c r="J27" s="237">
        <v>0</v>
      </c>
      <c r="K27" s="237">
        <v>12</v>
      </c>
      <c r="L27" s="237">
        <v>2</v>
      </c>
      <c r="M27" s="237">
        <v>0</v>
      </c>
      <c r="N27" s="237">
        <v>1</v>
      </c>
      <c r="O27" s="237">
        <v>8</v>
      </c>
      <c r="P27" s="237">
        <v>0</v>
      </c>
      <c r="Q27" s="237">
        <v>0</v>
      </c>
      <c r="R27" s="237">
        <v>4</v>
      </c>
      <c r="S27" s="237">
        <v>0</v>
      </c>
      <c r="T27" s="237">
        <f t="shared" si="7"/>
        <v>0</v>
      </c>
      <c r="U27" s="237">
        <v>0</v>
      </c>
      <c r="V27" s="237">
        <v>0</v>
      </c>
      <c r="W27" s="237">
        <v>0</v>
      </c>
      <c r="X27" s="237">
        <v>51</v>
      </c>
      <c r="Y27" s="237">
        <v>1</v>
      </c>
      <c r="Z27" s="237">
        <v>1</v>
      </c>
      <c r="AA27" s="237">
        <v>0</v>
      </c>
      <c r="AB27" s="238">
        <f t="shared" si="5"/>
        <v>65.82278481012658</v>
      </c>
      <c r="AC27" s="239">
        <f t="shared" si="6"/>
        <v>10.126582278481013</v>
      </c>
      <c r="AD27" s="230" t="s">
        <v>36</v>
      </c>
      <c r="AE27" s="227"/>
    </row>
    <row r="28" spans="1:31" s="228" customFormat="1" ht="15.75" customHeight="1">
      <c r="A28" s="222"/>
      <c r="B28" s="229" t="s">
        <v>37</v>
      </c>
      <c r="C28" s="340">
        <f t="shared" si="3"/>
        <v>182</v>
      </c>
      <c r="D28" s="237">
        <f t="shared" si="4"/>
        <v>114</v>
      </c>
      <c r="E28" s="237">
        <v>112</v>
      </c>
      <c r="F28" s="237">
        <v>2</v>
      </c>
      <c r="G28" s="237">
        <v>0</v>
      </c>
      <c r="H28" s="237">
        <v>0</v>
      </c>
      <c r="I28" s="237">
        <v>0</v>
      </c>
      <c r="J28" s="237">
        <v>0</v>
      </c>
      <c r="K28" s="237">
        <v>15</v>
      </c>
      <c r="L28" s="237">
        <v>6</v>
      </c>
      <c r="M28" s="237">
        <v>0</v>
      </c>
      <c r="N28" s="237">
        <v>0</v>
      </c>
      <c r="O28" s="237">
        <v>24</v>
      </c>
      <c r="P28" s="237">
        <v>4</v>
      </c>
      <c r="Q28" s="237">
        <v>10</v>
      </c>
      <c r="R28" s="237">
        <v>9</v>
      </c>
      <c r="S28" s="237">
        <v>0</v>
      </c>
      <c r="T28" s="237">
        <f t="shared" si="7"/>
        <v>0</v>
      </c>
      <c r="U28" s="237">
        <v>0</v>
      </c>
      <c r="V28" s="237">
        <v>0</v>
      </c>
      <c r="W28" s="237">
        <v>2</v>
      </c>
      <c r="X28" s="237">
        <v>127</v>
      </c>
      <c r="Y28" s="237">
        <v>2</v>
      </c>
      <c r="Z28" s="237">
        <v>18</v>
      </c>
      <c r="AA28" s="237">
        <v>0</v>
      </c>
      <c r="AB28" s="238">
        <f t="shared" si="5"/>
        <v>62.637362637362635</v>
      </c>
      <c r="AC28" s="239">
        <f t="shared" si="6"/>
        <v>15.384615384615385</v>
      </c>
      <c r="AD28" s="230" t="s">
        <v>37</v>
      </c>
      <c r="AE28" s="227"/>
    </row>
    <row r="29" spans="1:31" s="228" customFormat="1" ht="15.75" customHeight="1">
      <c r="A29" s="222"/>
      <c r="B29" s="229" t="s">
        <v>38</v>
      </c>
      <c r="C29" s="340">
        <f t="shared" si="3"/>
        <v>106</v>
      </c>
      <c r="D29" s="237">
        <f t="shared" si="4"/>
        <v>46</v>
      </c>
      <c r="E29" s="237">
        <v>45</v>
      </c>
      <c r="F29" s="237">
        <v>1</v>
      </c>
      <c r="G29" s="237">
        <v>0</v>
      </c>
      <c r="H29" s="237">
        <v>0</v>
      </c>
      <c r="I29" s="237">
        <v>0</v>
      </c>
      <c r="J29" s="237">
        <v>0</v>
      </c>
      <c r="K29" s="237">
        <v>12</v>
      </c>
      <c r="L29" s="237">
        <v>0</v>
      </c>
      <c r="M29" s="237">
        <v>0</v>
      </c>
      <c r="N29" s="237">
        <v>0</v>
      </c>
      <c r="O29" s="237">
        <v>40</v>
      </c>
      <c r="P29" s="237">
        <v>0</v>
      </c>
      <c r="Q29" s="237">
        <v>2</v>
      </c>
      <c r="R29" s="237">
        <v>6</v>
      </c>
      <c r="S29" s="237">
        <v>0</v>
      </c>
      <c r="T29" s="237">
        <f t="shared" si="7"/>
        <v>0</v>
      </c>
      <c r="U29" s="237">
        <v>0</v>
      </c>
      <c r="V29" s="237">
        <v>0</v>
      </c>
      <c r="W29" s="237">
        <v>1</v>
      </c>
      <c r="X29" s="237">
        <v>51</v>
      </c>
      <c r="Y29" s="237">
        <v>1</v>
      </c>
      <c r="Z29" s="237">
        <v>0</v>
      </c>
      <c r="AA29" s="237">
        <v>0</v>
      </c>
      <c r="AB29" s="238">
        <f t="shared" si="5"/>
        <v>43.39622641509434</v>
      </c>
      <c r="AC29" s="239">
        <f t="shared" si="6"/>
        <v>37.735849056603776</v>
      </c>
      <c r="AD29" s="230" t="s">
        <v>38</v>
      </c>
      <c r="AE29" s="227"/>
    </row>
    <row r="30" spans="1:31" s="228" customFormat="1" ht="15.75" customHeight="1">
      <c r="A30" s="222"/>
      <c r="B30" s="229" t="s">
        <v>74</v>
      </c>
      <c r="C30" s="340">
        <f t="shared" si="3"/>
        <v>264</v>
      </c>
      <c r="D30" s="237">
        <f t="shared" si="4"/>
        <v>81</v>
      </c>
      <c r="E30" s="237">
        <v>79</v>
      </c>
      <c r="F30" s="237">
        <v>2</v>
      </c>
      <c r="G30" s="237">
        <v>0</v>
      </c>
      <c r="H30" s="237">
        <v>0</v>
      </c>
      <c r="I30" s="237">
        <v>0</v>
      </c>
      <c r="J30" s="237">
        <v>0</v>
      </c>
      <c r="K30" s="237">
        <v>45</v>
      </c>
      <c r="L30" s="237">
        <v>0</v>
      </c>
      <c r="M30" s="237">
        <v>11</v>
      </c>
      <c r="N30" s="237">
        <v>10</v>
      </c>
      <c r="O30" s="237">
        <v>107</v>
      </c>
      <c r="P30" s="237">
        <v>0</v>
      </c>
      <c r="Q30" s="237">
        <v>0</v>
      </c>
      <c r="R30" s="237">
        <v>10</v>
      </c>
      <c r="S30" s="237">
        <v>0</v>
      </c>
      <c r="T30" s="237">
        <f t="shared" si="7"/>
        <v>0</v>
      </c>
      <c r="U30" s="237">
        <v>0</v>
      </c>
      <c r="V30" s="237">
        <v>0</v>
      </c>
      <c r="W30" s="237">
        <v>18</v>
      </c>
      <c r="X30" s="237">
        <v>85</v>
      </c>
      <c r="Y30" s="237">
        <v>2</v>
      </c>
      <c r="Z30" s="237">
        <v>18</v>
      </c>
      <c r="AA30" s="237">
        <v>0</v>
      </c>
      <c r="AB30" s="238">
        <f t="shared" si="5"/>
        <v>30.681818181818183</v>
      </c>
      <c r="AC30" s="239">
        <f t="shared" si="6"/>
        <v>40.53030303030303</v>
      </c>
      <c r="AD30" s="230" t="s">
        <v>75</v>
      </c>
      <c r="AE30" s="227"/>
    </row>
    <row r="31" spans="1:31" s="228" customFormat="1" ht="15.75" customHeight="1">
      <c r="A31" s="222"/>
      <c r="B31" s="229" t="s">
        <v>76</v>
      </c>
      <c r="C31" s="340">
        <f t="shared" si="3"/>
        <v>244</v>
      </c>
      <c r="D31" s="237">
        <f t="shared" si="4"/>
        <v>80</v>
      </c>
      <c r="E31" s="237">
        <v>71</v>
      </c>
      <c r="F31" s="237">
        <v>9</v>
      </c>
      <c r="G31" s="237">
        <v>0</v>
      </c>
      <c r="H31" s="237">
        <v>0</v>
      </c>
      <c r="I31" s="237">
        <v>0</v>
      </c>
      <c r="J31" s="237">
        <v>0</v>
      </c>
      <c r="K31" s="237">
        <v>39</v>
      </c>
      <c r="L31" s="237">
        <v>0</v>
      </c>
      <c r="M31" s="237">
        <v>4</v>
      </c>
      <c r="N31" s="237">
        <v>10</v>
      </c>
      <c r="O31" s="237">
        <v>110</v>
      </c>
      <c r="P31" s="237">
        <v>0</v>
      </c>
      <c r="Q31" s="237">
        <v>0</v>
      </c>
      <c r="R31" s="237">
        <v>1</v>
      </c>
      <c r="S31" s="237">
        <v>0</v>
      </c>
      <c r="T31" s="237">
        <f t="shared" si="7"/>
        <v>0</v>
      </c>
      <c r="U31" s="237">
        <v>0</v>
      </c>
      <c r="V31" s="237">
        <v>0</v>
      </c>
      <c r="W31" s="237">
        <v>21</v>
      </c>
      <c r="X31" s="237">
        <v>71</v>
      </c>
      <c r="Y31" s="237">
        <v>9</v>
      </c>
      <c r="Z31" s="237">
        <v>2</v>
      </c>
      <c r="AA31" s="237">
        <v>0</v>
      </c>
      <c r="AB31" s="238">
        <f t="shared" si="5"/>
        <v>32.78688524590164</v>
      </c>
      <c r="AC31" s="239">
        <f t="shared" si="6"/>
        <v>45.08196721311475</v>
      </c>
      <c r="AD31" s="230" t="s">
        <v>77</v>
      </c>
      <c r="AE31" s="227"/>
    </row>
    <row r="32" spans="1:31" s="228" customFormat="1" ht="15.75" customHeight="1">
      <c r="A32" s="222"/>
      <c r="B32" s="229" t="s">
        <v>78</v>
      </c>
      <c r="C32" s="340">
        <f t="shared" si="3"/>
        <v>120</v>
      </c>
      <c r="D32" s="237">
        <f t="shared" si="4"/>
        <v>53</v>
      </c>
      <c r="E32" s="237">
        <v>53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  <c r="K32" s="237">
        <v>25</v>
      </c>
      <c r="L32" s="237">
        <v>0</v>
      </c>
      <c r="M32" s="237">
        <v>0</v>
      </c>
      <c r="N32" s="237">
        <v>2</v>
      </c>
      <c r="O32" s="237">
        <v>28</v>
      </c>
      <c r="P32" s="237">
        <v>0</v>
      </c>
      <c r="Q32" s="237">
        <v>5</v>
      </c>
      <c r="R32" s="237">
        <v>7</v>
      </c>
      <c r="S32" s="237">
        <v>0</v>
      </c>
      <c r="T32" s="237">
        <f t="shared" si="7"/>
        <v>0</v>
      </c>
      <c r="U32" s="237">
        <v>0</v>
      </c>
      <c r="V32" s="237">
        <v>0</v>
      </c>
      <c r="W32" s="237">
        <v>2</v>
      </c>
      <c r="X32" s="237">
        <v>60</v>
      </c>
      <c r="Y32" s="237">
        <v>0</v>
      </c>
      <c r="Z32" s="237">
        <v>3</v>
      </c>
      <c r="AA32" s="237">
        <v>0</v>
      </c>
      <c r="AB32" s="238">
        <f t="shared" si="5"/>
        <v>44.166666666666664</v>
      </c>
      <c r="AC32" s="239">
        <f t="shared" si="6"/>
        <v>23.333333333333332</v>
      </c>
      <c r="AD32" s="230" t="s">
        <v>79</v>
      </c>
      <c r="AE32" s="227"/>
    </row>
    <row r="33" spans="1:31" s="228" customFormat="1" ht="15.75" customHeight="1">
      <c r="A33" s="222"/>
      <c r="B33" s="229" t="s">
        <v>215</v>
      </c>
      <c r="C33" s="340">
        <f t="shared" si="3"/>
        <v>665</v>
      </c>
      <c r="D33" s="237">
        <f t="shared" si="4"/>
        <v>267</v>
      </c>
      <c r="E33" s="237">
        <v>261</v>
      </c>
      <c r="F33" s="237">
        <v>6</v>
      </c>
      <c r="G33" s="237">
        <v>0</v>
      </c>
      <c r="H33" s="237">
        <v>0</v>
      </c>
      <c r="I33" s="237">
        <v>0</v>
      </c>
      <c r="J33" s="237">
        <v>0</v>
      </c>
      <c r="K33" s="237">
        <v>65</v>
      </c>
      <c r="L33" s="237">
        <v>8</v>
      </c>
      <c r="M33" s="237">
        <v>10</v>
      </c>
      <c r="N33" s="237">
        <v>16</v>
      </c>
      <c r="O33" s="237">
        <v>280</v>
      </c>
      <c r="P33" s="237">
        <v>0</v>
      </c>
      <c r="Q33" s="237">
        <v>4</v>
      </c>
      <c r="R33" s="237">
        <v>15</v>
      </c>
      <c r="S33" s="237">
        <v>0</v>
      </c>
      <c r="T33" s="237">
        <f t="shared" si="7"/>
        <v>1</v>
      </c>
      <c r="U33" s="237">
        <v>1</v>
      </c>
      <c r="V33" s="237">
        <v>0</v>
      </c>
      <c r="W33" s="237">
        <v>62</v>
      </c>
      <c r="X33" s="237">
        <v>283</v>
      </c>
      <c r="Y33" s="237">
        <v>6</v>
      </c>
      <c r="Z33" s="237">
        <v>44</v>
      </c>
      <c r="AA33" s="237">
        <v>1</v>
      </c>
      <c r="AB33" s="238">
        <f t="shared" si="5"/>
        <v>40.150375939849624</v>
      </c>
      <c r="AC33" s="239">
        <f t="shared" si="6"/>
        <v>42.255639097744364</v>
      </c>
      <c r="AD33" s="230" t="s">
        <v>215</v>
      </c>
      <c r="AE33" s="227"/>
    </row>
    <row r="34" spans="1:31" s="228" customFormat="1" ht="15.75" customHeight="1">
      <c r="A34" s="222"/>
      <c r="B34" s="229" t="s">
        <v>324</v>
      </c>
      <c r="C34" s="340">
        <f>D34+K34+L34+M34+N34+O34+P34+Q34+R34+S34</f>
        <v>119</v>
      </c>
      <c r="D34" s="237">
        <f>SUM(E34:J34)</f>
        <v>102</v>
      </c>
      <c r="E34" s="237">
        <v>101</v>
      </c>
      <c r="F34" s="237">
        <v>1</v>
      </c>
      <c r="G34" s="237">
        <v>0</v>
      </c>
      <c r="H34" s="237">
        <v>0</v>
      </c>
      <c r="I34" s="237">
        <v>0</v>
      </c>
      <c r="J34" s="237">
        <v>0</v>
      </c>
      <c r="K34" s="237">
        <v>8</v>
      </c>
      <c r="L34" s="237">
        <v>0</v>
      </c>
      <c r="M34" s="237">
        <v>3</v>
      </c>
      <c r="N34" s="237">
        <v>2</v>
      </c>
      <c r="O34" s="237">
        <v>3</v>
      </c>
      <c r="P34" s="237">
        <v>0</v>
      </c>
      <c r="Q34" s="237">
        <v>0</v>
      </c>
      <c r="R34" s="237">
        <v>1</v>
      </c>
      <c r="S34" s="237">
        <v>0</v>
      </c>
      <c r="T34" s="237">
        <f>SUM(U34:V34)</f>
        <v>0</v>
      </c>
      <c r="U34" s="237">
        <v>0</v>
      </c>
      <c r="V34" s="237">
        <v>0</v>
      </c>
      <c r="W34" s="237">
        <v>0</v>
      </c>
      <c r="X34" s="237">
        <v>101</v>
      </c>
      <c r="Y34" s="237">
        <v>1</v>
      </c>
      <c r="Z34" s="237">
        <v>8</v>
      </c>
      <c r="AA34" s="237">
        <v>0</v>
      </c>
      <c r="AB34" s="238">
        <f t="shared" si="5"/>
        <v>85.71428571428571</v>
      </c>
      <c r="AC34" s="239">
        <f t="shared" si="6"/>
        <v>2.5210084033613445</v>
      </c>
      <c r="AD34" s="230" t="s">
        <v>324</v>
      </c>
      <c r="AE34" s="227"/>
    </row>
    <row r="35" spans="1:31" s="221" customFormat="1" ht="19.5" customHeight="1">
      <c r="A35" s="403" t="s">
        <v>221</v>
      </c>
      <c r="B35" s="403"/>
      <c r="C35" s="340">
        <f>SUM(C36:C37)</f>
        <v>43</v>
      </c>
      <c r="D35" s="343">
        <f aca="true" t="shared" si="8" ref="D35:AA35">SUM(D36:D37)</f>
        <v>5</v>
      </c>
      <c r="E35" s="341">
        <f t="shared" si="8"/>
        <v>4</v>
      </c>
      <c r="F35" s="341">
        <f t="shared" si="8"/>
        <v>1</v>
      </c>
      <c r="G35" s="341">
        <f t="shared" si="8"/>
        <v>0</v>
      </c>
      <c r="H35" s="341">
        <f t="shared" si="8"/>
        <v>0</v>
      </c>
      <c r="I35" s="341">
        <f t="shared" si="8"/>
        <v>0</v>
      </c>
      <c r="J35" s="341">
        <f t="shared" si="8"/>
        <v>0</v>
      </c>
      <c r="K35" s="341">
        <f t="shared" si="8"/>
        <v>2</v>
      </c>
      <c r="L35" s="341">
        <f t="shared" si="8"/>
        <v>0</v>
      </c>
      <c r="M35" s="341">
        <f t="shared" si="8"/>
        <v>8</v>
      </c>
      <c r="N35" s="341">
        <f t="shared" si="8"/>
        <v>0</v>
      </c>
      <c r="O35" s="341">
        <f t="shared" si="8"/>
        <v>26</v>
      </c>
      <c r="P35" s="341">
        <f t="shared" si="8"/>
        <v>0</v>
      </c>
      <c r="Q35" s="341">
        <f t="shared" si="8"/>
        <v>2</v>
      </c>
      <c r="R35" s="341">
        <f t="shared" si="8"/>
        <v>0</v>
      </c>
      <c r="S35" s="341">
        <f t="shared" si="8"/>
        <v>0</v>
      </c>
      <c r="T35" s="343">
        <f t="shared" si="8"/>
        <v>0</v>
      </c>
      <c r="U35" s="341">
        <f t="shared" si="8"/>
        <v>0</v>
      </c>
      <c r="V35" s="341">
        <f t="shared" si="8"/>
        <v>0</v>
      </c>
      <c r="W35" s="341">
        <f t="shared" si="8"/>
        <v>2</v>
      </c>
      <c r="X35" s="341">
        <f t="shared" si="8"/>
        <v>5</v>
      </c>
      <c r="Y35" s="341">
        <f t="shared" si="8"/>
        <v>1</v>
      </c>
      <c r="Z35" s="341">
        <f t="shared" si="8"/>
        <v>1</v>
      </c>
      <c r="AA35" s="341">
        <f t="shared" si="8"/>
        <v>0</v>
      </c>
      <c r="AB35" s="342">
        <f>D35/C35*100</f>
        <v>11.627906976744185</v>
      </c>
      <c r="AC35" s="342">
        <f>(O35+P35+T35)/C35*100</f>
        <v>60.46511627906976</v>
      </c>
      <c r="AD35" s="350" t="s">
        <v>221</v>
      </c>
      <c r="AE35" s="399"/>
    </row>
    <row r="36" spans="1:31" s="228" customFormat="1" ht="15.75" customHeight="1">
      <c r="A36" s="222"/>
      <c r="B36" s="229" t="s">
        <v>39</v>
      </c>
      <c r="C36" s="340">
        <f>D36+K36+L36+M36+N36+O36+P36+Q36+R36+S36</f>
        <v>32</v>
      </c>
      <c r="D36" s="237">
        <f>SUM(E36:J36)</f>
        <v>4</v>
      </c>
      <c r="E36" s="237">
        <v>3</v>
      </c>
      <c r="F36" s="237">
        <v>1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>
        <v>8</v>
      </c>
      <c r="N36" s="237">
        <v>0</v>
      </c>
      <c r="O36" s="237">
        <v>20</v>
      </c>
      <c r="P36" s="237">
        <v>0</v>
      </c>
      <c r="Q36" s="237">
        <v>0</v>
      </c>
      <c r="R36" s="237">
        <v>0</v>
      </c>
      <c r="S36" s="237">
        <v>0</v>
      </c>
      <c r="T36" s="237">
        <f>SUM(U36:V36)</f>
        <v>0</v>
      </c>
      <c r="U36" s="237">
        <v>0</v>
      </c>
      <c r="V36" s="237">
        <v>0</v>
      </c>
      <c r="W36" s="237">
        <v>0</v>
      </c>
      <c r="X36" s="237">
        <v>3</v>
      </c>
      <c r="Y36" s="237">
        <v>1</v>
      </c>
      <c r="Z36" s="237">
        <v>0</v>
      </c>
      <c r="AA36" s="237">
        <v>0</v>
      </c>
      <c r="AB36" s="238">
        <f aca="true" t="shared" si="9" ref="AB36:AB65">D36/C36*100</f>
        <v>12.5</v>
      </c>
      <c r="AC36" s="239">
        <f aca="true" t="shared" si="10" ref="AC36:AC65">(O36+P36+T36)/C36*100</f>
        <v>62.5</v>
      </c>
      <c r="AD36" s="230" t="s">
        <v>39</v>
      </c>
      <c r="AE36" s="227"/>
    </row>
    <row r="37" spans="1:31" s="228" customFormat="1" ht="15.75" customHeight="1">
      <c r="A37" s="222"/>
      <c r="B37" s="229" t="s">
        <v>40</v>
      </c>
      <c r="C37" s="340">
        <f>D37+K37+L37+M37+N37+O37+P37+Q37+R37+S37</f>
        <v>11</v>
      </c>
      <c r="D37" s="237">
        <f>SUM(E37:J37)</f>
        <v>1</v>
      </c>
      <c r="E37" s="237">
        <v>1</v>
      </c>
      <c r="F37" s="237">
        <v>0</v>
      </c>
      <c r="G37" s="237">
        <v>0</v>
      </c>
      <c r="H37" s="237">
        <v>0</v>
      </c>
      <c r="I37" s="237">
        <v>0</v>
      </c>
      <c r="J37" s="237">
        <v>0</v>
      </c>
      <c r="K37" s="237">
        <v>2</v>
      </c>
      <c r="L37" s="237">
        <v>0</v>
      </c>
      <c r="M37" s="237">
        <v>0</v>
      </c>
      <c r="N37" s="237">
        <v>0</v>
      </c>
      <c r="O37" s="237">
        <v>6</v>
      </c>
      <c r="P37" s="237">
        <v>0</v>
      </c>
      <c r="Q37" s="237">
        <v>2</v>
      </c>
      <c r="R37" s="237">
        <v>0</v>
      </c>
      <c r="S37" s="237">
        <v>0</v>
      </c>
      <c r="T37" s="237">
        <f>SUM(U37:V37)</f>
        <v>0</v>
      </c>
      <c r="U37" s="237">
        <v>0</v>
      </c>
      <c r="V37" s="237">
        <v>0</v>
      </c>
      <c r="W37" s="237">
        <v>2</v>
      </c>
      <c r="X37" s="237">
        <v>2</v>
      </c>
      <c r="Y37" s="237">
        <v>0</v>
      </c>
      <c r="Z37" s="237">
        <v>1</v>
      </c>
      <c r="AA37" s="237">
        <v>0</v>
      </c>
      <c r="AB37" s="238">
        <f t="shared" si="9"/>
        <v>9.090909090909092</v>
      </c>
      <c r="AC37" s="239">
        <f t="shared" si="10"/>
        <v>54.54545454545454</v>
      </c>
      <c r="AD37" s="230" t="s">
        <v>40</v>
      </c>
      <c r="AE37" s="227"/>
    </row>
    <row r="38" spans="1:31" s="221" customFormat="1" ht="19.5" customHeight="1">
      <c r="A38" s="393" t="s">
        <v>222</v>
      </c>
      <c r="B38" s="393"/>
      <c r="C38" s="340">
        <f>SUM(C39:C42)</f>
        <v>295</v>
      </c>
      <c r="D38" s="343">
        <f aca="true" t="shared" si="11" ref="D38:AA38">SUM(D39:D42)</f>
        <v>55</v>
      </c>
      <c r="E38" s="341">
        <f t="shared" si="11"/>
        <v>51</v>
      </c>
      <c r="F38" s="341">
        <f t="shared" si="11"/>
        <v>4</v>
      </c>
      <c r="G38" s="341">
        <f t="shared" si="11"/>
        <v>0</v>
      </c>
      <c r="H38" s="341">
        <f t="shared" si="11"/>
        <v>0</v>
      </c>
      <c r="I38" s="341">
        <f t="shared" si="11"/>
        <v>0</v>
      </c>
      <c r="J38" s="341">
        <f t="shared" si="11"/>
        <v>0</v>
      </c>
      <c r="K38" s="341">
        <f t="shared" si="11"/>
        <v>25</v>
      </c>
      <c r="L38" s="341">
        <f t="shared" si="11"/>
        <v>19</v>
      </c>
      <c r="M38" s="341">
        <f t="shared" si="11"/>
        <v>22</v>
      </c>
      <c r="N38" s="341">
        <f t="shared" si="11"/>
        <v>6</v>
      </c>
      <c r="O38" s="341">
        <f t="shared" si="11"/>
        <v>149</v>
      </c>
      <c r="P38" s="341">
        <f t="shared" si="11"/>
        <v>2</v>
      </c>
      <c r="Q38" s="341">
        <f t="shared" si="11"/>
        <v>14</v>
      </c>
      <c r="R38" s="341">
        <f t="shared" si="11"/>
        <v>3</v>
      </c>
      <c r="S38" s="341">
        <f t="shared" si="11"/>
        <v>0</v>
      </c>
      <c r="T38" s="343">
        <f t="shared" si="11"/>
        <v>0</v>
      </c>
      <c r="U38" s="341">
        <f t="shared" si="11"/>
        <v>0</v>
      </c>
      <c r="V38" s="341">
        <f t="shared" si="11"/>
        <v>0</v>
      </c>
      <c r="W38" s="341">
        <f t="shared" si="11"/>
        <v>18</v>
      </c>
      <c r="X38" s="341">
        <f t="shared" si="11"/>
        <v>52</v>
      </c>
      <c r="Y38" s="341">
        <f t="shared" si="11"/>
        <v>4</v>
      </c>
      <c r="Z38" s="341">
        <f t="shared" si="11"/>
        <v>2</v>
      </c>
      <c r="AA38" s="341">
        <f t="shared" si="11"/>
        <v>0</v>
      </c>
      <c r="AB38" s="342">
        <f t="shared" si="9"/>
        <v>18.64406779661017</v>
      </c>
      <c r="AC38" s="342">
        <f t="shared" si="10"/>
        <v>51.186440677966104</v>
      </c>
      <c r="AD38" s="350" t="s">
        <v>222</v>
      </c>
      <c r="AE38" s="399"/>
    </row>
    <row r="39" spans="1:31" s="228" customFormat="1" ht="15.75" customHeight="1">
      <c r="A39" s="222"/>
      <c r="B39" s="229" t="s">
        <v>80</v>
      </c>
      <c r="C39" s="340">
        <f>D39+K39+L39+M39+N39+O39+P39+Q39+R39+S39</f>
        <v>143</v>
      </c>
      <c r="D39" s="237">
        <f>SUM(E39:J39)</f>
        <v>12</v>
      </c>
      <c r="E39" s="237">
        <v>10</v>
      </c>
      <c r="F39" s="237">
        <v>2</v>
      </c>
      <c r="G39" s="237">
        <v>0</v>
      </c>
      <c r="H39" s="237">
        <v>0</v>
      </c>
      <c r="I39" s="237">
        <v>0</v>
      </c>
      <c r="J39" s="237">
        <v>0</v>
      </c>
      <c r="K39" s="237">
        <v>8</v>
      </c>
      <c r="L39" s="237">
        <v>0</v>
      </c>
      <c r="M39" s="237">
        <v>21</v>
      </c>
      <c r="N39" s="237">
        <v>0</v>
      </c>
      <c r="O39" s="237">
        <v>86</v>
      </c>
      <c r="P39" s="237">
        <v>2</v>
      </c>
      <c r="Q39" s="237">
        <v>12</v>
      </c>
      <c r="R39" s="237">
        <v>2</v>
      </c>
      <c r="S39" s="237">
        <v>0</v>
      </c>
      <c r="T39" s="237">
        <f>SUM(U39:V39)</f>
        <v>0</v>
      </c>
      <c r="U39" s="237">
        <v>0</v>
      </c>
      <c r="V39" s="237">
        <v>0</v>
      </c>
      <c r="W39" s="237">
        <v>10</v>
      </c>
      <c r="X39" s="237">
        <v>10</v>
      </c>
      <c r="Y39" s="237">
        <v>2</v>
      </c>
      <c r="Z39" s="237">
        <v>0</v>
      </c>
      <c r="AA39" s="237">
        <v>0</v>
      </c>
      <c r="AB39" s="238">
        <f t="shared" si="9"/>
        <v>8.391608391608392</v>
      </c>
      <c r="AC39" s="239">
        <f t="shared" si="10"/>
        <v>61.53846153846154</v>
      </c>
      <c r="AD39" s="230" t="s">
        <v>56</v>
      </c>
      <c r="AE39" s="227"/>
    </row>
    <row r="40" spans="1:31" s="228" customFormat="1" ht="15.75" customHeight="1">
      <c r="A40" s="222"/>
      <c r="B40" s="229" t="s">
        <v>41</v>
      </c>
      <c r="C40" s="340">
        <f>D40+K40+L40+M40+N40+O40+P40+Q40+R40+S40</f>
        <v>52</v>
      </c>
      <c r="D40" s="237">
        <f>SUM(E40:J40)</f>
        <v>5</v>
      </c>
      <c r="E40" s="237">
        <v>4</v>
      </c>
      <c r="F40" s="237">
        <v>1</v>
      </c>
      <c r="G40" s="237">
        <v>0</v>
      </c>
      <c r="H40" s="237">
        <v>0</v>
      </c>
      <c r="I40" s="237">
        <v>0</v>
      </c>
      <c r="J40" s="237">
        <v>0</v>
      </c>
      <c r="K40" s="237">
        <v>14</v>
      </c>
      <c r="L40" s="237">
        <v>0</v>
      </c>
      <c r="M40" s="237">
        <v>0</v>
      </c>
      <c r="N40" s="237">
        <v>3</v>
      </c>
      <c r="O40" s="237">
        <v>27</v>
      </c>
      <c r="P40" s="237">
        <v>0</v>
      </c>
      <c r="Q40" s="237">
        <v>2</v>
      </c>
      <c r="R40" s="237">
        <v>1</v>
      </c>
      <c r="S40" s="237">
        <v>0</v>
      </c>
      <c r="T40" s="237">
        <f>SUM(U40:V40)</f>
        <v>0</v>
      </c>
      <c r="U40" s="237">
        <v>0</v>
      </c>
      <c r="V40" s="237">
        <v>0</v>
      </c>
      <c r="W40" s="237">
        <v>2</v>
      </c>
      <c r="X40" s="237">
        <v>4</v>
      </c>
      <c r="Y40" s="237">
        <v>1</v>
      </c>
      <c r="Z40" s="237">
        <v>1</v>
      </c>
      <c r="AA40" s="237">
        <v>0</v>
      </c>
      <c r="AB40" s="238">
        <f t="shared" si="9"/>
        <v>9.615384615384617</v>
      </c>
      <c r="AC40" s="239">
        <f t="shared" si="10"/>
        <v>51.92307692307693</v>
      </c>
      <c r="AD40" s="230" t="s">
        <v>57</v>
      </c>
      <c r="AE40" s="227"/>
    </row>
    <row r="41" spans="1:31" s="228" customFormat="1" ht="15.75" customHeight="1">
      <c r="A41" s="222"/>
      <c r="B41" s="229" t="s">
        <v>42</v>
      </c>
      <c r="C41" s="340">
        <f>D41+K41+L41+M41+N41+O41+P41+Q41+R41+S41</f>
        <v>83</v>
      </c>
      <c r="D41" s="237">
        <f>SUM(E41:J41)</f>
        <v>37</v>
      </c>
      <c r="E41" s="237">
        <v>36</v>
      </c>
      <c r="F41" s="237">
        <v>1</v>
      </c>
      <c r="G41" s="237">
        <v>0</v>
      </c>
      <c r="H41" s="237">
        <v>0</v>
      </c>
      <c r="I41" s="237">
        <v>0</v>
      </c>
      <c r="J41" s="237">
        <v>0</v>
      </c>
      <c r="K41" s="237">
        <v>0</v>
      </c>
      <c r="L41" s="237">
        <v>19</v>
      </c>
      <c r="M41" s="237">
        <v>1</v>
      </c>
      <c r="N41" s="237">
        <v>0</v>
      </c>
      <c r="O41" s="237">
        <v>26</v>
      </c>
      <c r="P41" s="237">
        <v>0</v>
      </c>
      <c r="Q41" s="237">
        <v>0</v>
      </c>
      <c r="R41" s="237">
        <v>0</v>
      </c>
      <c r="S41" s="237">
        <v>0</v>
      </c>
      <c r="T41" s="237">
        <f>SUM(U41:V41)</f>
        <v>0</v>
      </c>
      <c r="U41" s="237">
        <v>0</v>
      </c>
      <c r="V41" s="237">
        <v>0</v>
      </c>
      <c r="W41" s="237">
        <v>4</v>
      </c>
      <c r="X41" s="237">
        <v>37</v>
      </c>
      <c r="Y41" s="237">
        <v>1</v>
      </c>
      <c r="Z41" s="237">
        <v>1</v>
      </c>
      <c r="AA41" s="237">
        <v>0</v>
      </c>
      <c r="AB41" s="238">
        <f t="shared" si="9"/>
        <v>44.57831325301205</v>
      </c>
      <c r="AC41" s="239">
        <f t="shared" si="10"/>
        <v>31.32530120481928</v>
      </c>
      <c r="AD41" s="230" t="s">
        <v>58</v>
      </c>
      <c r="AE41" s="227"/>
    </row>
    <row r="42" spans="1:31" s="228" customFormat="1" ht="15.75" customHeight="1">
      <c r="A42" s="222"/>
      <c r="B42" s="229" t="s">
        <v>43</v>
      </c>
      <c r="C42" s="340">
        <f>D42+K42+L42+M42+N42+O42+P42+Q42+R42+S42</f>
        <v>17</v>
      </c>
      <c r="D42" s="237">
        <f>SUM(E42:J42)</f>
        <v>1</v>
      </c>
      <c r="E42" s="237">
        <v>1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3</v>
      </c>
      <c r="L42" s="237">
        <v>0</v>
      </c>
      <c r="M42" s="237">
        <v>0</v>
      </c>
      <c r="N42" s="237">
        <v>3</v>
      </c>
      <c r="O42" s="237">
        <v>10</v>
      </c>
      <c r="P42" s="237">
        <v>0</v>
      </c>
      <c r="Q42" s="237">
        <v>0</v>
      </c>
      <c r="R42" s="237">
        <v>0</v>
      </c>
      <c r="S42" s="237">
        <v>0</v>
      </c>
      <c r="T42" s="237">
        <f>SUM(U42:V42)</f>
        <v>0</v>
      </c>
      <c r="U42" s="237">
        <v>0</v>
      </c>
      <c r="V42" s="237">
        <v>0</v>
      </c>
      <c r="W42" s="237">
        <v>2</v>
      </c>
      <c r="X42" s="237">
        <v>1</v>
      </c>
      <c r="Y42" s="237">
        <v>0</v>
      </c>
      <c r="Z42" s="237">
        <v>0</v>
      </c>
      <c r="AA42" s="237">
        <v>0</v>
      </c>
      <c r="AB42" s="238">
        <f t="shared" si="9"/>
        <v>5.88235294117647</v>
      </c>
      <c r="AC42" s="239">
        <f t="shared" si="10"/>
        <v>58.82352941176471</v>
      </c>
      <c r="AD42" s="230" t="s">
        <v>59</v>
      </c>
      <c r="AE42" s="227"/>
    </row>
    <row r="43" spans="1:31" s="221" customFormat="1" ht="19.5" customHeight="1">
      <c r="A43" s="393" t="s">
        <v>223</v>
      </c>
      <c r="B43" s="393"/>
      <c r="C43" s="340">
        <f>C44</f>
        <v>48</v>
      </c>
      <c r="D43" s="343">
        <f aca="true" t="shared" si="12" ref="D43:AA43">D44</f>
        <v>2</v>
      </c>
      <c r="E43" s="341">
        <f t="shared" si="12"/>
        <v>1</v>
      </c>
      <c r="F43" s="341">
        <f t="shared" si="12"/>
        <v>1</v>
      </c>
      <c r="G43" s="341">
        <f t="shared" si="12"/>
        <v>0</v>
      </c>
      <c r="H43" s="341">
        <f t="shared" si="12"/>
        <v>0</v>
      </c>
      <c r="I43" s="341">
        <f t="shared" si="12"/>
        <v>0</v>
      </c>
      <c r="J43" s="341">
        <f t="shared" si="12"/>
        <v>0</v>
      </c>
      <c r="K43" s="341">
        <f t="shared" si="12"/>
        <v>3</v>
      </c>
      <c r="L43" s="341">
        <f t="shared" si="12"/>
        <v>0</v>
      </c>
      <c r="M43" s="341">
        <f t="shared" si="12"/>
        <v>0</v>
      </c>
      <c r="N43" s="341">
        <f t="shared" si="12"/>
        <v>1</v>
      </c>
      <c r="O43" s="341">
        <f t="shared" si="12"/>
        <v>40</v>
      </c>
      <c r="P43" s="341">
        <f t="shared" si="12"/>
        <v>0</v>
      </c>
      <c r="Q43" s="341">
        <f t="shared" si="12"/>
        <v>1</v>
      </c>
      <c r="R43" s="341">
        <f t="shared" si="12"/>
        <v>1</v>
      </c>
      <c r="S43" s="341">
        <f t="shared" si="12"/>
        <v>0</v>
      </c>
      <c r="T43" s="343">
        <f t="shared" si="12"/>
        <v>0</v>
      </c>
      <c r="U43" s="341">
        <f t="shared" si="12"/>
        <v>0</v>
      </c>
      <c r="V43" s="341">
        <f t="shared" si="12"/>
        <v>0</v>
      </c>
      <c r="W43" s="341">
        <f t="shared" si="12"/>
        <v>4</v>
      </c>
      <c r="X43" s="341">
        <f t="shared" si="12"/>
        <v>1</v>
      </c>
      <c r="Y43" s="341">
        <f t="shared" si="12"/>
        <v>1</v>
      </c>
      <c r="Z43" s="341">
        <f t="shared" si="12"/>
        <v>0</v>
      </c>
      <c r="AA43" s="341">
        <f t="shared" si="12"/>
        <v>0</v>
      </c>
      <c r="AB43" s="342">
        <f t="shared" si="9"/>
        <v>4.166666666666666</v>
      </c>
      <c r="AC43" s="342">
        <f t="shared" si="10"/>
        <v>83.33333333333334</v>
      </c>
      <c r="AD43" s="401" t="s">
        <v>60</v>
      </c>
      <c r="AE43" s="402"/>
    </row>
    <row r="44" spans="1:31" s="228" customFormat="1" ht="15.75" customHeight="1">
      <c r="A44" s="222"/>
      <c r="B44" s="229" t="s">
        <v>44</v>
      </c>
      <c r="C44" s="340">
        <f>D44+K44+L44+M44+N44+O44+P44+Q44+R44+S44</f>
        <v>48</v>
      </c>
      <c r="D44" s="237">
        <f>SUM(E44:J44)</f>
        <v>2</v>
      </c>
      <c r="E44" s="237">
        <v>1</v>
      </c>
      <c r="F44" s="237">
        <v>1</v>
      </c>
      <c r="G44" s="237">
        <v>0</v>
      </c>
      <c r="H44" s="237">
        <v>0</v>
      </c>
      <c r="I44" s="237">
        <v>0</v>
      </c>
      <c r="J44" s="237">
        <v>0</v>
      </c>
      <c r="K44" s="237">
        <v>3</v>
      </c>
      <c r="L44" s="237">
        <v>0</v>
      </c>
      <c r="M44" s="237">
        <v>0</v>
      </c>
      <c r="N44" s="237">
        <v>1</v>
      </c>
      <c r="O44" s="237">
        <v>40</v>
      </c>
      <c r="P44" s="237">
        <v>0</v>
      </c>
      <c r="Q44" s="237">
        <v>1</v>
      </c>
      <c r="R44" s="237">
        <v>1</v>
      </c>
      <c r="S44" s="237">
        <v>0</v>
      </c>
      <c r="T44" s="237">
        <f>SUM(U44:V44)</f>
        <v>0</v>
      </c>
      <c r="U44" s="237">
        <v>0</v>
      </c>
      <c r="V44" s="237">
        <v>0</v>
      </c>
      <c r="W44" s="237">
        <v>4</v>
      </c>
      <c r="X44" s="237">
        <v>1</v>
      </c>
      <c r="Y44" s="237">
        <v>1</v>
      </c>
      <c r="Z44" s="237">
        <v>0</v>
      </c>
      <c r="AA44" s="237">
        <v>0</v>
      </c>
      <c r="AB44" s="238">
        <f t="shared" si="9"/>
        <v>4.166666666666666</v>
      </c>
      <c r="AC44" s="239">
        <f t="shared" si="10"/>
        <v>83.33333333333334</v>
      </c>
      <c r="AD44" s="230" t="s">
        <v>44</v>
      </c>
      <c r="AE44" s="227"/>
    </row>
    <row r="45" spans="1:31" s="221" customFormat="1" ht="19.5" customHeight="1">
      <c r="A45" s="393" t="s">
        <v>224</v>
      </c>
      <c r="B45" s="393"/>
      <c r="C45" s="340">
        <f>SUM(C46:C47)</f>
        <v>75</v>
      </c>
      <c r="D45" s="343">
        <f aca="true" t="shared" si="13" ref="D45:AA45">SUM(D46:D47)</f>
        <v>6</v>
      </c>
      <c r="E45" s="343">
        <f t="shared" si="13"/>
        <v>5</v>
      </c>
      <c r="F45" s="341">
        <f t="shared" si="13"/>
        <v>1</v>
      </c>
      <c r="G45" s="341">
        <f t="shared" si="13"/>
        <v>0</v>
      </c>
      <c r="H45" s="341">
        <f t="shared" si="13"/>
        <v>0</v>
      </c>
      <c r="I45" s="341">
        <f t="shared" si="13"/>
        <v>0</v>
      </c>
      <c r="J45" s="341">
        <f t="shared" si="13"/>
        <v>0</v>
      </c>
      <c r="K45" s="341">
        <f t="shared" si="13"/>
        <v>11</v>
      </c>
      <c r="L45" s="341">
        <f t="shared" si="13"/>
        <v>0</v>
      </c>
      <c r="M45" s="341">
        <f t="shared" si="13"/>
        <v>0</v>
      </c>
      <c r="N45" s="341">
        <f t="shared" si="13"/>
        <v>6</v>
      </c>
      <c r="O45" s="341">
        <f t="shared" si="13"/>
        <v>43</v>
      </c>
      <c r="P45" s="341">
        <f t="shared" si="13"/>
        <v>0</v>
      </c>
      <c r="Q45" s="341">
        <f t="shared" si="13"/>
        <v>8</v>
      </c>
      <c r="R45" s="341">
        <f t="shared" si="13"/>
        <v>1</v>
      </c>
      <c r="S45" s="341">
        <f t="shared" si="13"/>
        <v>0</v>
      </c>
      <c r="T45" s="343">
        <f t="shared" si="13"/>
        <v>0</v>
      </c>
      <c r="U45" s="341">
        <f t="shared" si="13"/>
        <v>0</v>
      </c>
      <c r="V45" s="341">
        <f t="shared" si="13"/>
        <v>0</v>
      </c>
      <c r="W45" s="341">
        <f t="shared" si="13"/>
        <v>18</v>
      </c>
      <c r="X45" s="341">
        <f t="shared" si="13"/>
        <v>5</v>
      </c>
      <c r="Y45" s="341">
        <f t="shared" si="13"/>
        <v>1</v>
      </c>
      <c r="Z45" s="341">
        <f t="shared" si="13"/>
        <v>0</v>
      </c>
      <c r="AA45" s="341">
        <f t="shared" si="13"/>
        <v>0</v>
      </c>
      <c r="AB45" s="342">
        <f t="shared" si="9"/>
        <v>8</v>
      </c>
      <c r="AC45" s="342">
        <f t="shared" si="10"/>
        <v>57.333333333333336</v>
      </c>
      <c r="AD45" s="350" t="s">
        <v>224</v>
      </c>
      <c r="AE45" s="399"/>
    </row>
    <row r="46" spans="1:31" s="228" customFormat="1" ht="15.75" customHeight="1">
      <c r="A46" s="222"/>
      <c r="B46" s="229" t="s">
        <v>45</v>
      </c>
      <c r="C46" s="340">
        <f>D46+K46+L46+M46+N46+O46+P46+Q46+R46+S46</f>
        <v>75</v>
      </c>
      <c r="D46" s="237">
        <f>SUM(E46:J46)</f>
        <v>6</v>
      </c>
      <c r="E46" s="237">
        <v>5</v>
      </c>
      <c r="F46" s="237">
        <v>1</v>
      </c>
      <c r="G46" s="237">
        <v>0</v>
      </c>
      <c r="H46" s="237">
        <v>0</v>
      </c>
      <c r="I46" s="237">
        <v>0</v>
      </c>
      <c r="J46" s="237">
        <v>0</v>
      </c>
      <c r="K46" s="237">
        <v>11</v>
      </c>
      <c r="L46" s="237">
        <v>0</v>
      </c>
      <c r="M46" s="237">
        <v>0</v>
      </c>
      <c r="N46" s="237">
        <v>6</v>
      </c>
      <c r="O46" s="237">
        <v>43</v>
      </c>
      <c r="P46" s="237">
        <v>0</v>
      </c>
      <c r="Q46" s="237">
        <v>8</v>
      </c>
      <c r="R46" s="237">
        <v>1</v>
      </c>
      <c r="S46" s="237">
        <v>0</v>
      </c>
      <c r="T46" s="237">
        <f>SUM(U46:V46)</f>
        <v>0</v>
      </c>
      <c r="U46" s="237">
        <v>0</v>
      </c>
      <c r="V46" s="237">
        <v>0</v>
      </c>
      <c r="W46" s="237">
        <v>18</v>
      </c>
      <c r="X46" s="237">
        <v>5</v>
      </c>
      <c r="Y46" s="237">
        <v>1</v>
      </c>
      <c r="Z46" s="237">
        <v>0</v>
      </c>
      <c r="AA46" s="237">
        <v>0</v>
      </c>
      <c r="AB46" s="238">
        <f t="shared" si="9"/>
        <v>8</v>
      </c>
      <c r="AC46" s="239">
        <f t="shared" si="10"/>
        <v>57.333333333333336</v>
      </c>
      <c r="AD46" s="230" t="s">
        <v>45</v>
      </c>
      <c r="AE46" s="227"/>
    </row>
    <row r="47" spans="1:31" s="228" customFormat="1" ht="15.75" customHeight="1">
      <c r="A47" s="222"/>
      <c r="B47" s="229" t="s">
        <v>46</v>
      </c>
      <c r="C47" s="340">
        <f>D47+K47+L47+M47+N47+O47+P47+Q47+R47+S47</f>
        <v>0</v>
      </c>
      <c r="D47" s="237">
        <f>SUM(E47:J47)</f>
        <v>0</v>
      </c>
      <c r="E47" s="237">
        <v>0</v>
      </c>
      <c r="F47" s="237">
        <v>0</v>
      </c>
      <c r="G47" s="237">
        <v>0</v>
      </c>
      <c r="H47" s="237">
        <v>0</v>
      </c>
      <c r="I47" s="237">
        <v>0</v>
      </c>
      <c r="J47" s="237">
        <v>0</v>
      </c>
      <c r="K47" s="237">
        <v>0</v>
      </c>
      <c r="L47" s="237">
        <v>0</v>
      </c>
      <c r="M47" s="237">
        <v>0</v>
      </c>
      <c r="N47" s="237">
        <v>0</v>
      </c>
      <c r="O47" s="237">
        <v>0</v>
      </c>
      <c r="P47" s="237">
        <v>0</v>
      </c>
      <c r="Q47" s="237">
        <v>0</v>
      </c>
      <c r="R47" s="237">
        <v>0</v>
      </c>
      <c r="S47" s="237">
        <v>0</v>
      </c>
      <c r="T47" s="237">
        <f>SUM(U47:V47)</f>
        <v>0</v>
      </c>
      <c r="U47" s="237">
        <v>0</v>
      </c>
      <c r="V47" s="237">
        <v>0</v>
      </c>
      <c r="W47" s="237">
        <v>0</v>
      </c>
      <c r="X47" s="237">
        <v>0</v>
      </c>
      <c r="Y47" s="237">
        <v>0</v>
      </c>
      <c r="Z47" s="237">
        <v>0</v>
      </c>
      <c r="AA47" s="237">
        <v>0</v>
      </c>
      <c r="AB47" s="239">
        <v>0</v>
      </c>
      <c r="AC47" s="239">
        <v>0</v>
      </c>
      <c r="AD47" s="230" t="s">
        <v>46</v>
      </c>
      <c r="AE47" s="227"/>
    </row>
    <row r="48" spans="1:31" s="221" customFormat="1" ht="19.5" customHeight="1">
      <c r="A48" s="393" t="s">
        <v>225</v>
      </c>
      <c r="B48" s="393"/>
      <c r="C48" s="340">
        <f>SUM(C49:C51)</f>
        <v>234</v>
      </c>
      <c r="D48" s="343">
        <f aca="true" t="shared" si="14" ref="D48:AA48">SUM(D49:D51)</f>
        <v>121</v>
      </c>
      <c r="E48" s="341">
        <f t="shared" si="14"/>
        <v>118</v>
      </c>
      <c r="F48" s="341">
        <f t="shared" si="14"/>
        <v>3</v>
      </c>
      <c r="G48" s="341">
        <f t="shared" si="14"/>
        <v>0</v>
      </c>
      <c r="H48" s="341">
        <f t="shared" si="14"/>
        <v>0</v>
      </c>
      <c r="I48" s="341">
        <f t="shared" si="14"/>
        <v>0</v>
      </c>
      <c r="J48" s="341">
        <f t="shared" si="14"/>
        <v>0</v>
      </c>
      <c r="K48" s="341">
        <f t="shared" si="14"/>
        <v>49</v>
      </c>
      <c r="L48" s="341">
        <f t="shared" si="14"/>
        <v>0</v>
      </c>
      <c r="M48" s="341">
        <f t="shared" si="14"/>
        <v>5</v>
      </c>
      <c r="N48" s="341">
        <f t="shared" si="14"/>
        <v>0</v>
      </c>
      <c r="O48" s="341">
        <f t="shared" si="14"/>
        <v>58</v>
      </c>
      <c r="P48" s="341">
        <f t="shared" si="14"/>
        <v>0</v>
      </c>
      <c r="Q48" s="341">
        <f t="shared" si="14"/>
        <v>0</v>
      </c>
      <c r="R48" s="341">
        <f t="shared" si="14"/>
        <v>1</v>
      </c>
      <c r="S48" s="341">
        <f t="shared" si="14"/>
        <v>0</v>
      </c>
      <c r="T48" s="343">
        <f t="shared" si="14"/>
        <v>0</v>
      </c>
      <c r="U48" s="341">
        <f t="shared" si="14"/>
        <v>0</v>
      </c>
      <c r="V48" s="341">
        <f t="shared" si="14"/>
        <v>0</v>
      </c>
      <c r="W48" s="341">
        <f t="shared" si="14"/>
        <v>8</v>
      </c>
      <c r="X48" s="341">
        <f t="shared" si="14"/>
        <v>118</v>
      </c>
      <c r="Y48" s="341">
        <f t="shared" si="14"/>
        <v>3</v>
      </c>
      <c r="Z48" s="341">
        <f t="shared" si="14"/>
        <v>0</v>
      </c>
      <c r="AA48" s="341">
        <f t="shared" si="14"/>
        <v>0</v>
      </c>
      <c r="AB48" s="342">
        <f t="shared" si="9"/>
        <v>51.70940170940172</v>
      </c>
      <c r="AC48" s="342">
        <f t="shared" si="10"/>
        <v>24.786324786324787</v>
      </c>
      <c r="AD48" s="350" t="s">
        <v>225</v>
      </c>
      <c r="AE48" s="399"/>
    </row>
    <row r="49" spans="1:31" s="228" customFormat="1" ht="15.75" customHeight="1">
      <c r="A49" s="222"/>
      <c r="B49" s="229" t="s">
        <v>47</v>
      </c>
      <c r="C49" s="340">
        <f>D49+K49+L49+M49+N49+O49+P49+Q49+R49+S49</f>
        <v>71</v>
      </c>
      <c r="D49" s="237">
        <f>SUM(E49:J49)</f>
        <v>11</v>
      </c>
      <c r="E49" s="237">
        <v>11</v>
      </c>
      <c r="F49" s="237">
        <v>0</v>
      </c>
      <c r="G49" s="237">
        <v>0</v>
      </c>
      <c r="H49" s="237">
        <v>0</v>
      </c>
      <c r="I49" s="237">
        <v>0</v>
      </c>
      <c r="J49" s="237">
        <v>0</v>
      </c>
      <c r="K49" s="237">
        <v>15</v>
      </c>
      <c r="L49" s="237">
        <v>0</v>
      </c>
      <c r="M49" s="237">
        <v>5</v>
      </c>
      <c r="N49" s="237">
        <v>0</v>
      </c>
      <c r="O49" s="237">
        <v>40</v>
      </c>
      <c r="P49" s="237">
        <v>0</v>
      </c>
      <c r="Q49" s="237">
        <v>0</v>
      </c>
      <c r="R49" s="237">
        <v>0</v>
      </c>
      <c r="S49" s="237">
        <v>0</v>
      </c>
      <c r="T49" s="237">
        <f>SUM(U49:V49)</f>
        <v>0</v>
      </c>
      <c r="U49" s="237">
        <v>0</v>
      </c>
      <c r="V49" s="237">
        <v>0</v>
      </c>
      <c r="W49" s="237">
        <v>6</v>
      </c>
      <c r="X49" s="237">
        <v>11</v>
      </c>
      <c r="Y49" s="237">
        <v>0</v>
      </c>
      <c r="Z49" s="237">
        <v>0</v>
      </c>
      <c r="AA49" s="237">
        <v>0</v>
      </c>
      <c r="AB49" s="238">
        <f t="shared" si="9"/>
        <v>15.492957746478872</v>
      </c>
      <c r="AC49" s="239">
        <f t="shared" si="10"/>
        <v>56.33802816901409</v>
      </c>
      <c r="AD49" s="230" t="s">
        <v>47</v>
      </c>
      <c r="AE49" s="227"/>
    </row>
    <row r="50" spans="1:31" s="228" customFormat="1" ht="15.75" customHeight="1">
      <c r="A50" s="222"/>
      <c r="B50" s="229" t="s">
        <v>48</v>
      </c>
      <c r="C50" s="340">
        <f>D50+K50+L50+M50+N50+O50+P50+Q50+R50+S50</f>
        <v>0</v>
      </c>
      <c r="D50" s="237">
        <f>SUM(E50:J50)</f>
        <v>0</v>
      </c>
      <c r="E50" s="237">
        <v>0</v>
      </c>
      <c r="F50" s="237">
        <v>0</v>
      </c>
      <c r="G50" s="237">
        <v>0</v>
      </c>
      <c r="H50" s="237">
        <v>0</v>
      </c>
      <c r="I50" s="237">
        <v>0</v>
      </c>
      <c r="J50" s="237">
        <v>0</v>
      </c>
      <c r="K50" s="237">
        <v>0</v>
      </c>
      <c r="L50" s="237">
        <v>0</v>
      </c>
      <c r="M50" s="237">
        <v>0</v>
      </c>
      <c r="N50" s="237">
        <v>0</v>
      </c>
      <c r="O50" s="237">
        <v>0</v>
      </c>
      <c r="P50" s="237">
        <v>0</v>
      </c>
      <c r="Q50" s="237">
        <v>0</v>
      </c>
      <c r="R50" s="237">
        <v>0</v>
      </c>
      <c r="S50" s="237">
        <v>0</v>
      </c>
      <c r="T50" s="237">
        <f>SUM(U50:V50)</f>
        <v>0</v>
      </c>
      <c r="U50" s="237">
        <v>0</v>
      </c>
      <c r="V50" s="237">
        <v>0</v>
      </c>
      <c r="W50" s="237">
        <v>0</v>
      </c>
      <c r="X50" s="237">
        <v>0</v>
      </c>
      <c r="Y50" s="237">
        <v>0</v>
      </c>
      <c r="Z50" s="237">
        <v>0</v>
      </c>
      <c r="AA50" s="237">
        <v>0</v>
      </c>
      <c r="AB50" s="239">
        <v>0</v>
      </c>
      <c r="AC50" s="239">
        <v>0</v>
      </c>
      <c r="AD50" s="230" t="s">
        <v>48</v>
      </c>
      <c r="AE50" s="227"/>
    </row>
    <row r="51" spans="1:31" s="228" customFormat="1" ht="15.75" customHeight="1">
      <c r="A51" s="222"/>
      <c r="B51" s="229" t="s">
        <v>49</v>
      </c>
      <c r="C51" s="340">
        <f>D51+K51+L51+M51+N51+O51+P51+Q51+R51+S51</f>
        <v>163</v>
      </c>
      <c r="D51" s="237">
        <f>SUM(E51:J51)</f>
        <v>110</v>
      </c>
      <c r="E51" s="237">
        <v>107</v>
      </c>
      <c r="F51" s="237">
        <v>3</v>
      </c>
      <c r="G51" s="237">
        <v>0</v>
      </c>
      <c r="H51" s="237">
        <v>0</v>
      </c>
      <c r="I51" s="237">
        <v>0</v>
      </c>
      <c r="J51" s="237">
        <v>0</v>
      </c>
      <c r="K51" s="237">
        <v>34</v>
      </c>
      <c r="L51" s="237">
        <v>0</v>
      </c>
      <c r="M51" s="237">
        <v>0</v>
      </c>
      <c r="N51" s="237">
        <v>0</v>
      </c>
      <c r="O51" s="237">
        <v>18</v>
      </c>
      <c r="P51" s="237">
        <v>0</v>
      </c>
      <c r="Q51" s="237">
        <v>0</v>
      </c>
      <c r="R51" s="237">
        <v>1</v>
      </c>
      <c r="S51" s="237">
        <v>0</v>
      </c>
      <c r="T51" s="237">
        <f>SUM(U51:V51)</f>
        <v>0</v>
      </c>
      <c r="U51" s="237">
        <v>0</v>
      </c>
      <c r="V51" s="237">
        <v>0</v>
      </c>
      <c r="W51" s="237">
        <v>2</v>
      </c>
      <c r="X51" s="237">
        <v>107</v>
      </c>
      <c r="Y51" s="237">
        <v>3</v>
      </c>
      <c r="Z51" s="237">
        <v>0</v>
      </c>
      <c r="AA51" s="237">
        <v>0</v>
      </c>
      <c r="AB51" s="238">
        <f t="shared" si="9"/>
        <v>67.48466257668711</v>
      </c>
      <c r="AC51" s="239">
        <f t="shared" si="10"/>
        <v>11.042944785276074</v>
      </c>
      <c r="AD51" s="230" t="s">
        <v>49</v>
      </c>
      <c r="AE51" s="227"/>
    </row>
    <row r="52" spans="1:31" s="221" customFormat="1" ht="19.5" customHeight="1">
      <c r="A52" s="393" t="s">
        <v>226</v>
      </c>
      <c r="B52" s="393"/>
      <c r="C52" s="340">
        <f aca="true" t="shared" si="15" ref="C52:AA52">SUM(C53:C55)</f>
        <v>125</v>
      </c>
      <c r="D52" s="343">
        <f t="shared" si="15"/>
        <v>15</v>
      </c>
      <c r="E52" s="341">
        <f t="shared" si="15"/>
        <v>13</v>
      </c>
      <c r="F52" s="341">
        <f t="shared" si="15"/>
        <v>2</v>
      </c>
      <c r="G52" s="341">
        <f t="shared" si="15"/>
        <v>0</v>
      </c>
      <c r="H52" s="341">
        <f t="shared" si="15"/>
        <v>0</v>
      </c>
      <c r="I52" s="341">
        <f t="shared" si="15"/>
        <v>0</v>
      </c>
      <c r="J52" s="341">
        <f t="shared" si="15"/>
        <v>0</v>
      </c>
      <c r="K52" s="341">
        <f t="shared" si="15"/>
        <v>0</v>
      </c>
      <c r="L52" s="341">
        <f t="shared" si="15"/>
        <v>27</v>
      </c>
      <c r="M52" s="341">
        <f t="shared" si="15"/>
        <v>0</v>
      </c>
      <c r="N52" s="341">
        <f t="shared" si="15"/>
        <v>0</v>
      </c>
      <c r="O52" s="341">
        <f t="shared" si="15"/>
        <v>83</v>
      </c>
      <c r="P52" s="341">
        <f t="shared" si="15"/>
        <v>0</v>
      </c>
      <c r="Q52" s="341">
        <f t="shared" si="15"/>
        <v>0</v>
      </c>
      <c r="R52" s="341">
        <f t="shared" si="15"/>
        <v>0</v>
      </c>
      <c r="S52" s="341">
        <f t="shared" si="15"/>
        <v>0</v>
      </c>
      <c r="T52" s="343">
        <f t="shared" si="15"/>
        <v>0</v>
      </c>
      <c r="U52" s="341">
        <f t="shared" si="15"/>
        <v>0</v>
      </c>
      <c r="V52" s="341">
        <f t="shared" si="15"/>
        <v>0</v>
      </c>
      <c r="W52" s="341">
        <f t="shared" si="15"/>
        <v>5</v>
      </c>
      <c r="X52" s="341">
        <f t="shared" si="15"/>
        <v>13</v>
      </c>
      <c r="Y52" s="341">
        <f t="shared" si="15"/>
        <v>2</v>
      </c>
      <c r="Z52" s="341">
        <f t="shared" si="15"/>
        <v>0</v>
      </c>
      <c r="AA52" s="341">
        <f t="shared" si="15"/>
        <v>0</v>
      </c>
      <c r="AB52" s="342">
        <f t="shared" si="9"/>
        <v>12</v>
      </c>
      <c r="AC52" s="342">
        <f t="shared" si="10"/>
        <v>66.4</v>
      </c>
      <c r="AD52" s="350" t="s">
        <v>226</v>
      </c>
      <c r="AE52" s="399"/>
    </row>
    <row r="53" spans="1:31" s="228" customFormat="1" ht="15.75" customHeight="1">
      <c r="A53" s="222"/>
      <c r="B53" s="229" t="s">
        <v>50</v>
      </c>
      <c r="C53" s="340">
        <f>D53+K53+L53+M53+N53+O53+P53+Q53+R53+S53</f>
        <v>125</v>
      </c>
      <c r="D53" s="237">
        <f>SUM(E53:J53)</f>
        <v>15</v>
      </c>
      <c r="E53" s="237">
        <v>13</v>
      </c>
      <c r="F53" s="237">
        <v>2</v>
      </c>
      <c r="G53" s="237">
        <v>0</v>
      </c>
      <c r="H53" s="237">
        <v>0</v>
      </c>
      <c r="I53" s="237">
        <v>0</v>
      </c>
      <c r="J53" s="237">
        <v>0</v>
      </c>
      <c r="K53" s="237">
        <v>0</v>
      </c>
      <c r="L53" s="237">
        <v>27</v>
      </c>
      <c r="M53" s="237">
        <v>0</v>
      </c>
      <c r="N53" s="237">
        <v>0</v>
      </c>
      <c r="O53" s="237">
        <v>83</v>
      </c>
      <c r="P53" s="237">
        <v>0</v>
      </c>
      <c r="Q53" s="237">
        <v>0</v>
      </c>
      <c r="R53" s="237">
        <v>0</v>
      </c>
      <c r="S53" s="237">
        <v>0</v>
      </c>
      <c r="T53" s="237">
        <f>SUM(U53:V53)</f>
        <v>0</v>
      </c>
      <c r="U53" s="237">
        <v>0</v>
      </c>
      <c r="V53" s="237">
        <v>0</v>
      </c>
      <c r="W53" s="237">
        <v>5</v>
      </c>
      <c r="X53" s="237">
        <v>13</v>
      </c>
      <c r="Y53" s="237">
        <v>2</v>
      </c>
      <c r="Z53" s="237">
        <v>0</v>
      </c>
      <c r="AA53" s="237">
        <v>0</v>
      </c>
      <c r="AB53" s="238">
        <f t="shared" si="9"/>
        <v>12</v>
      </c>
      <c r="AC53" s="239">
        <f t="shared" si="10"/>
        <v>66.4</v>
      </c>
      <c r="AD53" s="230" t="s">
        <v>50</v>
      </c>
      <c r="AE53" s="227"/>
    </row>
    <row r="54" spans="1:31" s="228" customFormat="1" ht="15.75" customHeight="1">
      <c r="A54" s="222"/>
      <c r="B54" s="229" t="s">
        <v>51</v>
      </c>
      <c r="C54" s="340">
        <f>D54+K54+L54+M54+N54+O54+P54+Q54+R54+S54</f>
        <v>0</v>
      </c>
      <c r="D54" s="237">
        <f>SUM(E54:J54)</f>
        <v>0</v>
      </c>
      <c r="E54" s="237">
        <v>0</v>
      </c>
      <c r="F54" s="237">
        <v>0</v>
      </c>
      <c r="G54" s="237">
        <v>0</v>
      </c>
      <c r="H54" s="237">
        <v>0</v>
      </c>
      <c r="I54" s="237">
        <v>0</v>
      </c>
      <c r="J54" s="237">
        <v>0</v>
      </c>
      <c r="K54" s="237">
        <v>0</v>
      </c>
      <c r="L54" s="237">
        <v>0</v>
      </c>
      <c r="M54" s="237">
        <v>0</v>
      </c>
      <c r="N54" s="237">
        <v>0</v>
      </c>
      <c r="O54" s="237">
        <v>0</v>
      </c>
      <c r="P54" s="237">
        <v>0</v>
      </c>
      <c r="Q54" s="237">
        <v>0</v>
      </c>
      <c r="R54" s="237">
        <v>0</v>
      </c>
      <c r="S54" s="237">
        <v>0</v>
      </c>
      <c r="T54" s="237">
        <f>SUM(U54:V54)</f>
        <v>0</v>
      </c>
      <c r="U54" s="237">
        <v>0</v>
      </c>
      <c r="V54" s="237">
        <v>0</v>
      </c>
      <c r="W54" s="237">
        <v>0</v>
      </c>
      <c r="X54" s="237">
        <v>0</v>
      </c>
      <c r="Y54" s="237">
        <v>0</v>
      </c>
      <c r="Z54" s="237">
        <v>0</v>
      </c>
      <c r="AA54" s="237">
        <v>0</v>
      </c>
      <c r="AB54" s="239">
        <v>0</v>
      </c>
      <c r="AC54" s="239">
        <v>0</v>
      </c>
      <c r="AD54" s="230" t="s">
        <v>51</v>
      </c>
      <c r="AE54" s="227"/>
    </row>
    <row r="55" spans="1:31" s="228" customFormat="1" ht="15.75" customHeight="1">
      <c r="A55" s="222"/>
      <c r="B55" s="229" t="s">
        <v>52</v>
      </c>
      <c r="C55" s="340">
        <f>D55+K55+L55+M55+N55+O55+P55+Q55+R55+S55</f>
        <v>0</v>
      </c>
      <c r="D55" s="237">
        <f>SUM(E55:J55)</f>
        <v>0</v>
      </c>
      <c r="E55" s="237">
        <v>0</v>
      </c>
      <c r="F55" s="237">
        <v>0</v>
      </c>
      <c r="G55" s="237">
        <v>0</v>
      </c>
      <c r="H55" s="237">
        <v>0</v>
      </c>
      <c r="I55" s="237">
        <v>0</v>
      </c>
      <c r="J55" s="237">
        <v>0</v>
      </c>
      <c r="K55" s="237">
        <v>0</v>
      </c>
      <c r="L55" s="237">
        <v>0</v>
      </c>
      <c r="M55" s="237">
        <v>0</v>
      </c>
      <c r="N55" s="237">
        <v>0</v>
      </c>
      <c r="O55" s="237">
        <v>0</v>
      </c>
      <c r="P55" s="237">
        <v>0</v>
      </c>
      <c r="Q55" s="237">
        <v>0</v>
      </c>
      <c r="R55" s="237">
        <v>0</v>
      </c>
      <c r="S55" s="237">
        <v>0</v>
      </c>
      <c r="T55" s="237">
        <f>SUM(U55:V55)</f>
        <v>0</v>
      </c>
      <c r="U55" s="237">
        <v>0</v>
      </c>
      <c r="V55" s="237">
        <v>0</v>
      </c>
      <c r="W55" s="237">
        <v>0</v>
      </c>
      <c r="X55" s="237">
        <v>0</v>
      </c>
      <c r="Y55" s="237">
        <v>0</v>
      </c>
      <c r="Z55" s="237">
        <v>0</v>
      </c>
      <c r="AA55" s="237">
        <v>0</v>
      </c>
      <c r="AB55" s="239">
        <v>0</v>
      </c>
      <c r="AC55" s="239">
        <v>0</v>
      </c>
      <c r="AD55" s="230" t="s">
        <v>52</v>
      </c>
      <c r="AE55" s="227"/>
    </row>
    <row r="56" spans="1:31" s="231" customFormat="1" ht="19.5" customHeight="1">
      <c r="A56" s="393" t="s">
        <v>227</v>
      </c>
      <c r="B56" s="393"/>
      <c r="C56" s="340">
        <f>SUM(C57:C58)</f>
        <v>81</v>
      </c>
      <c r="D56" s="343">
        <f aca="true" t="shared" si="16" ref="D56:AA56">SUM(D57:D58)</f>
        <v>6</v>
      </c>
      <c r="E56" s="341">
        <f t="shared" si="16"/>
        <v>6</v>
      </c>
      <c r="F56" s="341">
        <f t="shared" si="16"/>
        <v>0</v>
      </c>
      <c r="G56" s="341">
        <f t="shared" si="16"/>
        <v>0</v>
      </c>
      <c r="H56" s="341">
        <f t="shared" si="16"/>
        <v>0</v>
      </c>
      <c r="I56" s="341">
        <f t="shared" si="16"/>
        <v>0</v>
      </c>
      <c r="J56" s="341">
        <f t="shared" si="16"/>
        <v>0</v>
      </c>
      <c r="K56" s="341">
        <f t="shared" si="16"/>
        <v>6</v>
      </c>
      <c r="L56" s="341">
        <f t="shared" si="16"/>
        <v>0</v>
      </c>
      <c r="M56" s="341">
        <f t="shared" si="16"/>
        <v>3</v>
      </c>
      <c r="N56" s="341">
        <f t="shared" si="16"/>
        <v>2</v>
      </c>
      <c r="O56" s="341">
        <f t="shared" si="16"/>
        <v>63</v>
      </c>
      <c r="P56" s="341">
        <f t="shared" si="16"/>
        <v>0</v>
      </c>
      <c r="Q56" s="341">
        <f t="shared" si="16"/>
        <v>1</v>
      </c>
      <c r="R56" s="341">
        <f t="shared" si="16"/>
        <v>0</v>
      </c>
      <c r="S56" s="341">
        <f t="shared" si="16"/>
        <v>0</v>
      </c>
      <c r="T56" s="343">
        <f t="shared" si="16"/>
        <v>0</v>
      </c>
      <c r="U56" s="341">
        <f t="shared" si="16"/>
        <v>0</v>
      </c>
      <c r="V56" s="341">
        <f t="shared" si="16"/>
        <v>0</v>
      </c>
      <c r="W56" s="341">
        <f t="shared" si="16"/>
        <v>1</v>
      </c>
      <c r="X56" s="341">
        <f t="shared" si="16"/>
        <v>6</v>
      </c>
      <c r="Y56" s="341">
        <f t="shared" si="16"/>
        <v>0</v>
      </c>
      <c r="Z56" s="341">
        <f t="shared" si="16"/>
        <v>0</v>
      </c>
      <c r="AA56" s="341">
        <f t="shared" si="16"/>
        <v>0</v>
      </c>
      <c r="AB56" s="342">
        <f t="shared" si="9"/>
        <v>7.4074074074074066</v>
      </c>
      <c r="AC56" s="342">
        <f t="shared" si="10"/>
        <v>77.77777777777779</v>
      </c>
      <c r="AD56" s="350" t="s">
        <v>227</v>
      </c>
      <c r="AE56" s="399"/>
    </row>
    <row r="57" spans="1:31" s="228" customFormat="1" ht="15.75" customHeight="1">
      <c r="A57" s="222"/>
      <c r="B57" s="229" t="s">
        <v>53</v>
      </c>
      <c r="C57" s="340">
        <f>D57+K57+L57+M57+N57+O57+P57+Q57+R57+S57</f>
        <v>48</v>
      </c>
      <c r="D57" s="237">
        <f>SUM(E57:J57)</f>
        <v>1</v>
      </c>
      <c r="E57" s="237">
        <v>1</v>
      </c>
      <c r="F57" s="237">
        <v>0</v>
      </c>
      <c r="G57" s="237">
        <v>0</v>
      </c>
      <c r="H57" s="237">
        <v>0</v>
      </c>
      <c r="I57" s="237">
        <v>0</v>
      </c>
      <c r="J57" s="237">
        <v>0</v>
      </c>
      <c r="K57" s="237">
        <v>1</v>
      </c>
      <c r="L57" s="237">
        <v>0</v>
      </c>
      <c r="M57" s="237">
        <v>3</v>
      </c>
      <c r="N57" s="237">
        <v>1</v>
      </c>
      <c r="O57" s="237">
        <v>41</v>
      </c>
      <c r="P57" s="237">
        <v>0</v>
      </c>
      <c r="Q57" s="237">
        <v>1</v>
      </c>
      <c r="R57" s="237">
        <v>0</v>
      </c>
      <c r="S57" s="237">
        <v>0</v>
      </c>
      <c r="T57" s="237">
        <f>SUM(U57:V57)</f>
        <v>0</v>
      </c>
      <c r="U57" s="237">
        <v>0</v>
      </c>
      <c r="V57" s="237">
        <v>0</v>
      </c>
      <c r="W57" s="237">
        <v>1</v>
      </c>
      <c r="X57" s="237">
        <v>1</v>
      </c>
      <c r="Y57" s="237">
        <v>0</v>
      </c>
      <c r="Z57" s="237">
        <v>0</v>
      </c>
      <c r="AA57" s="237">
        <v>0</v>
      </c>
      <c r="AB57" s="238">
        <f t="shared" si="9"/>
        <v>2.083333333333333</v>
      </c>
      <c r="AC57" s="239">
        <f t="shared" si="10"/>
        <v>85.41666666666666</v>
      </c>
      <c r="AD57" s="230" t="s">
        <v>53</v>
      </c>
      <c r="AE57" s="227"/>
    </row>
    <row r="58" spans="1:31" s="232" customFormat="1" ht="15.75" customHeight="1">
      <c r="A58" s="222"/>
      <c r="B58" s="229" t="s">
        <v>68</v>
      </c>
      <c r="C58" s="340">
        <f>D58+K58+L58+M58+N58+O58+P58+Q58+R58+S58</f>
        <v>33</v>
      </c>
      <c r="D58" s="237">
        <f>SUM(E58:J58)</f>
        <v>5</v>
      </c>
      <c r="E58" s="237">
        <v>5</v>
      </c>
      <c r="F58" s="237">
        <v>0</v>
      </c>
      <c r="G58" s="237">
        <v>0</v>
      </c>
      <c r="H58" s="237">
        <v>0</v>
      </c>
      <c r="I58" s="237">
        <v>0</v>
      </c>
      <c r="J58" s="237">
        <v>0</v>
      </c>
      <c r="K58" s="237">
        <v>5</v>
      </c>
      <c r="L58" s="237">
        <v>0</v>
      </c>
      <c r="M58" s="237">
        <v>0</v>
      </c>
      <c r="N58" s="237">
        <v>1</v>
      </c>
      <c r="O58" s="237">
        <v>22</v>
      </c>
      <c r="P58" s="237">
        <v>0</v>
      </c>
      <c r="Q58" s="237">
        <v>0</v>
      </c>
      <c r="R58" s="237">
        <v>0</v>
      </c>
      <c r="S58" s="237">
        <v>0</v>
      </c>
      <c r="T58" s="237">
        <f>SUM(U58:V58)</f>
        <v>0</v>
      </c>
      <c r="U58" s="237">
        <v>0</v>
      </c>
      <c r="V58" s="237">
        <v>0</v>
      </c>
      <c r="W58" s="237">
        <v>0</v>
      </c>
      <c r="X58" s="237">
        <v>5</v>
      </c>
      <c r="Y58" s="237">
        <v>0</v>
      </c>
      <c r="Z58" s="237">
        <v>0</v>
      </c>
      <c r="AA58" s="237">
        <v>0</v>
      </c>
      <c r="AB58" s="238">
        <f t="shared" si="9"/>
        <v>15.151515151515152</v>
      </c>
      <c r="AC58" s="239">
        <f t="shared" si="10"/>
        <v>66.66666666666666</v>
      </c>
      <c r="AD58" s="230" t="s">
        <v>68</v>
      </c>
      <c r="AE58" s="227"/>
    </row>
    <row r="59" spans="1:31" s="221" customFormat="1" ht="19.5" customHeight="1">
      <c r="A59" s="393" t="s">
        <v>228</v>
      </c>
      <c r="B59" s="400"/>
      <c r="C59" s="340">
        <f>SUM(C60:C61)</f>
        <v>169</v>
      </c>
      <c r="D59" s="343">
        <f aca="true" t="shared" si="17" ref="D59:AA59">SUM(D60:D61)</f>
        <v>29</v>
      </c>
      <c r="E59" s="341">
        <f t="shared" si="17"/>
        <v>24</v>
      </c>
      <c r="F59" s="341">
        <f t="shared" si="17"/>
        <v>5</v>
      </c>
      <c r="G59" s="341">
        <f t="shared" si="17"/>
        <v>0</v>
      </c>
      <c r="H59" s="341">
        <f t="shared" si="17"/>
        <v>0</v>
      </c>
      <c r="I59" s="341">
        <f t="shared" si="17"/>
        <v>0</v>
      </c>
      <c r="J59" s="341">
        <f t="shared" si="17"/>
        <v>0</v>
      </c>
      <c r="K59" s="341">
        <f t="shared" si="17"/>
        <v>29</v>
      </c>
      <c r="L59" s="341">
        <f t="shared" si="17"/>
        <v>0</v>
      </c>
      <c r="M59" s="341">
        <f t="shared" si="17"/>
        <v>0</v>
      </c>
      <c r="N59" s="341">
        <f t="shared" si="17"/>
        <v>9</v>
      </c>
      <c r="O59" s="341">
        <f t="shared" si="17"/>
        <v>99</v>
      </c>
      <c r="P59" s="341">
        <f t="shared" si="17"/>
        <v>0</v>
      </c>
      <c r="Q59" s="341">
        <f t="shared" si="17"/>
        <v>1</v>
      </c>
      <c r="R59" s="341">
        <f t="shared" si="17"/>
        <v>2</v>
      </c>
      <c r="S59" s="341">
        <f t="shared" si="17"/>
        <v>0</v>
      </c>
      <c r="T59" s="343">
        <f t="shared" si="17"/>
        <v>0</v>
      </c>
      <c r="U59" s="341">
        <f t="shared" si="17"/>
        <v>0</v>
      </c>
      <c r="V59" s="341">
        <f t="shared" si="17"/>
        <v>0</v>
      </c>
      <c r="W59" s="341">
        <f t="shared" si="17"/>
        <v>13</v>
      </c>
      <c r="X59" s="341">
        <f t="shared" si="17"/>
        <v>24</v>
      </c>
      <c r="Y59" s="341">
        <f t="shared" si="17"/>
        <v>5</v>
      </c>
      <c r="Z59" s="341">
        <f t="shared" si="17"/>
        <v>0</v>
      </c>
      <c r="AA59" s="341">
        <f t="shared" si="17"/>
        <v>0</v>
      </c>
      <c r="AB59" s="342">
        <f t="shared" si="9"/>
        <v>17.159763313609467</v>
      </c>
      <c r="AC59" s="342">
        <f t="shared" si="10"/>
        <v>58.57988165680473</v>
      </c>
      <c r="AD59" s="350" t="s">
        <v>228</v>
      </c>
      <c r="AE59" s="398"/>
    </row>
    <row r="60" spans="1:31" s="228" customFormat="1" ht="15.75" customHeight="1">
      <c r="A60" s="233"/>
      <c r="B60" s="229" t="s">
        <v>54</v>
      </c>
      <c r="C60" s="340">
        <f>D60+K60+L60+M60+N60+O60+P60+Q60+R60+S60</f>
        <v>61</v>
      </c>
      <c r="D60" s="237">
        <f>SUM(E60:J60)</f>
        <v>8</v>
      </c>
      <c r="E60" s="237">
        <v>6</v>
      </c>
      <c r="F60" s="237">
        <v>2</v>
      </c>
      <c r="G60" s="237">
        <v>0</v>
      </c>
      <c r="H60" s="237">
        <v>0</v>
      </c>
      <c r="I60" s="237">
        <v>0</v>
      </c>
      <c r="J60" s="237">
        <v>0</v>
      </c>
      <c r="K60" s="237">
        <v>18</v>
      </c>
      <c r="L60" s="237">
        <v>0</v>
      </c>
      <c r="M60" s="237">
        <v>0</v>
      </c>
      <c r="N60" s="237">
        <v>3</v>
      </c>
      <c r="O60" s="237">
        <v>31</v>
      </c>
      <c r="P60" s="237">
        <v>0</v>
      </c>
      <c r="Q60" s="237">
        <v>0</v>
      </c>
      <c r="R60" s="237">
        <v>1</v>
      </c>
      <c r="S60" s="237">
        <v>0</v>
      </c>
      <c r="T60" s="237">
        <f>SUM(U60:V60)</f>
        <v>0</v>
      </c>
      <c r="U60" s="237">
        <v>0</v>
      </c>
      <c r="V60" s="237">
        <v>0</v>
      </c>
      <c r="W60" s="237">
        <v>7</v>
      </c>
      <c r="X60" s="237">
        <v>6</v>
      </c>
      <c r="Y60" s="237">
        <v>2</v>
      </c>
      <c r="Z60" s="237">
        <v>0</v>
      </c>
      <c r="AA60" s="237">
        <v>0</v>
      </c>
      <c r="AB60" s="238">
        <f t="shared" si="9"/>
        <v>13.114754098360656</v>
      </c>
      <c r="AC60" s="239">
        <f t="shared" si="10"/>
        <v>50.81967213114754</v>
      </c>
      <c r="AD60" s="230" t="s">
        <v>54</v>
      </c>
      <c r="AE60" s="227"/>
    </row>
    <row r="61" spans="1:31" s="228" customFormat="1" ht="15.75" customHeight="1">
      <c r="A61" s="233"/>
      <c r="B61" s="229" t="s">
        <v>216</v>
      </c>
      <c r="C61" s="340">
        <f>D61+K61+L61+M61+N61+O61+P61+Q61+R61+S61</f>
        <v>108</v>
      </c>
      <c r="D61" s="237">
        <f>SUM(E61:J61)</f>
        <v>21</v>
      </c>
      <c r="E61" s="237">
        <v>18</v>
      </c>
      <c r="F61" s="237">
        <v>3</v>
      </c>
      <c r="G61" s="237">
        <v>0</v>
      </c>
      <c r="H61" s="237">
        <v>0</v>
      </c>
      <c r="I61" s="237">
        <v>0</v>
      </c>
      <c r="J61" s="237">
        <v>0</v>
      </c>
      <c r="K61" s="237">
        <v>11</v>
      </c>
      <c r="L61" s="237">
        <v>0</v>
      </c>
      <c r="M61" s="237">
        <v>0</v>
      </c>
      <c r="N61" s="237">
        <v>6</v>
      </c>
      <c r="O61" s="237">
        <v>68</v>
      </c>
      <c r="P61" s="237">
        <v>0</v>
      </c>
      <c r="Q61" s="237">
        <v>1</v>
      </c>
      <c r="R61" s="237">
        <v>1</v>
      </c>
      <c r="S61" s="237">
        <v>0</v>
      </c>
      <c r="T61" s="237">
        <f>SUM(U61:V61)</f>
        <v>0</v>
      </c>
      <c r="U61" s="237">
        <v>0</v>
      </c>
      <c r="V61" s="237">
        <v>0</v>
      </c>
      <c r="W61" s="237">
        <v>6</v>
      </c>
      <c r="X61" s="237">
        <v>18</v>
      </c>
      <c r="Y61" s="237">
        <v>3</v>
      </c>
      <c r="Z61" s="237">
        <v>0</v>
      </c>
      <c r="AA61" s="237">
        <v>0</v>
      </c>
      <c r="AB61" s="238">
        <f t="shared" si="9"/>
        <v>19.444444444444446</v>
      </c>
      <c r="AC61" s="239">
        <f t="shared" si="10"/>
        <v>62.96296296296296</v>
      </c>
      <c r="AD61" s="230" t="s">
        <v>216</v>
      </c>
      <c r="AE61" s="227"/>
    </row>
    <row r="62" spans="1:31" s="221" customFormat="1" ht="19.5" customHeight="1">
      <c r="A62" s="393" t="s">
        <v>229</v>
      </c>
      <c r="B62" s="393"/>
      <c r="C62" s="340">
        <f>C63</f>
        <v>0</v>
      </c>
      <c r="D62" s="343">
        <f aca="true" t="shared" si="18" ref="D62:AA62">D63</f>
        <v>0</v>
      </c>
      <c r="E62" s="341">
        <f t="shared" si="18"/>
        <v>0</v>
      </c>
      <c r="F62" s="341">
        <f t="shared" si="18"/>
        <v>0</v>
      </c>
      <c r="G62" s="341">
        <f t="shared" si="18"/>
        <v>0</v>
      </c>
      <c r="H62" s="341">
        <f t="shared" si="18"/>
        <v>0</v>
      </c>
      <c r="I62" s="341">
        <f t="shared" si="18"/>
        <v>0</v>
      </c>
      <c r="J62" s="341">
        <f t="shared" si="18"/>
        <v>0</v>
      </c>
      <c r="K62" s="341">
        <f t="shared" si="18"/>
        <v>0</v>
      </c>
      <c r="L62" s="341">
        <f t="shared" si="18"/>
        <v>0</v>
      </c>
      <c r="M62" s="341">
        <f t="shared" si="18"/>
        <v>0</v>
      </c>
      <c r="N62" s="341">
        <f t="shared" si="18"/>
        <v>0</v>
      </c>
      <c r="O62" s="341">
        <f t="shared" si="18"/>
        <v>0</v>
      </c>
      <c r="P62" s="341">
        <f t="shared" si="18"/>
        <v>0</v>
      </c>
      <c r="Q62" s="341">
        <f t="shared" si="18"/>
        <v>0</v>
      </c>
      <c r="R62" s="341">
        <f t="shared" si="18"/>
        <v>0</v>
      </c>
      <c r="S62" s="341">
        <f t="shared" si="18"/>
        <v>0</v>
      </c>
      <c r="T62" s="343">
        <f t="shared" si="18"/>
        <v>0</v>
      </c>
      <c r="U62" s="341">
        <f t="shared" si="18"/>
        <v>0</v>
      </c>
      <c r="V62" s="341">
        <f t="shared" si="18"/>
        <v>0</v>
      </c>
      <c r="W62" s="341">
        <f t="shared" si="18"/>
        <v>0</v>
      </c>
      <c r="X62" s="341">
        <f t="shared" si="18"/>
        <v>0</v>
      </c>
      <c r="Y62" s="341">
        <f t="shared" si="18"/>
        <v>0</v>
      </c>
      <c r="Z62" s="341">
        <f t="shared" si="18"/>
        <v>0</v>
      </c>
      <c r="AA62" s="341">
        <f t="shared" si="18"/>
        <v>0</v>
      </c>
      <c r="AB62" s="342">
        <v>0</v>
      </c>
      <c r="AC62" s="342">
        <v>0</v>
      </c>
      <c r="AD62" s="350" t="s">
        <v>229</v>
      </c>
      <c r="AE62" s="399"/>
    </row>
    <row r="63" spans="1:31" s="228" customFormat="1" ht="15.75" customHeight="1">
      <c r="A63" s="233"/>
      <c r="B63" s="229" t="s">
        <v>55</v>
      </c>
      <c r="C63" s="340">
        <f>D63+K63+L63+M63+N63+O63+P63+Q63+R63+S63</f>
        <v>0</v>
      </c>
      <c r="D63" s="237">
        <f>SUM(E63:J63)</f>
        <v>0</v>
      </c>
      <c r="E63" s="237">
        <v>0</v>
      </c>
      <c r="F63" s="237">
        <v>0</v>
      </c>
      <c r="G63" s="237">
        <v>0</v>
      </c>
      <c r="H63" s="237">
        <v>0</v>
      </c>
      <c r="I63" s="237">
        <v>0</v>
      </c>
      <c r="J63" s="237">
        <v>0</v>
      </c>
      <c r="K63" s="237">
        <v>0</v>
      </c>
      <c r="L63" s="237">
        <v>0</v>
      </c>
      <c r="M63" s="237">
        <v>0</v>
      </c>
      <c r="N63" s="237">
        <v>0</v>
      </c>
      <c r="O63" s="237">
        <v>0</v>
      </c>
      <c r="P63" s="237">
        <v>0</v>
      </c>
      <c r="Q63" s="237">
        <v>0</v>
      </c>
      <c r="R63" s="237">
        <v>0</v>
      </c>
      <c r="S63" s="237">
        <v>0</v>
      </c>
      <c r="T63" s="237">
        <f>SUM(U63:V63)</f>
        <v>0</v>
      </c>
      <c r="U63" s="237">
        <v>0</v>
      </c>
      <c r="V63" s="237">
        <v>0</v>
      </c>
      <c r="W63" s="237">
        <v>0</v>
      </c>
      <c r="X63" s="237">
        <v>0</v>
      </c>
      <c r="Y63" s="237">
        <v>0</v>
      </c>
      <c r="Z63" s="237">
        <v>0</v>
      </c>
      <c r="AA63" s="237">
        <v>0</v>
      </c>
      <c r="AB63" s="238">
        <v>0</v>
      </c>
      <c r="AC63" s="239">
        <v>0</v>
      </c>
      <c r="AD63" s="230" t="s">
        <v>55</v>
      </c>
      <c r="AE63" s="227"/>
    </row>
    <row r="64" spans="1:31" s="231" customFormat="1" ht="19.5" customHeight="1">
      <c r="A64" s="393" t="s">
        <v>230</v>
      </c>
      <c r="B64" s="397"/>
      <c r="C64" s="340">
        <f>C65</f>
        <v>42</v>
      </c>
      <c r="D64" s="343">
        <f aca="true" t="shared" si="19" ref="D64:AA64">D65</f>
        <v>6</v>
      </c>
      <c r="E64" s="341">
        <f t="shared" si="19"/>
        <v>6</v>
      </c>
      <c r="F64" s="341">
        <f t="shared" si="19"/>
        <v>0</v>
      </c>
      <c r="G64" s="341">
        <f t="shared" si="19"/>
        <v>0</v>
      </c>
      <c r="H64" s="341">
        <f t="shared" si="19"/>
        <v>0</v>
      </c>
      <c r="I64" s="341">
        <f t="shared" si="19"/>
        <v>0</v>
      </c>
      <c r="J64" s="341">
        <f t="shared" si="19"/>
        <v>0</v>
      </c>
      <c r="K64" s="341">
        <f t="shared" si="19"/>
        <v>11</v>
      </c>
      <c r="L64" s="341">
        <f t="shared" si="19"/>
        <v>0</v>
      </c>
      <c r="M64" s="341">
        <f t="shared" si="19"/>
        <v>0</v>
      </c>
      <c r="N64" s="341">
        <f t="shared" si="19"/>
        <v>1</v>
      </c>
      <c r="O64" s="341">
        <f t="shared" si="19"/>
        <v>24</v>
      </c>
      <c r="P64" s="341">
        <f t="shared" si="19"/>
        <v>0</v>
      </c>
      <c r="Q64" s="341">
        <f t="shared" si="19"/>
        <v>0</v>
      </c>
      <c r="R64" s="341">
        <f t="shared" si="19"/>
        <v>0</v>
      </c>
      <c r="S64" s="341">
        <f t="shared" si="19"/>
        <v>0</v>
      </c>
      <c r="T64" s="343">
        <f t="shared" si="19"/>
        <v>0</v>
      </c>
      <c r="U64" s="341">
        <f t="shared" si="19"/>
        <v>0</v>
      </c>
      <c r="V64" s="341">
        <f t="shared" si="19"/>
        <v>0</v>
      </c>
      <c r="W64" s="341">
        <f t="shared" si="19"/>
        <v>3</v>
      </c>
      <c r="X64" s="341">
        <f t="shared" si="19"/>
        <v>6</v>
      </c>
      <c r="Y64" s="341">
        <f t="shared" si="19"/>
        <v>0</v>
      </c>
      <c r="Z64" s="341">
        <f t="shared" si="19"/>
        <v>0</v>
      </c>
      <c r="AA64" s="341">
        <f t="shared" si="19"/>
        <v>0</v>
      </c>
      <c r="AB64" s="342">
        <f t="shared" si="9"/>
        <v>14.285714285714285</v>
      </c>
      <c r="AC64" s="342">
        <f t="shared" si="10"/>
        <v>57.14285714285714</v>
      </c>
      <c r="AD64" s="350" t="s">
        <v>230</v>
      </c>
      <c r="AE64" s="398"/>
    </row>
    <row r="65" spans="1:31" s="232" customFormat="1" ht="15.75" customHeight="1">
      <c r="A65" s="233"/>
      <c r="B65" s="236" t="s">
        <v>217</v>
      </c>
      <c r="C65" s="340">
        <f>D65+K65+L65+M65+N65+O65+P65+Q65+R65+S65</f>
        <v>42</v>
      </c>
      <c r="D65" s="237">
        <f>SUM(E65:J65)</f>
        <v>6</v>
      </c>
      <c r="E65" s="237">
        <v>6</v>
      </c>
      <c r="F65" s="237">
        <v>0</v>
      </c>
      <c r="G65" s="237">
        <v>0</v>
      </c>
      <c r="H65" s="237">
        <v>0</v>
      </c>
      <c r="I65" s="237">
        <v>0</v>
      </c>
      <c r="J65" s="237">
        <v>0</v>
      </c>
      <c r="K65" s="237">
        <v>11</v>
      </c>
      <c r="L65" s="237">
        <v>0</v>
      </c>
      <c r="M65" s="237">
        <v>0</v>
      </c>
      <c r="N65" s="237">
        <v>1</v>
      </c>
      <c r="O65" s="237">
        <v>24</v>
      </c>
      <c r="P65" s="237">
        <v>0</v>
      </c>
      <c r="Q65" s="237">
        <v>0</v>
      </c>
      <c r="R65" s="237">
        <v>0</v>
      </c>
      <c r="S65" s="237">
        <v>0</v>
      </c>
      <c r="T65" s="237">
        <f>SUM(U65:V65)</f>
        <v>0</v>
      </c>
      <c r="U65" s="237">
        <v>0</v>
      </c>
      <c r="V65" s="237">
        <v>0</v>
      </c>
      <c r="W65" s="237">
        <v>3</v>
      </c>
      <c r="X65" s="237">
        <v>6</v>
      </c>
      <c r="Y65" s="237">
        <v>0</v>
      </c>
      <c r="Z65" s="237">
        <v>0</v>
      </c>
      <c r="AA65" s="237">
        <v>0</v>
      </c>
      <c r="AB65" s="238">
        <f t="shared" si="9"/>
        <v>14.285714285714285</v>
      </c>
      <c r="AC65" s="239">
        <f t="shared" si="10"/>
        <v>57.14285714285714</v>
      </c>
      <c r="AD65" s="230" t="s">
        <v>217</v>
      </c>
      <c r="AE65" s="227"/>
    </row>
    <row r="66" spans="1:31" s="8" customFormat="1" ht="16.5" customHeight="1">
      <c r="A66" s="6"/>
      <c r="B66" s="1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72"/>
      <c r="AC66" s="172"/>
      <c r="AD66" s="20"/>
      <c r="AE66" s="6"/>
    </row>
    <row r="67" spans="2:29" ht="11.25" customHeight="1">
      <c r="B67" s="90"/>
      <c r="C67" s="90"/>
      <c r="D67" s="90"/>
      <c r="E67" s="90"/>
      <c r="F67" s="90"/>
      <c r="G67" s="90"/>
      <c r="H67" s="90"/>
      <c r="I67" s="90"/>
      <c r="J67" s="90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173"/>
      <c r="AC67" s="173"/>
    </row>
    <row r="68" spans="2:10" ht="11.25" customHeight="1">
      <c r="B68" s="90"/>
      <c r="C68" s="90"/>
      <c r="D68" s="8"/>
      <c r="E68" s="8"/>
      <c r="F68" s="8"/>
      <c r="G68" s="8"/>
      <c r="H68" s="8"/>
      <c r="I68" s="8"/>
      <c r="J68" s="8"/>
    </row>
    <row r="69" spans="2:3" ht="11.25" customHeight="1">
      <c r="B69" s="92"/>
      <c r="C69" s="92"/>
    </row>
    <row r="70" spans="2:3" ht="11.25" customHeight="1">
      <c r="B70" s="92"/>
      <c r="C70" s="92"/>
    </row>
    <row r="71" spans="2:3" ht="11.25" customHeight="1">
      <c r="B71" s="92"/>
      <c r="C71" s="92"/>
    </row>
    <row r="72" spans="2:3" ht="11.25" customHeight="1">
      <c r="B72" s="92"/>
      <c r="C72" s="92"/>
    </row>
    <row r="73" spans="2:3" ht="11.25" customHeight="1">
      <c r="B73" s="92"/>
      <c r="C73" s="92"/>
    </row>
    <row r="74" spans="2:3" ht="11.25" customHeight="1">
      <c r="B74" s="92"/>
      <c r="C74" s="92"/>
    </row>
    <row r="75" spans="2:3" ht="11.25" customHeight="1">
      <c r="B75" s="92"/>
      <c r="C75" s="92"/>
    </row>
    <row r="76" spans="2:3" ht="11.25" customHeight="1">
      <c r="B76" s="92"/>
      <c r="C76" s="92"/>
    </row>
    <row r="77" spans="2:3" ht="11.25" customHeight="1">
      <c r="B77" s="92"/>
      <c r="C77" s="92"/>
    </row>
    <row r="78" spans="2:3" ht="11.25" customHeight="1">
      <c r="B78" s="92"/>
      <c r="C78" s="92"/>
    </row>
    <row r="79" spans="2:3" ht="11.25" customHeight="1">
      <c r="B79" s="92"/>
      <c r="C79" s="92"/>
    </row>
    <row r="80" spans="2:3" ht="11.25" customHeight="1">
      <c r="B80" s="92"/>
      <c r="C80" s="92"/>
    </row>
    <row r="81" spans="2:3" ht="11.25" customHeight="1">
      <c r="B81" s="92"/>
      <c r="C81" s="92"/>
    </row>
  </sheetData>
  <sheetProtection/>
  <mergeCells count="60">
    <mergeCell ref="W12:W13"/>
    <mergeCell ref="Z12:Z13"/>
    <mergeCell ref="L12:L13"/>
    <mergeCell ref="A43:B43"/>
    <mergeCell ref="AA12:AA13"/>
    <mergeCell ref="A48:B48"/>
    <mergeCell ref="L4:M5"/>
    <mergeCell ref="A15:B15"/>
    <mergeCell ref="A35:B35"/>
    <mergeCell ref="A45:B45"/>
    <mergeCell ref="A38:B38"/>
    <mergeCell ref="F5:F7"/>
    <mergeCell ref="M12:M13"/>
    <mergeCell ref="A1:N1"/>
    <mergeCell ref="D4:J4"/>
    <mergeCell ref="C4:C7"/>
    <mergeCell ref="K4:K7"/>
    <mergeCell ref="H5:H7"/>
    <mergeCell ref="I5:I7"/>
    <mergeCell ref="D5:D7"/>
    <mergeCell ref="A4:B7"/>
    <mergeCell ref="J5:J7"/>
    <mergeCell ref="E5:E7"/>
    <mergeCell ref="AD45:AE45"/>
    <mergeCell ref="A64:B64"/>
    <mergeCell ref="AD64:AE64"/>
    <mergeCell ref="AD56:AE56"/>
    <mergeCell ref="AD59:AE59"/>
    <mergeCell ref="A62:B62"/>
    <mergeCell ref="A59:B59"/>
    <mergeCell ref="AD62:AE62"/>
    <mergeCell ref="A56:B56"/>
    <mergeCell ref="A52:B52"/>
    <mergeCell ref="AD4:AE7"/>
    <mergeCell ref="R4:R7"/>
    <mergeCell ref="S4:S7"/>
    <mergeCell ref="Q4:Q7"/>
    <mergeCell ref="AD52:AE52"/>
    <mergeCell ref="AD15:AE15"/>
    <mergeCell ref="AD35:AE35"/>
    <mergeCell ref="AD38:AE38"/>
    <mergeCell ref="AD43:AE43"/>
    <mergeCell ref="AD48:AE48"/>
    <mergeCell ref="AC4:AC7"/>
    <mergeCell ref="G5:G7"/>
    <mergeCell ref="AB4:AB7"/>
    <mergeCell ref="L6:L7"/>
    <mergeCell ref="M6:M7"/>
    <mergeCell ref="X6:Y6"/>
    <mergeCell ref="W4:W7"/>
    <mergeCell ref="X4:AA5"/>
    <mergeCell ref="Z6:AA6"/>
    <mergeCell ref="N4:N7"/>
    <mergeCell ref="O4:P5"/>
    <mergeCell ref="O6:O7"/>
    <mergeCell ref="P6:P7"/>
    <mergeCell ref="T4:V5"/>
    <mergeCell ref="T6:T7"/>
    <mergeCell ref="U6:U7"/>
    <mergeCell ref="V6:V7"/>
  </mergeCells>
  <conditionalFormatting sqref="A8:AE66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6" r:id="rId1"/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E81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8.33203125" style="5" customWidth="1"/>
    <col min="6" max="6" width="7.83203125" style="5" customWidth="1"/>
    <col min="7" max="10" width="7.58203125" style="5" customWidth="1"/>
    <col min="11" max="11" width="8.33203125" style="5" customWidth="1"/>
    <col min="12" max="14" width="7.83203125" style="5" customWidth="1"/>
    <col min="15" max="17" width="6.58203125" style="5" customWidth="1"/>
    <col min="18" max="19" width="5.58203125" style="5" customWidth="1"/>
    <col min="20" max="20" width="4.58203125" style="5" customWidth="1"/>
    <col min="21" max="22" width="5.58203125" style="5" customWidth="1"/>
    <col min="23" max="23" width="7.58203125" style="5" customWidth="1"/>
    <col min="24" max="24" width="7" style="5" customWidth="1"/>
    <col min="25" max="25" width="8" style="5" customWidth="1"/>
    <col min="26" max="27" width="5.58203125" style="5" customWidth="1"/>
    <col min="28" max="28" width="7.58203125" style="174" customWidth="1"/>
    <col min="29" max="29" width="8.33203125" style="174" customWidth="1"/>
    <col min="30" max="30" width="8.75" style="5" customWidth="1"/>
    <col min="31" max="31" width="1.328125" style="5" customWidth="1"/>
    <col min="32" max="16384" width="8.75" style="5" customWidth="1"/>
  </cols>
  <sheetData>
    <row r="1" spans="1:29" ht="16.5" customHeight="1">
      <c r="A1" s="375" t="s">
        <v>303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2"/>
      <c r="P1" s="2"/>
      <c r="Q1" s="2"/>
      <c r="R1" s="2"/>
      <c r="S1" s="3" t="s">
        <v>13</v>
      </c>
      <c r="T1" s="2"/>
      <c r="U1" s="2"/>
      <c r="V1" s="2"/>
      <c r="W1" s="2"/>
      <c r="X1" s="2"/>
      <c r="Y1" s="2"/>
      <c r="Z1" s="2"/>
      <c r="AA1" s="2"/>
      <c r="AB1" s="4"/>
      <c r="AC1" s="4"/>
    </row>
    <row r="2" spans="1:29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4"/>
      <c r="AC2" s="4"/>
    </row>
    <row r="3" spans="1:31" ht="16.5" customHeight="1">
      <c r="A3" s="3" t="s">
        <v>101</v>
      </c>
      <c r="C3" s="89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 t="s">
        <v>194</v>
      </c>
      <c r="P3" s="79"/>
      <c r="Q3" s="6"/>
      <c r="R3" s="6"/>
      <c r="S3" s="6"/>
      <c r="T3" s="8"/>
      <c r="U3" s="8"/>
      <c r="V3" s="8"/>
      <c r="W3" s="8"/>
      <c r="X3" s="8"/>
      <c r="Y3" s="8"/>
      <c r="Z3" s="8"/>
      <c r="AA3" s="8"/>
      <c r="AB3" s="9"/>
      <c r="AC3" s="9"/>
      <c r="AD3" s="8"/>
      <c r="AE3" s="10" t="s">
        <v>2</v>
      </c>
    </row>
    <row r="4" spans="1:31" ht="16.5" customHeight="1">
      <c r="A4" s="361" t="s">
        <v>268</v>
      </c>
      <c r="B4" s="386"/>
      <c r="C4" s="378" t="s">
        <v>0</v>
      </c>
      <c r="D4" s="376" t="s">
        <v>174</v>
      </c>
      <c r="E4" s="376"/>
      <c r="F4" s="376"/>
      <c r="G4" s="376"/>
      <c r="H4" s="376"/>
      <c r="I4" s="376"/>
      <c r="J4" s="377"/>
      <c r="K4" s="347" t="s">
        <v>175</v>
      </c>
      <c r="L4" s="370" t="s">
        <v>176</v>
      </c>
      <c r="M4" s="381"/>
      <c r="N4" s="347" t="s">
        <v>169</v>
      </c>
      <c r="O4" s="370" t="s">
        <v>170</v>
      </c>
      <c r="P4" s="389"/>
      <c r="Q4" s="347" t="s">
        <v>243</v>
      </c>
      <c r="R4" s="347" t="s">
        <v>177</v>
      </c>
      <c r="S4" s="370" t="s">
        <v>273</v>
      </c>
      <c r="T4" s="409" t="s">
        <v>178</v>
      </c>
      <c r="U4" s="410"/>
      <c r="V4" s="389"/>
      <c r="W4" s="404" t="s">
        <v>96</v>
      </c>
      <c r="X4" s="352" t="s">
        <v>214</v>
      </c>
      <c r="Y4" s="361"/>
      <c r="Z4" s="361"/>
      <c r="AA4" s="362"/>
      <c r="AB4" s="367" t="s">
        <v>160</v>
      </c>
      <c r="AC4" s="358" t="s">
        <v>313</v>
      </c>
      <c r="AD4" s="352" t="s">
        <v>268</v>
      </c>
      <c r="AE4" s="353"/>
    </row>
    <row r="5" spans="1:31" ht="16.5" customHeight="1">
      <c r="A5" s="355"/>
      <c r="B5" s="387"/>
      <c r="C5" s="379"/>
      <c r="D5" s="347" t="s">
        <v>81</v>
      </c>
      <c r="E5" s="347" t="s">
        <v>91</v>
      </c>
      <c r="F5" s="347" t="s">
        <v>92</v>
      </c>
      <c r="G5" s="347" t="s">
        <v>93</v>
      </c>
      <c r="H5" s="347" t="s">
        <v>94</v>
      </c>
      <c r="I5" s="347" t="s">
        <v>95</v>
      </c>
      <c r="J5" s="347" t="s">
        <v>332</v>
      </c>
      <c r="K5" s="348"/>
      <c r="L5" s="382"/>
      <c r="M5" s="383"/>
      <c r="N5" s="348"/>
      <c r="O5" s="390"/>
      <c r="P5" s="391"/>
      <c r="Q5" s="348"/>
      <c r="R5" s="348"/>
      <c r="S5" s="371"/>
      <c r="T5" s="420"/>
      <c r="U5" s="421"/>
      <c r="V5" s="422"/>
      <c r="W5" s="405"/>
      <c r="X5" s="363"/>
      <c r="Y5" s="364"/>
      <c r="Z5" s="364"/>
      <c r="AA5" s="365"/>
      <c r="AB5" s="368"/>
      <c r="AC5" s="359"/>
      <c r="AD5" s="354"/>
      <c r="AE5" s="355"/>
    </row>
    <row r="6" spans="1:31" ht="16.5" customHeight="1">
      <c r="A6" s="355"/>
      <c r="B6" s="387"/>
      <c r="C6" s="379"/>
      <c r="D6" s="348"/>
      <c r="E6" s="348"/>
      <c r="F6" s="348"/>
      <c r="G6" s="348"/>
      <c r="H6" s="348"/>
      <c r="I6" s="348"/>
      <c r="J6" s="348"/>
      <c r="K6" s="348"/>
      <c r="L6" s="384" t="s">
        <v>331</v>
      </c>
      <c r="M6" s="348" t="s">
        <v>87</v>
      </c>
      <c r="N6" s="348"/>
      <c r="O6" s="376" t="s">
        <v>287</v>
      </c>
      <c r="P6" s="394" t="s">
        <v>288</v>
      </c>
      <c r="Q6" s="348"/>
      <c r="R6" s="348"/>
      <c r="S6" s="371"/>
      <c r="T6" s="413" t="s">
        <v>81</v>
      </c>
      <c r="U6" s="394" t="s">
        <v>287</v>
      </c>
      <c r="V6" s="394" t="s">
        <v>288</v>
      </c>
      <c r="W6" s="405"/>
      <c r="X6" s="418" t="s">
        <v>158</v>
      </c>
      <c r="Y6" s="419"/>
      <c r="Z6" s="416" t="s">
        <v>179</v>
      </c>
      <c r="AA6" s="417"/>
      <c r="AB6" s="368"/>
      <c r="AC6" s="359"/>
      <c r="AD6" s="354"/>
      <c r="AE6" s="355"/>
    </row>
    <row r="7" spans="1:31" ht="16.5" customHeight="1">
      <c r="A7" s="357"/>
      <c r="B7" s="388"/>
      <c r="C7" s="380"/>
      <c r="D7" s="349"/>
      <c r="E7" s="349"/>
      <c r="F7" s="349"/>
      <c r="G7" s="349"/>
      <c r="H7" s="349"/>
      <c r="I7" s="349"/>
      <c r="J7" s="349"/>
      <c r="K7" s="349"/>
      <c r="L7" s="385"/>
      <c r="M7" s="349"/>
      <c r="N7" s="349"/>
      <c r="O7" s="392"/>
      <c r="P7" s="395"/>
      <c r="Q7" s="349"/>
      <c r="R7" s="349"/>
      <c r="S7" s="372"/>
      <c r="T7" s="414"/>
      <c r="U7" s="395"/>
      <c r="V7" s="395"/>
      <c r="W7" s="406"/>
      <c r="X7" s="11" t="s">
        <v>98</v>
      </c>
      <c r="Y7" s="217" t="s">
        <v>99</v>
      </c>
      <c r="Z7" s="11" t="s">
        <v>98</v>
      </c>
      <c r="AA7" s="217" t="s">
        <v>99</v>
      </c>
      <c r="AB7" s="369"/>
      <c r="AC7" s="360"/>
      <c r="AD7" s="356"/>
      <c r="AE7" s="357"/>
    </row>
    <row r="8" spans="1:31" ht="16.5" customHeight="1">
      <c r="A8" s="8"/>
      <c r="B8" s="12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169"/>
      <c r="AC8" s="169"/>
      <c r="AD8" s="13"/>
      <c r="AE8" s="14"/>
    </row>
    <row r="9" spans="1:31" ht="16.5" customHeight="1">
      <c r="A9" s="90"/>
      <c r="B9" s="85" t="s">
        <v>291</v>
      </c>
      <c r="C9" s="333">
        <v>9729</v>
      </c>
      <c r="D9" s="95">
        <v>4945</v>
      </c>
      <c r="E9" s="95">
        <v>4230</v>
      </c>
      <c r="F9" s="95">
        <v>675</v>
      </c>
      <c r="G9" s="95">
        <v>5</v>
      </c>
      <c r="H9" s="95">
        <v>0</v>
      </c>
      <c r="I9" s="95">
        <v>35</v>
      </c>
      <c r="J9" s="95">
        <v>0</v>
      </c>
      <c r="K9" s="95">
        <v>1867</v>
      </c>
      <c r="L9" s="95">
        <v>195</v>
      </c>
      <c r="M9" s="95">
        <v>233</v>
      </c>
      <c r="N9" s="95">
        <v>23</v>
      </c>
      <c r="O9" s="95">
        <v>2004</v>
      </c>
      <c r="P9" s="95">
        <v>23</v>
      </c>
      <c r="Q9" s="95">
        <v>115</v>
      </c>
      <c r="R9" s="95">
        <v>316</v>
      </c>
      <c r="S9" s="95">
        <v>8</v>
      </c>
      <c r="T9" s="95">
        <v>23</v>
      </c>
      <c r="U9" s="95">
        <v>22</v>
      </c>
      <c r="V9" s="95">
        <v>1</v>
      </c>
      <c r="W9" s="95">
        <v>337</v>
      </c>
      <c r="X9" s="95">
        <v>4651</v>
      </c>
      <c r="Y9" s="95">
        <v>681</v>
      </c>
      <c r="Z9" s="95">
        <v>401</v>
      </c>
      <c r="AA9" s="95">
        <v>42</v>
      </c>
      <c r="AB9" s="177">
        <v>50.8274231678487</v>
      </c>
      <c r="AC9" s="177">
        <v>21.0710247713023</v>
      </c>
      <c r="AD9" s="196" t="s">
        <v>291</v>
      </c>
      <c r="AE9" s="15"/>
    </row>
    <row r="10" spans="1:31" s="145" customFormat="1" ht="16.5" customHeight="1">
      <c r="A10" s="170"/>
      <c r="B10" s="82" t="s">
        <v>322</v>
      </c>
      <c r="C10" s="334">
        <f aca="true" t="shared" si="0" ref="C10:AA10">C15+C35+C38+C43+C45+C48+C52+C56+C59+C62+C64</f>
        <v>9834</v>
      </c>
      <c r="D10" s="335">
        <f t="shared" si="0"/>
        <v>4962</v>
      </c>
      <c r="E10" s="335">
        <f t="shared" si="0"/>
        <v>4235</v>
      </c>
      <c r="F10" s="335">
        <f t="shared" si="0"/>
        <v>689</v>
      </c>
      <c r="G10" s="335">
        <f t="shared" si="0"/>
        <v>5</v>
      </c>
      <c r="H10" s="335">
        <f t="shared" si="0"/>
        <v>1</v>
      </c>
      <c r="I10" s="335">
        <f t="shared" si="0"/>
        <v>32</v>
      </c>
      <c r="J10" s="335">
        <f t="shared" si="0"/>
        <v>0</v>
      </c>
      <c r="K10" s="335">
        <f t="shared" si="0"/>
        <v>1896</v>
      </c>
      <c r="L10" s="335">
        <f t="shared" si="0"/>
        <v>314</v>
      </c>
      <c r="M10" s="335">
        <f t="shared" si="0"/>
        <v>239</v>
      </c>
      <c r="N10" s="335">
        <f t="shared" si="0"/>
        <v>31</v>
      </c>
      <c r="O10" s="335">
        <f t="shared" si="0"/>
        <v>1970</v>
      </c>
      <c r="P10" s="335">
        <f t="shared" si="0"/>
        <v>10</v>
      </c>
      <c r="Q10" s="335">
        <f t="shared" si="0"/>
        <v>135</v>
      </c>
      <c r="R10" s="335">
        <f t="shared" si="0"/>
        <v>267</v>
      </c>
      <c r="S10" s="335">
        <f t="shared" si="0"/>
        <v>10</v>
      </c>
      <c r="T10" s="335">
        <f t="shared" si="0"/>
        <v>29</v>
      </c>
      <c r="U10" s="335">
        <f t="shared" si="0"/>
        <v>23</v>
      </c>
      <c r="V10" s="335">
        <f t="shared" si="0"/>
        <v>6</v>
      </c>
      <c r="W10" s="335">
        <f t="shared" si="0"/>
        <v>311</v>
      </c>
      <c r="X10" s="335">
        <f t="shared" si="0"/>
        <v>4611</v>
      </c>
      <c r="Y10" s="335">
        <f t="shared" si="0"/>
        <v>693</v>
      </c>
      <c r="Z10" s="335">
        <f t="shared" si="0"/>
        <v>342</v>
      </c>
      <c r="AA10" s="335">
        <f t="shared" si="0"/>
        <v>15</v>
      </c>
      <c r="AB10" s="336">
        <f>D10/C10*100</f>
        <v>50.457596095179994</v>
      </c>
      <c r="AC10" s="336">
        <f>(O10+P10+T10)/C10*100</f>
        <v>20.429123449257677</v>
      </c>
      <c r="AD10" s="337" t="s">
        <v>322</v>
      </c>
      <c r="AE10" s="171"/>
    </row>
    <row r="11" spans="1:31" s="195" customFormat="1" ht="16.5" customHeight="1">
      <c r="A11" s="192"/>
      <c r="B11" s="191"/>
      <c r="C11" s="338"/>
      <c r="D11" s="339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8"/>
      <c r="AC11" s="199"/>
      <c r="AD11" s="193"/>
      <c r="AE11" s="194"/>
    </row>
    <row r="12" spans="1:31" ht="16.5" customHeight="1">
      <c r="A12" s="8"/>
      <c r="B12" s="18" t="s">
        <v>83</v>
      </c>
      <c r="C12" s="91">
        <v>7192</v>
      </c>
      <c r="D12" s="91">
        <f>SUM(E12:J12)</f>
        <v>3481</v>
      </c>
      <c r="E12" s="91">
        <v>2937</v>
      </c>
      <c r="F12" s="91">
        <v>508</v>
      </c>
      <c r="G12" s="91">
        <v>3</v>
      </c>
      <c r="H12" s="91">
        <v>1</v>
      </c>
      <c r="I12" s="91">
        <v>32</v>
      </c>
      <c r="J12" s="91">
        <v>0</v>
      </c>
      <c r="K12" s="91">
        <v>1344</v>
      </c>
      <c r="L12" s="415">
        <v>314</v>
      </c>
      <c r="M12" s="366">
        <v>239</v>
      </c>
      <c r="N12" s="91">
        <v>22</v>
      </c>
      <c r="O12" s="91">
        <v>1618</v>
      </c>
      <c r="P12" s="91">
        <v>6</v>
      </c>
      <c r="Q12" s="91">
        <v>86</v>
      </c>
      <c r="R12" s="91">
        <v>142</v>
      </c>
      <c r="S12" s="91">
        <v>4</v>
      </c>
      <c r="T12" s="91">
        <f>SUM(U12:V12)</f>
        <v>28</v>
      </c>
      <c r="U12" s="91">
        <v>22</v>
      </c>
      <c r="V12" s="91">
        <v>6</v>
      </c>
      <c r="W12" s="366">
        <v>311</v>
      </c>
      <c r="X12" s="91">
        <v>3277</v>
      </c>
      <c r="Y12" s="91">
        <v>511</v>
      </c>
      <c r="Z12" s="366">
        <v>342</v>
      </c>
      <c r="AA12" s="366">
        <v>15</v>
      </c>
      <c r="AB12" s="178">
        <f>D12/C12*100</f>
        <v>48.40100111234705</v>
      </c>
      <c r="AC12" s="177">
        <f>(O12+P12+T12)/C12*100</f>
        <v>22.96996662958843</v>
      </c>
      <c r="AD12" s="17" t="s">
        <v>89</v>
      </c>
      <c r="AE12" s="15"/>
    </row>
    <row r="13" spans="1:31" ht="16.5" customHeight="1">
      <c r="A13" s="8"/>
      <c r="B13" s="18" t="s">
        <v>84</v>
      </c>
      <c r="C13" s="91">
        <v>2642</v>
      </c>
      <c r="D13" s="91">
        <f>SUM(E13:J13)</f>
        <v>1481</v>
      </c>
      <c r="E13" s="91">
        <v>1298</v>
      </c>
      <c r="F13" s="91">
        <v>181</v>
      </c>
      <c r="G13" s="91">
        <v>2</v>
      </c>
      <c r="H13" s="91">
        <v>0</v>
      </c>
      <c r="I13" s="91">
        <v>0</v>
      </c>
      <c r="J13" s="91">
        <v>0</v>
      </c>
      <c r="K13" s="91">
        <v>552</v>
      </c>
      <c r="L13" s="415"/>
      <c r="M13" s="366"/>
      <c r="N13" s="91">
        <v>9</v>
      </c>
      <c r="O13" s="91">
        <v>352</v>
      </c>
      <c r="P13" s="91">
        <v>4</v>
      </c>
      <c r="Q13" s="91">
        <v>49</v>
      </c>
      <c r="R13" s="91">
        <v>125</v>
      </c>
      <c r="S13" s="91">
        <v>6</v>
      </c>
      <c r="T13" s="91">
        <f>SUM(U13:V13)</f>
        <v>1</v>
      </c>
      <c r="U13" s="91">
        <v>1</v>
      </c>
      <c r="V13" s="91">
        <v>0</v>
      </c>
      <c r="W13" s="366"/>
      <c r="X13" s="91">
        <v>1334</v>
      </c>
      <c r="Y13" s="91">
        <v>182</v>
      </c>
      <c r="Z13" s="366"/>
      <c r="AA13" s="366"/>
      <c r="AB13" s="178">
        <f>D13/C13*100</f>
        <v>56.0560181680545</v>
      </c>
      <c r="AC13" s="177">
        <f>(O13+P13+T13)/C13*100</f>
        <v>13.512490537471614</v>
      </c>
      <c r="AD13" s="17" t="s">
        <v>90</v>
      </c>
      <c r="AE13" s="15"/>
    </row>
    <row r="14" spans="1:31" s="255" customFormat="1" ht="16.5" customHeight="1">
      <c r="A14" s="252"/>
      <c r="B14" s="256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60"/>
      <c r="AC14" s="261"/>
      <c r="AD14" s="253"/>
      <c r="AE14" s="254"/>
    </row>
    <row r="15" spans="1:31" s="221" customFormat="1" ht="15.75" customHeight="1">
      <c r="A15" s="393" t="s">
        <v>231</v>
      </c>
      <c r="B15" s="396"/>
      <c r="C15" s="340">
        <f>SUM(C17:C34)</f>
        <v>8672</v>
      </c>
      <c r="D15" s="341">
        <f aca="true" t="shared" si="1" ref="D15:AA15">SUM(D17:D34)</f>
        <v>4738</v>
      </c>
      <c r="E15" s="341">
        <f t="shared" si="1"/>
        <v>4093</v>
      </c>
      <c r="F15" s="341">
        <f t="shared" si="1"/>
        <v>607</v>
      </c>
      <c r="G15" s="341">
        <f t="shared" si="1"/>
        <v>5</v>
      </c>
      <c r="H15" s="341">
        <f t="shared" si="1"/>
        <v>1</v>
      </c>
      <c r="I15" s="341">
        <f t="shared" si="1"/>
        <v>32</v>
      </c>
      <c r="J15" s="341">
        <f t="shared" si="1"/>
        <v>0</v>
      </c>
      <c r="K15" s="341">
        <f t="shared" si="1"/>
        <v>1675</v>
      </c>
      <c r="L15" s="341">
        <f t="shared" si="1"/>
        <v>285</v>
      </c>
      <c r="M15" s="341">
        <f t="shared" si="1"/>
        <v>192</v>
      </c>
      <c r="N15" s="341">
        <f t="shared" si="1"/>
        <v>28</v>
      </c>
      <c r="O15" s="341">
        <f t="shared" si="1"/>
        <v>1381</v>
      </c>
      <c r="P15" s="341">
        <f t="shared" si="1"/>
        <v>8</v>
      </c>
      <c r="Q15" s="341">
        <f t="shared" si="1"/>
        <v>102</v>
      </c>
      <c r="R15" s="341">
        <f t="shared" si="1"/>
        <v>253</v>
      </c>
      <c r="S15" s="341">
        <f t="shared" si="1"/>
        <v>10</v>
      </c>
      <c r="T15" s="341">
        <f t="shared" si="1"/>
        <v>22</v>
      </c>
      <c r="U15" s="341">
        <f t="shared" si="1"/>
        <v>18</v>
      </c>
      <c r="V15" s="341">
        <f t="shared" si="1"/>
        <v>4</v>
      </c>
      <c r="W15" s="341">
        <f t="shared" si="1"/>
        <v>227</v>
      </c>
      <c r="X15" s="341">
        <f t="shared" si="1"/>
        <v>4467</v>
      </c>
      <c r="Y15" s="341">
        <f t="shared" si="1"/>
        <v>611</v>
      </c>
      <c r="Z15" s="341">
        <f t="shared" si="1"/>
        <v>340</v>
      </c>
      <c r="AA15" s="341">
        <f t="shared" si="1"/>
        <v>15</v>
      </c>
      <c r="AB15" s="342">
        <f>D15/C15*100</f>
        <v>54.63560885608856</v>
      </c>
      <c r="AC15" s="342">
        <f>(O15+P15+T15)/C15*100</f>
        <v>16.270756457564577</v>
      </c>
      <c r="AD15" s="350" t="s">
        <v>231</v>
      </c>
      <c r="AE15" s="351"/>
    </row>
    <row r="16" spans="1:31" s="221" customFormat="1" ht="15.75" customHeight="1">
      <c r="A16" s="280"/>
      <c r="B16" s="281" t="s">
        <v>166</v>
      </c>
      <c r="C16" s="340">
        <f>SUM(C17:C21)</f>
        <v>5226</v>
      </c>
      <c r="D16" s="341">
        <f aca="true" t="shared" si="2" ref="D16:AA16">SUM(D17:D21)</f>
        <v>3183</v>
      </c>
      <c r="E16" s="341">
        <f t="shared" si="2"/>
        <v>2872</v>
      </c>
      <c r="F16" s="341">
        <f t="shared" si="2"/>
        <v>307</v>
      </c>
      <c r="G16" s="341">
        <f t="shared" si="2"/>
        <v>4</v>
      </c>
      <c r="H16" s="341">
        <f t="shared" si="2"/>
        <v>0</v>
      </c>
      <c r="I16" s="341">
        <f t="shared" si="2"/>
        <v>0</v>
      </c>
      <c r="J16" s="341">
        <f t="shared" si="2"/>
        <v>0</v>
      </c>
      <c r="K16" s="341">
        <f t="shared" si="2"/>
        <v>888</v>
      </c>
      <c r="L16" s="341">
        <f t="shared" si="2"/>
        <v>214</v>
      </c>
      <c r="M16" s="341">
        <f t="shared" si="2"/>
        <v>108</v>
      </c>
      <c r="N16" s="341">
        <f t="shared" si="2"/>
        <v>10</v>
      </c>
      <c r="O16" s="341">
        <f t="shared" si="2"/>
        <v>558</v>
      </c>
      <c r="P16" s="341">
        <f t="shared" si="2"/>
        <v>5</v>
      </c>
      <c r="Q16" s="341">
        <f t="shared" si="2"/>
        <v>51</v>
      </c>
      <c r="R16" s="341">
        <f t="shared" si="2"/>
        <v>199</v>
      </c>
      <c r="S16" s="341">
        <f t="shared" si="2"/>
        <v>10</v>
      </c>
      <c r="T16" s="341">
        <f t="shared" si="2"/>
        <v>0</v>
      </c>
      <c r="U16" s="341">
        <f t="shared" si="2"/>
        <v>0</v>
      </c>
      <c r="V16" s="341">
        <f t="shared" si="2"/>
        <v>0</v>
      </c>
      <c r="W16" s="341">
        <f t="shared" si="2"/>
        <v>94</v>
      </c>
      <c r="X16" s="341">
        <f t="shared" si="2"/>
        <v>3219</v>
      </c>
      <c r="Y16" s="341">
        <f t="shared" si="2"/>
        <v>309</v>
      </c>
      <c r="Z16" s="341">
        <f t="shared" si="2"/>
        <v>308</v>
      </c>
      <c r="AA16" s="341">
        <f t="shared" si="2"/>
        <v>2</v>
      </c>
      <c r="AB16" s="342">
        <f>D16/C16*100</f>
        <v>60.90700344431688</v>
      </c>
      <c r="AC16" s="342">
        <f>(O16+P16+T16)/C16*100</f>
        <v>10.773057787983161</v>
      </c>
      <c r="AD16" s="282" t="s">
        <v>166</v>
      </c>
      <c r="AE16" s="280"/>
    </row>
    <row r="17" spans="1:31" s="228" customFormat="1" ht="15.75" customHeight="1">
      <c r="A17" s="222"/>
      <c r="B17" s="223" t="s">
        <v>27</v>
      </c>
      <c r="C17" s="340">
        <f aca="true" t="shared" si="3" ref="C17:C33">D17+K17+L17+M17+N17+O17+P17+Q17+R17+S17</f>
        <v>1917</v>
      </c>
      <c r="D17" s="237">
        <f>SUM(E17:J17)</f>
        <v>1030</v>
      </c>
      <c r="E17" s="237">
        <v>929</v>
      </c>
      <c r="F17" s="237">
        <v>101</v>
      </c>
      <c r="G17" s="237">
        <v>0</v>
      </c>
      <c r="H17" s="237">
        <v>0</v>
      </c>
      <c r="I17" s="237">
        <v>0</v>
      </c>
      <c r="J17" s="237">
        <v>0</v>
      </c>
      <c r="K17" s="237">
        <v>417</v>
      </c>
      <c r="L17" s="237">
        <v>111</v>
      </c>
      <c r="M17" s="237">
        <v>20</v>
      </c>
      <c r="N17" s="237">
        <v>6</v>
      </c>
      <c r="O17" s="237">
        <v>216</v>
      </c>
      <c r="P17" s="237">
        <v>4</v>
      </c>
      <c r="Q17" s="237">
        <v>22</v>
      </c>
      <c r="R17" s="237">
        <v>85</v>
      </c>
      <c r="S17" s="237">
        <v>6</v>
      </c>
      <c r="T17" s="237">
        <f>SUM(U17:V17)</f>
        <v>0</v>
      </c>
      <c r="U17" s="237">
        <v>0</v>
      </c>
      <c r="V17" s="237">
        <v>0</v>
      </c>
      <c r="W17" s="237">
        <v>32</v>
      </c>
      <c r="X17" s="237">
        <v>1084</v>
      </c>
      <c r="Y17" s="237">
        <v>102</v>
      </c>
      <c r="Z17" s="237">
        <v>135</v>
      </c>
      <c r="AA17" s="237">
        <v>0</v>
      </c>
      <c r="AB17" s="238">
        <f aca="true" t="shared" si="4" ref="AB17:AB65">D17/C17*100</f>
        <v>53.72978612415233</v>
      </c>
      <c r="AC17" s="239">
        <f aca="true" t="shared" si="5" ref="AC17:AC65">(O17+P17+T17)/C17*100</f>
        <v>11.476264997391757</v>
      </c>
      <c r="AD17" s="226" t="s">
        <v>27</v>
      </c>
      <c r="AE17" s="227"/>
    </row>
    <row r="18" spans="1:31" s="228" customFormat="1" ht="15.75" customHeight="1">
      <c r="A18" s="222"/>
      <c r="B18" s="223" t="s">
        <v>28</v>
      </c>
      <c r="C18" s="340">
        <f t="shared" si="3"/>
        <v>647</v>
      </c>
      <c r="D18" s="237">
        <f aca="true" t="shared" si="6" ref="D18:D33">SUM(E18:J18)</f>
        <v>435</v>
      </c>
      <c r="E18" s="237">
        <v>406</v>
      </c>
      <c r="F18" s="237">
        <v>27</v>
      </c>
      <c r="G18" s="237">
        <v>2</v>
      </c>
      <c r="H18" s="237">
        <v>0</v>
      </c>
      <c r="I18" s="237">
        <v>0</v>
      </c>
      <c r="J18" s="237">
        <v>0</v>
      </c>
      <c r="K18" s="237">
        <v>86</v>
      </c>
      <c r="L18" s="237">
        <v>3</v>
      </c>
      <c r="M18" s="237">
        <v>14</v>
      </c>
      <c r="N18" s="237">
        <v>0</v>
      </c>
      <c r="O18" s="237">
        <v>64</v>
      </c>
      <c r="P18" s="237">
        <v>1</v>
      </c>
      <c r="Q18" s="237">
        <v>1</v>
      </c>
      <c r="R18" s="237">
        <v>43</v>
      </c>
      <c r="S18" s="237">
        <v>0</v>
      </c>
      <c r="T18" s="237">
        <f aca="true" t="shared" si="7" ref="T18:T33">SUM(U18:V18)</f>
        <v>0</v>
      </c>
      <c r="U18" s="237">
        <v>0</v>
      </c>
      <c r="V18" s="237">
        <v>0</v>
      </c>
      <c r="W18" s="237">
        <v>16</v>
      </c>
      <c r="X18" s="237">
        <v>427</v>
      </c>
      <c r="Y18" s="237">
        <v>27</v>
      </c>
      <c r="Z18" s="237">
        <v>18</v>
      </c>
      <c r="AA18" s="237">
        <v>0</v>
      </c>
      <c r="AB18" s="238">
        <f t="shared" si="4"/>
        <v>67.23338485316846</v>
      </c>
      <c r="AC18" s="239">
        <f t="shared" si="5"/>
        <v>10.046367851622875</v>
      </c>
      <c r="AD18" s="226" t="s">
        <v>28</v>
      </c>
      <c r="AE18" s="227"/>
    </row>
    <row r="19" spans="1:31" s="228" customFormat="1" ht="15.75" customHeight="1">
      <c r="A19" s="222"/>
      <c r="B19" s="223" t="s">
        <v>29</v>
      </c>
      <c r="C19" s="340">
        <f t="shared" si="3"/>
        <v>938</v>
      </c>
      <c r="D19" s="237">
        <f t="shared" si="6"/>
        <v>588</v>
      </c>
      <c r="E19" s="237">
        <v>519</v>
      </c>
      <c r="F19" s="237">
        <v>69</v>
      </c>
      <c r="G19" s="237">
        <v>0</v>
      </c>
      <c r="H19" s="237">
        <v>0</v>
      </c>
      <c r="I19" s="237">
        <v>0</v>
      </c>
      <c r="J19" s="237">
        <v>0</v>
      </c>
      <c r="K19" s="237">
        <v>128</v>
      </c>
      <c r="L19" s="237">
        <v>60</v>
      </c>
      <c r="M19" s="237">
        <v>36</v>
      </c>
      <c r="N19" s="237">
        <v>0</v>
      </c>
      <c r="O19" s="237">
        <v>80</v>
      </c>
      <c r="P19" s="237">
        <v>0</v>
      </c>
      <c r="Q19" s="237">
        <v>8</v>
      </c>
      <c r="R19" s="237">
        <v>38</v>
      </c>
      <c r="S19" s="237">
        <v>0</v>
      </c>
      <c r="T19" s="237">
        <f t="shared" si="7"/>
        <v>0</v>
      </c>
      <c r="U19" s="237">
        <v>0</v>
      </c>
      <c r="V19" s="237">
        <v>0</v>
      </c>
      <c r="W19" s="237">
        <v>10</v>
      </c>
      <c r="X19" s="237">
        <v>610</v>
      </c>
      <c r="Y19" s="237">
        <v>69</v>
      </c>
      <c r="Z19" s="237">
        <v>86</v>
      </c>
      <c r="AA19" s="237">
        <v>1</v>
      </c>
      <c r="AB19" s="238">
        <f t="shared" si="4"/>
        <v>62.68656716417911</v>
      </c>
      <c r="AC19" s="239">
        <f t="shared" si="5"/>
        <v>8.528784648187633</v>
      </c>
      <c r="AD19" s="226" t="s">
        <v>29</v>
      </c>
      <c r="AE19" s="227"/>
    </row>
    <row r="20" spans="1:31" s="228" customFormat="1" ht="15.75" customHeight="1">
      <c r="A20" s="222"/>
      <c r="B20" s="223" t="s">
        <v>30</v>
      </c>
      <c r="C20" s="340">
        <f t="shared" si="3"/>
        <v>678</v>
      </c>
      <c r="D20" s="237">
        <f t="shared" si="6"/>
        <v>479</v>
      </c>
      <c r="E20" s="237">
        <v>448</v>
      </c>
      <c r="F20" s="237">
        <v>31</v>
      </c>
      <c r="G20" s="237">
        <v>0</v>
      </c>
      <c r="H20" s="237">
        <v>0</v>
      </c>
      <c r="I20" s="237">
        <v>0</v>
      </c>
      <c r="J20" s="237">
        <v>0</v>
      </c>
      <c r="K20" s="237">
        <v>114</v>
      </c>
      <c r="L20" s="237">
        <v>15</v>
      </c>
      <c r="M20" s="237">
        <v>21</v>
      </c>
      <c r="N20" s="237">
        <v>1</v>
      </c>
      <c r="O20" s="237">
        <v>32</v>
      </c>
      <c r="P20" s="237">
        <v>0</v>
      </c>
      <c r="Q20" s="237">
        <v>0</v>
      </c>
      <c r="R20" s="237">
        <v>12</v>
      </c>
      <c r="S20" s="237">
        <v>4</v>
      </c>
      <c r="T20" s="237">
        <f t="shared" si="7"/>
        <v>0</v>
      </c>
      <c r="U20" s="237">
        <v>0</v>
      </c>
      <c r="V20" s="237">
        <v>0</v>
      </c>
      <c r="W20" s="237">
        <v>3</v>
      </c>
      <c r="X20" s="237">
        <v>473</v>
      </c>
      <c r="Y20" s="237">
        <v>31</v>
      </c>
      <c r="Z20" s="237">
        <v>25</v>
      </c>
      <c r="AA20" s="237">
        <v>1</v>
      </c>
      <c r="AB20" s="238">
        <f t="shared" si="4"/>
        <v>70.64896755162242</v>
      </c>
      <c r="AC20" s="239">
        <f t="shared" si="5"/>
        <v>4.71976401179941</v>
      </c>
      <c r="AD20" s="226" t="s">
        <v>30</v>
      </c>
      <c r="AE20" s="227"/>
    </row>
    <row r="21" spans="1:31" s="228" customFormat="1" ht="15.75" customHeight="1">
      <c r="A21" s="222"/>
      <c r="B21" s="223" t="s">
        <v>31</v>
      </c>
      <c r="C21" s="340">
        <f t="shared" si="3"/>
        <v>1046</v>
      </c>
      <c r="D21" s="237">
        <f t="shared" si="6"/>
        <v>651</v>
      </c>
      <c r="E21" s="237">
        <v>570</v>
      </c>
      <c r="F21" s="237">
        <v>79</v>
      </c>
      <c r="G21" s="237">
        <v>2</v>
      </c>
      <c r="H21" s="237">
        <v>0</v>
      </c>
      <c r="I21" s="237">
        <v>0</v>
      </c>
      <c r="J21" s="237">
        <v>0</v>
      </c>
      <c r="K21" s="237">
        <v>143</v>
      </c>
      <c r="L21" s="237">
        <v>25</v>
      </c>
      <c r="M21" s="237">
        <v>17</v>
      </c>
      <c r="N21" s="237">
        <v>3</v>
      </c>
      <c r="O21" s="237">
        <v>166</v>
      </c>
      <c r="P21" s="237">
        <v>0</v>
      </c>
      <c r="Q21" s="237">
        <v>20</v>
      </c>
      <c r="R21" s="237">
        <v>21</v>
      </c>
      <c r="S21" s="237">
        <v>0</v>
      </c>
      <c r="T21" s="237">
        <f t="shared" si="7"/>
        <v>0</v>
      </c>
      <c r="U21" s="237">
        <v>0</v>
      </c>
      <c r="V21" s="237">
        <v>0</v>
      </c>
      <c r="W21" s="237">
        <v>33</v>
      </c>
      <c r="X21" s="237">
        <v>625</v>
      </c>
      <c r="Y21" s="237">
        <v>80</v>
      </c>
      <c r="Z21" s="237">
        <v>44</v>
      </c>
      <c r="AA21" s="237">
        <v>0</v>
      </c>
      <c r="AB21" s="238">
        <f t="shared" si="4"/>
        <v>62.23709369024857</v>
      </c>
      <c r="AC21" s="239">
        <f t="shared" si="5"/>
        <v>15.86998087954111</v>
      </c>
      <c r="AD21" s="226" t="s">
        <v>31</v>
      </c>
      <c r="AE21" s="227"/>
    </row>
    <row r="22" spans="1:31" s="228" customFormat="1" ht="15.75" customHeight="1">
      <c r="A22" s="222"/>
      <c r="B22" s="229" t="s">
        <v>32</v>
      </c>
      <c r="C22" s="340">
        <f t="shared" si="3"/>
        <v>631</v>
      </c>
      <c r="D22" s="237">
        <f t="shared" si="6"/>
        <v>250</v>
      </c>
      <c r="E22" s="237">
        <v>202</v>
      </c>
      <c r="F22" s="237">
        <v>48</v>
      </c>
      <c r="G22" s="237">
        <v>0</v>
      </c>
      <c r="H22" s="237">
        <v>0</v>
      </c>
      <c r="I22" s="237">
        <v>0</v>
      </c>
      <c r="J22" s="237">
        <v>0</v>
      </c>
      <c r="K22" s="237">
        <v>142</v>
      </c>
      <c r="L22" s="237">
        <v>8</v>
      </c>
      <c r="M22" s="237">
        <v>24</v>
      </c>
      <c r="N22" s="237">
        <v>1</v>
      </c>
      <c r="O22" s="237">
        <v>186</v>
      </c>
      <c r="P22" s="237">
        <v>3</v>
      </c>
      <c r="Q22" s="237">
        <v>11</v>
      </c>
      <c r="R22" s="237">
        <v>6</v>
      </c>
      <c r="S22" s="237">
        <v>0</v>
      </c>
      <c r="T22" s="237">
        <f t="shared" si="7"/>
        <v>9</v>
      </c>
      <c r="U22" s="237">
        <v>9</v>
      </c>
      <c r="V22" s="237">
        <v>0</v>
      </c>
      <c r="W22" s="237">
        <v>28</v>
      </c>
      <c r="X22" s="237">
        <v>202</v>
      </c>
      <c r="Y22" s="237">
        <v>48</v>
      </c>
      <c r="Z22" s="237">
        <v>9</v>
      </c>
      <c r="AA22" s="237">
        <v>1</v>
      </c>
      <c r="AB22" s="238">
        <f t="shared" si="4"/>
        <v>39.61965134706815</v>
      </c>
      <c r="AC22" s="239">
        <f t="shared" si="5"/>
        <v>31.378763866877975</v>
      </c>
      <c r="AD22" s="230" t="s">
        <v>32</v>
      </c>
      <c r="AE22" s="227"/>
    </row>
    <row r="23" spans="1:31" s="228" customFormat="1" ht="15.75" customHeight="1">
      <c r="A23" s="222"/>
      <c r="B23" s="229" t="s">
        <v>167</v>
      </c>
      <c r="C23" s="340">
        <f t="shared" si="3"/>
        <v>219</v>
      </c>
      <c r="D23" s="237">
        <f t="shared" si="6"/>
        <v>85</v>
      </c>
      <c r="E23" s="237">
        <v>45</v>
      </c>
      <c r="F23" s="237">
        <v>40</v>
      </c>
      <c r="G23" s="237">
        <v>0</v>
      </c>
      <c r="H23" s="237">
        <v>0</v>
      </c>
      <c r="I23" s="237">
        <v>0</v>
      </c>
      <c r="J23" s="237">
        <v>0</v>
      </c>
      <c r="K23" s="237">
        <v>71</v>
      </c>
      <c r="L23" s="237">
        <v>0</v>
      </c>
      <c r="M23" s="237">
        <v>0</v>
      </c>
      <c r="N23" s="237">
        <v>1</v>
      </c>
      <c r="O23" s="237">
        <v>55</v>
      </c>
      <c r="P23" s="237">
        <v>0</v>
      </c>
      <c r="Q23" s="237">
        <v>0</v>
      </c>
      <c r="R23" s="237">
        <v>7</v>
      </c>
      <c r="S23" s="237">
        <v>0</v>
      </c>
      <c r="T23" s="237">
        <f t="shared" si="7"/>
        <v>0</v>
      </c>
      <c r="U23" s="237">
        <v>0</v>
      </c>
      <c r="V23" s="237">
        <v>0</v>
      </c>
      <c r="W23" s="237">
        <v>11</v>
      </c>
      <c r="X23" s="237">
        <v>45</v>
      </c>
      <c r="Y23" s="237">
        <v>40</v>
      </c>
      <c r="Z23" s="237">
        <v>0</v>
      </c>
      <c r="AA23" s="237">
        <v>0</v>
      </c>
      <c r="AB23" s="238">
        <f t="shared" si="4"/>
        <v>38.81278538812785</v>
      </c>
      <c r="AC23" s="239">
        <f t="shared" si="5"/>
        <v>25.11415525114155</v>
      </c>
      <c r="AD23" s="230" t="s">
        <v>167</v>
      </c>
      <c r="AE23" s="227"/>
    </row>
    <row r="24" spans="1:31" s="228" customFormat="1" ht="15.75" customHeight="1">
      <c r="A24" s="222"/>
      <c r="B24" s="229" t="s">
        <v>33</v>
      </c>
      <c r="C24" s="340">
        <f>D24+K24+L24+M24+N24+O24+P24+Q24+R24+S24</f>
        <v>301</v>
      </c>
      <c r="D24" s="237">
        <f t="shared" si="6"/>
        <v>106</v>
      </c>
      <c r="E24" s="237">
        <v>79</v>
      </c>
      <c r="F24" s="237">
        <v>27</v>
      </c>
      <c r="G24" s="237">
        <v>0</v>
      </c>
      <c r="H24" s="237">
        <v>0</v>
      </c>
      <c r="I24" s="237">
        <v>0</v>
      </c>
      <c r="J24" s="237">
        <v>0</v>
      </c>
      <c r="K24" s="237">
        <v>91</v>
      </c>
      <c r="L24" s="237">
        <v>1</v>
      </c>
      <c r="M24" s="237">
        <v>13</v>
      </c>
      <c r="N24" s="237">
        <v>4</v>
      </c>
      <c r="O24" s="237">
        <v>77</v>
      </c>
      <c r="P24" s="237">
        <v>0</v>
      </c>
      <c r="Q24" s="237">
        <v>3</v>
      </c>
      <c r="R24" s="237">
        <v>6</v>
      </c>
      <c r="S24" s="237">
        <v>0</v>
      </c>
      <c r="T24" s="237">
        <f t="shared" si="7"/>
        <v>0</v>
      </c>
      <c r="U24" s="237">
        <v>0</v>
      </c>
      <c r="V24" s="237">
        <v>0</v>
      </c>
      <c r="W24" s="237">
        <v>18</v>
      </c>
      <c r="X24" s="237">
        <v>84</v>
      </c>
      <c r="Y24" s="237">
        <v>27</v>
      </c>
      <c r="Z24" s="237">
        <v>0</v>
      </c>
      <c r="AA24" s="237">
        <v>0</v>
      </c>
      <c r="AB24" s="238">
        <f t="shared" si="4"/>
        <v>35.21594684385382</v>
      </c>
      <c r="AC24" s="239">
        <f t="shared" si="5"/>
        <v>25.581395348837212</v>
      </c>
      <c r="AD24" s="230" t="s">
        <v>33</v>
      </c>
      <c r="AE24" s="227"/>
    </row>
    <row r="25" spans="1:31" s="228" customFormat="1" ht="15.75" customHeight="1">
      <c r="A25" s="222"/>
      <c r="B25" s="229" t="s">
        <v>34</v>
      </c>
      <c r="C25" s="340">
        <f t="shared" si="3"/>
        <v>173</v>
      </c>
      <c r="D25" s="237">
        <f t="shared" si="6"/>
        <v>127</v>
      </c>
      <c r="E25" s="237">
        <v>85</v>
      </c>
      <c r="F25" s="237">
        <v>10</v>
      </c>
      <c r="G25" s="237">
        <v>0</v>
      </c>
      <c r="H25" s="237">
        <v>0</v>
      </c>
      <c r="I25" s="237">
        <v>32</v>
      </c>
      <c r="J25" s="237">
        <v>0</v>
      </c>
      <c r="K25" s="237">
        <v>21</v>
      </c>
      <c r="L25" s="237">
        <v>0</v>
      </c>
      <c r="M25" s="237">
        <v>9</v>
      </c>
      <c r="N25" s="237">
        <v>0</v>
      </c>
      <c r="O25" s="237">
        <v>15</v>
      </c>
      <c r="P25" s="237">
        <v>0</v>
      </c>
      <c r="Q25" s="237">
        <v>0</v>
      </c>
      <c r="R25" s="237">
        <v>1</v>
      </c>
      <c r="S25" s="237">
        <v>0</v>
      </c>
      <c r="T25" s="237">
        <f t="shared" si="7"/>
        <v>0</v>
      </c>
      <c r="U25" s="237">
        <v>0</v>
      </c>
      <c r="V25" s="237">
        <v>0</v>
      </c>
      <c r="W25" s="237">
        <v>4</v>
      </c>
      <c r="X25" s="237">
        <v>85</v>
      </c>
      <c r="Y25" s="237">
        <v>10</v>
      </c>
      <c r="Z25" s="237">
        <v>0</v>
      </c>
      <c r="AA25" s="237">
        <v>0</v>
      </c>
      <c r="AB25" s="238">
        <f t="shared" si="4"/>
        <v>73.41040462427746</v>
      </c>
      <c r="AC25" s="239">
        <f t="shared" si="5"/>
        <v>8.670520231213873</v>
      </c>
      <c r="AD25" s="230" t="s">
        <v>34</v>
      </c>
      <c r="AE25" s="227"/>
    </row>
    <row r="26" spans="1:31" s="228" customFormat="1" ht="15.75" customHeight="1">
      <c r="A26" s="222"/>
      <c r="B26" s="229" t="s">
        <v>35</v>
      </c>
      <c r="C26" s="340">
        <f t="shared" si="3"/>
        <v>257</v>
      </c>
      <c r="D26" s="237">
        <f t="shared" si="6"/>
        <v>99</v>
      </c>
      <c r="E26" s="237">
        <v>80</v>
      </c>
      <c r="F26" s="237">
        <v>19</v>
      </c>
      <c r="G26" s="237">
        <v>0</v>
      </c>
      <c r="H26" s="237">
        <v>0</v>
      </c>
      <c r="I26" s="237">
        <v>0</v>
      </c>
      <c r="J26" s="237">
        <v>0</v>
      </c>
      <c r="K26" s="237">
        <v>29</v>
      </c>
      <c r="L26" s="237">
        <v>51</v>
      </c>
      <c r="M26" s="237">
        <v>1</v>
      </c>
      <c r="N26" s="237">
        <v>0</v>
      </c>
      <c r="O26" s="237">
        <v>71</v>
      </c>
      <c r="P26" s="237">
        <v>0</v>
      </c>
      <c r="Q26" s="237">
        <v>3</v>
      </c>
      <c r="R26" s="237">
        <v>3</v>
      </c>
      <c r="S26" s="237">
        <v>0</v>
      </c>
      <c r="T26" s="237">
        <f t="shared" si="7"/>
        <v>0</v>
      </c>
      <c r="U26" s="237">
        <v>0</v>
      </c>
      <c r="V26" s="237">
        <v>0</v>
      </c>
      <c r="W26" s="237">
        <v>22</v>
      </c>
      <c r="X26" s="237">
        <v>80</v>
      </c>
      <c r="Y26" s="237">
        <v>19</v>
      </c>
      <c r="Z26" s="237">
        <v>0</v>
      </c>
      <c r="AA26" s="237">
        <v>0</v>
      </c>
      <c r="AB26" s="238">
        <f t="shared" si="4"/>
        <v>38.52140077821012</v>
      </c>
      <c r="AC26" s="239">
        <f t="shared" si="5"/>
        <v>27.626459143968873</v>
      </c>
      <c r="AD26" s="230" t="s">
        <v>35</v>
      </c>
      <c r="AE26" s="227"/>
    </row>
    <row r="27" spans="1:31" s="228" customFormat="1" ht="15.75" customHeight="1">
      <c r="A27" s="222"/>
      <c r="B27" s="229" t="s">
        <v>36</v>
      </c>
      <c r="C27" s="340">
        <f t="shared" si="3"/>
        <v>99</v>
      </c>
      <c r="D27" s="237">
        <f t="shared" si="6"/>
        <v>64</v>
      </c>
      <c r="E27" s="237">
        <v>52</v>
      </c>
      <c r="F27" s="237">
        <v>12</v>
      </c>
      <c r="G27" s="237">
        <v>0</v>
      </c>
      <c r="H27" s="237">
        <v>0</v>
      </c>
      <c r="I27" s="237">
        <v>0</v>
      </c>
      <c r="J27" s="237">
        <v>0</v>
      </c>
      <c r="K27" s="237">
        <v>25</v>
      </c>
      <c r="L27" s="237">
        <v>1</v>
      </c>
      <c r="M27" s="237">
        <v>0</v>
      </c>
      <c r="N27" s="237">
        <v>0</v>
      </c>
      <c r="O27" s="237">
        <v>8</v>
      </c>
      <c r="P27" s="237">
        <v>0</v>
      </c>
      <c r="Q27" s="237">
        <v>0</v>
      </c>
      <c r="R27" s="237">
        <v>1</v>
      </c>
      <c r="S27" s="237">
        <v>0</v>
      </c>
      <c r="T27" s="237">
        <f t="shared" si="7"/>
        <v>0</v>
      </c>
      <c r="U27" s="237">
        <v>0</v>
      </c>
      <c r="V27" s="237">
        <v>0</v>
      </c>
      <c r="W27" s="237">
        <v>0</v>
      </c>
      <c r="X27" s="237">
        <v>52</v>
      </c>
      <c r="Y27" s="237">
        <v>12</v>
      </c>
      <c r="Z27" s="237">
        <v>1</v>
      </c>
      <c r="AA27" s="237">
        <v>0</v>
      </c>
      <c r="AB27" s="238">
        <f t="shared" si="4"/>
        <v>64.64646464646465</v>
      </c>
      <c r="AC27" s="239">
        <f t="shared" si="5"/>
        <v>8.080808080808081</v>
      </c>
      <c r="AD27" s="230" t="s">
        <v>36</v>
      </c>
      <c r="AE27" s="227"/>
    </row>
    <row r="28" spans="1:31" s="228" customFormat="1" ht="15.75" customHeight="1">
      <c r="A28" s="222"/>
      <c r="B28" s="229" t="s">
        <v>37</v>
      </c>
      <c r="C28" s="340">
        <f t="shared" si="3"/>
        <v>171</v>
      </c>
      <c r="D28" s="237">
        <f t="shared" si="6"/>
        <v>104</v>
      </c>
      <c r="E28" s="237">
        <v>92</v>
      </c>
      <c r="F28" s="237">
        <v>12</v>
      </c>
      <c r="G28" s="237">
        <v>0</v>
      </c>
      <c r="H28" s="237">
        <v>0</v>
      </c>
      <c r="I28" s="237">
        <v>0</v>
      </c>
      <c r="J28" s="237">
        <v>0</v>
      </c>
      <c r="K28" s="237">
        <v>29</v>
      </c>
      <c r="L28" s="237">
        <v>4</v>
      </c>
      <c r="M28" s="237">
        <v>0</v>
      </c>
      <c r="N28" s="237">
        <v>0</v>
      </c>
      <c r="O28" s="237">
        <v>23</v>
      </c>
      <c r="P28" s="237">
        <v>0</v>
      </c>
      <c r="Q28" s="237">
        <v>6</v>
      </c>
      <c r="R28" s="237">
        <v>5</v>
      </c>
      <c r="S28" s="237">
        <v>0</v>
      </c>
      <c r="T28" s="237">
        <f t="shared" si="7"/>
        <v>0</v>
      </c>
      <c r="U28" s="237">
        <v>0</v>
      </c>
      <c r="V28" s="237">
        <v>0</v>
      </c>
      <c r="W28" s="237">
        <v>3</v>
      </c>
      <c r="X28" s="237">
        <v>99</v>
      </c>
      <c r="Y28" s="237">
        <v>12</v>
      </c>
      <c r="Z28" s="237">
        <v>0</v>
      </c>
      <c r="AA28" s="237">
        <v>0</v>
      </c>
      <c r="AB28" s="238">
        <f t="shared" si="4"/>
        <v>60.81871345029239</v>
      </c>
      <c r="AC28" s="239">
        <f t="shared" si="5"/>
        <v>13.450292397660817</v>
      </c>
      <c r="AD28" s="230" t="s">
        <v>37</v>
      </c>
      <c r="AE28" s="227"/>
    </row>
    <row r="29" spans="1:31" s="228" customFormat="1" ht="15.75" customHeight="1">
      <c r="A29" s="222"/>
      <c r="B29" s="229" t="s">
        <v>38</v>
      </c>
      <c r="C29" s="340">
        <f t="shared" si="3"/>
        <v>181</v>
      </c>
      <c r="D29" s="237">
        <f t="shared" si="6"/>
        <v>60</v>
      </c>
      <c r="E29" s="237">
        <v>35</v>
      </c>
      <c r="F29" s="237">
        <v>25</v>
      </c>
      <c r="G29" s="237">
        <v>0</v>
      </c>
      <c r="H29" s="237">
        <v>0</v>
      </c>
      <c r="I29" s="237">
        <v>0</v>
      </c>
      <c r="J29" s="237">
        <v>0</v>
      </c>
      <c r="K29" s="237">
        <v>50</v>
      </c>
      <c r="L29" s="237">
        <v>0</v>
      </c>
      <c r="M29" s="237">
        <v>0</v>
      </c>
      <c r="N29" s="237">
        <v>2</v>
      </c>
      <c r="O29" s="237">
        <v>56</v>
      </c>
      <c r="P29" s="237">
        <v>0</v>
      </c>
      <c r="Q29" s="237">
        <v>6</v>
      </c>
      <c r="R29" s="237">
        <v>7</v>
      </c>
      <c r="S29" s="237">
        <v>0</v>
      </c>
      <c r="T29" s="237">
        <f t="shared" si="7"/>
        <v>0</v>
      </c>
      <c r="U29" s="237">
        <v>0</v>
      </c>
      <c r="V29" s="237">
        <v>0</v>
      </c>
      <c r="W29" s="237">
        <v>15</v>
      </c>
      <c r="X29" s="237">
        <v>35</v>
      </c>
      <c r="Y29" s="237">
        <v>26</v>
      </c>
      <c r="Z29" s="237">
        <v>0</v>
      </c>
      <c r="AA29" s="237">
        <v>0</v>
      </c>
      <c r="AB29" s="238">
        <f t="shared" si="4"/>
        <v>33.14917127071823</v>
      </c>
      <c r="AC29" s="239">
        <f t="shared" si="5"/>
        <v>30.939226519337016</v>
      </c>
      <c r="AD29" s="230" t="s">
        <v>38</v>
      </c>
      <c r="AE29" s="227"/>
    </row>
    <row r="30" spans="1:31" s="228" customFormat="1" ht="15.75" customHeight="1">
      <c r="A30" s="222"/>
      <c r="B30" s="229" t="s">
        <v>74</v>
      </c>
      <c r="C30" s="340">
        <f t="shared" si="3"/>
        <v>273</v>
      </c>
      <c r="D30" s="237">
        <f t="shared" si="6"/>
        <v>101</v>
      </c>
      <c r="E30" s="237">
        <v>79</v>
      </c>
      <c r="F30" s="237">
        <v>22</v>
      </c>
      <c r="G30" s="237">
        <v>0</v>
      </c>
      <c r="H30" s="237">
        <v>0</v>
      </c>
      <c r="I30" s="237">
        <v>0</v>
      </c>
      <c r="J30" s="237">
        <v>0</v>
      </c>
      <c r="K30" s="237">
        <v>86</v>
      </c>
      <c r="L30" s="237">
        <v>0</v>
      </c>
      <c r="M30" s="237">
        <v>4</v>
      </c>
      <c r="N30" s="237">
        <v>2</v>
      </c>
      <c r="O30" s="237">
        <v>74</v>
      </c>
      <c r="P30" s="237">
        <v>0</v>
      </c>
      <c r="Q30" s="237">
        <v>2</v>
      </c>
      <c r="R30" s="237">
        <v>4</v>
      </c>
      <c r="S30" s="237">
        <v>0</v>
      </c>
      <c r="T30" s="237">
        <f t="shared" si="7"/>
        <v>0</v>
      </c>
      <c r="U30" s="237">
        <v>0</v>
      </c>
      <c r="V30" s="237">
        <v>0</v>
      </c>
      <c r="W30" s="237">
        <v>9</v>
      </c>
      <c r="X30" s="237">
        <v>81</v>
      </c>
      <c r="Y30" s="237">
        <v>23</v>
      </c>
      <c r="Z30" s="237">
        <v>9</v>
      </c>
      <c r="AA30" s="237">
        <v>0</v>
      </c>
      <c r="AB30" s="238">
        <f t="shared" si="4"/>
        <v>36.996336996337</v>
      </c>
      <c r="AC30" s="239">
        <f t="shared" si="5"/>
        <v>27.106227106227106</v>
      </c>
      <c r="AD30" s="230" t="s">
        <v>75</v>
      </c>
      <c r="AE30" s="227"/>
    </row>
    <row r="31" spans="1:31" s="228" customFormat="1" ht="15.75" customHeight="1">
      <c r="A31" s="222"/>
      <c r="B31" s="229" t="s">
        <v>76</v>
      </c>
      <c r="C31" s="340">
        <f t="shared" si="3"/>
        <v>239</v>
      </c>
      <c r="D31" s="237">
        <f t="shared" si="6"/>
        <v>86</v>
      </c>
      <c r="E31" s="237">
        <v>61</v>
      </c>
      <c r="F31" s="237">
        <v>25</v>
      </c>
      <c r="G31" s="237">
        <v>0</v>
      </c>
      <c r="H31" s="237">
        <v>0</v>
      </c>
      <c r="I31" s="237">
        <v>0</v>
      </c>
      <c r="J31" s="237">
        <v>0</v>
      </c>
      <c r="K31" s="237">
        <v>62</v>
      </c>
      <c r="L31" s="237">
        <v>0</v>
      </c>
      <c r="M31" s="237">
        <v>10</v>
      </c>
      <c r="N31" s="237">
        <v>1</v>
      </c>
      <c r="O31" s="237">
        <v>78</v>
      </c>
      <c r="P31" s="237">
        <v>0</v>
      </c>
      <c r="Q31" s="237">
        <v>1</v>
      </c>
      <c r="R31" s="237">
        <v>1</v>
      </c>
      <c r="S31" s="237">
        <v>0</v>
      </c>
      <c r="T31" s="237">
        <f t="shared" si="7"/>
        <v>7</v>
      </c>
      <c r="U31" s="237">
        <v>3</v>
      </c>
      <c r="V31" s="237">
        <v>4</v>
      </c>
      <c r="W31" s="237">
        <v>8</v>
      </c>
      <c r="X31" s="237">
        <v>61</v>
      </c>
      <c r="Y31" s="237">
        <v>25</v>
      </c>
      <c r="Z31" s="237">
        <v>0</v>
      </c>
      <c r="AA31" s="237">
        <v>0</v>
      </c>
      <c r="AB31" s="238">
        <f t="shared" si="4"/>
        <v>35.98326359832636</v>
      </c>
      <c r="AC31" s="239">
        <f t="shared" si="5"/>
        <v>35.56485355648535</v>
      </c>
      <c r="AD31" s="230" t="s">
        <v>77</v>
      </c>
      <c r="AE31" s="227"/>
    </row>
    <row r="32" spans="1:31" s="228" customFormat="1" ht="15.75" customHeight="1">
      <c r="A32" s="222"/>
      <c r="B32" s="229" t="s">
        <v>78</v>
      </c>
      <c r="C32" s="340">
        <f t="shared" si="3"/>
        <v>125</v>
      </c>
      <c r="D32" s="237">
        <f t="shared" si="6"/>
        <v>51</v>
      </c>
      <c r="E32" s="237">
        <v>36</v>
      </c>
      <c r="F32" s="237">
        <v>14</v>
      </c>
      <c r="G32" s="237">
        <v>1</v>
      </c>
      <c r="H32" s="237">
        <v>0</v>
      </c>
      <c r="I32" s="237">
        <v>0</v>
      </c>
      <c r="J32" s="237">
        <v>0</v>
      </c>
      <c r="K32" s="237">
        <v>46</v>
      </c>
      <c r="L32" s="237">
        <v>0</v>
      </c>
      <c r="M32" s="237">
        <v>8</v>
      </c>
      <c r="N32" s="237">
        <v>1</v>
      </c>
      <c r="O32" s="237">
        <v>12</v>
      </c>
      <c r="P32" s="237">
        <v>0</v>
      </c>
      <c r="Q32" s="237">
        <v>5</v>
      </c>
      <c r="R32" s="237">
        <v>2</v>
      </c>
      <c r="S32" s="237">
        <v>0</v>
      </c>
      <c r="T32" s="237">
        <f t="shared" si="7"/>
        <v>0</v>
      </c>
      <c r="U32" s="237">
        <v>0</v>
      </c>
      <c r="V32" s="237">
        <v>0</v>
      </c>
      <c r="W32" s="237">
        <v>0</v>
      </c>
      <c r="X32" s="237">
        <v>37</v>
      </c>
      <c r="Y32" s="237">
        <v>14</v>
      </c>
      <c r="Z32" s="237">
        <v>0</v>
      </c>
      <c r="AA32" s="237">
        <v>0</v>
      </c>
      <c r="AB32" s="238">
        <f t="shared" si="4"/>
        <v>40.8</v>
      </c>
      <c r="AC32" s="239">
        <f t="shared" si="5"/>
        <v>9.6</v>
      </c>
      <c r="AD32" s="230" t="s">
        <v>79</v>
      </c>
      <c r="AE32" s="227"/>
    </row>
    <row r="33" spans="1:31" s="228" customFormat="1" ht="15.75" customHeight="1">
      <c r="A33" s="222"/>
      <c r="B33" s="229" t="s">
        <v>215</v>
      </c>
      <c r="C33" s="340">
        <f t="shared" si="3"/>
        <v>627</v>
      </c>
      <c r="D33" s="237">
        <f t="shared" si="6"/>
        <v>321</v>
      </c>
      <c r="E33" s="237">
        <v>282</v>
      </c>
      <c r="F33" s="237">
        <v>38</v>
      </c>
      <c r="G33" s="237">
        <v>0</v>
      </c>
      <c r="H33" s="237">
        <v>1</v>
      </c>
      <c r="I33" s="237">
        <v>0</v>
      </c>
      <c r="J33" s="237">
        <v>0</v>
      </c>
      <c r="K33" s="237">
        <v>99</v>
      </c>
      <c r="L33" s="237">
        <v>6</v>
      </c>
      <c r="M33" s="237">
        <v>12</v>
      </c>
      <c r="N33" s="237">
        <v>5</v>
      </c>
      <c r="O33" s="237">
        <v>164</v>
      </c>
      <c r="P33" s="237">
        <v>0</v>
      </c>
      <c r="Q33" s="237">
        <v>14</v>
      </c>
      <c r="R33" s="237">
        <v>6</v>
      </c>
      <c r="S33" s="237">
        <v>0</v>
      </c>
      <c r="T33" s="237">
        <f t="shared" si="7"/>
        <v>6</v>
      </c>
      <c r="U33" s="237">
        <v>6</v>
      </c>
      <c r="V33" s="237">
        <v>0</v>
      </c>
      <c r="W33" s="237">
        <v>15</v>
      </c>
      <c r="X33" s="237">
        <v>294</v>
      </c>
      <c r="Y33" s="237">
        <v>38</v>
      </c>
      <c r="Z33" s="237">
        <v>13</v>
      </c>
      <c r="AA33" s="237">
        <v>12</v>
      </c>
      <c r="AB33" s="238">
        <f t="shared" si="4"/>
        <v>51.196172248803826</v>
      </c>
      <c r="AC33" s="239">
        <f t="shared" si="5"/>
        <v>27.11323763955343</v>
      </c>
      <c r="AD33" s="230" t="s">
        <v>215</v>
      </c>
      <c r="AE33" s="227"/>
    </row>
    <row r="34" spans="1:31" s="228" customFormat="1" ht="15.75" customHeight="1">
      <c r="A34" s="222"/>
      <c r="B34" s="229" t="s">
        <v>323</v>
      </c>
      <c r="C34" s="340">
        <f>D34+K34+L34+M34+N34+O34+P34+Q34+R34+S34</f>
        <v>150</v>
      </c>
      <c r="D34" s="237">
        <f>SUM(E34:J34)</f>
        <v>101</v>
      </c>
      <c r="E34" s="237">
        <v>93</v>
      </c>
      <c r="F34" s="237">
        <v>8</v>
      </c>
      <c r="G34" s="237">
        <v>0</v>
      </c>
      <c r="H34" s="237">
        <v>0</v>
      </c>
      <c r="I34" s="237">
        <v>0</v>
      </c>
      <c r="J34" s="237">
        <v>0</v>
      </c>
      <c r="K34" s="237">
        <v>36</v>
      </c>
      <c r="L34" s="237">
        <v>0</v>
      </c>
      <c r="M34" s="237">
        <v>3</v>
      </c>
      <c r="N34" s="237">
        <v>1</v>
      </c>
      <c r="O34" s="237">
        <v>4</v>
      </c>
      <c r="P34" s="237">
        <v>0</v>
      </c>
      <c r="Q34" s="237">
        <v>0</v>
      </c>
      <c r="R34" s="237">
        <v>5</v>
      </c>
      <c r="S34" s="237">
        <v>0</v>
      </c>
      <c r="T34" s="237">
        <f>SUM(U34:V34)</f>
        <v>0</v>
      </c>
      <c r="U34" s="237">
        <v>0</v>
      </c>
      <c r="V34" s="237">
        <v>0</v>
      </c>
      <c r="W34" s="237">
        <v>0</v>
      </c>
      <c r="X34" s="237">
        <v>93</v>
      </c>
      <c r="Y34" s="237">
        <v>8</v>
      </c>
      <c r="Z34" s="237">
        <v>0</v>
      </c>
      <c r="AA34" s="237">
        <v>0</v>
      </c>
      <c r="AB34" s="238">
        <f t="shared" si="4"/>
        <v>67.33333333333333</v>
      </c>
      <c r="AC34" s="239">
        <f t="shared" si="5"/>
        <v>2.666666666666667</v>
      </c>
      <c r="AD34" s="230" t="s">
        <v>323</v>
      </c>
      <c r="AE34" s="227"/>
    </row>
    <row r="35" spans="1:31" s="221" customFormat="1" ht="19.5" customHeight="1">
      <c r="A35" s="403" t="s">
        <v>221</v>
      </c>
      <c r="B35" s="403"/>
      <c r="C35" s="340">
        <f>SUM(C36:C37)</f>
        <v>40</v>
      </c>
      <c r="D35" s="343">
        <f aca="true" t="shared" si="8" ref="D35:AA35">SUM(D36:D37)</f>
        <v>10</v>
      </c>
      <c r="E35" s="341">
        <f t="shared" si="8"/>
        <v>5</v>
      </c>
      <c r="F35" s="341">
        <f t="shared" si="8"/>
        <v>5</v>
      </c>
      <c r="G35" s="341">
        <f t="shared" si="8"/>
        <v>0</v>
      </c>
      <c r="H35" s="341">
        <f t="shared" si="8"/>
        <v>0</v>
      </c>
      <c r="I35" s="341">
        <f t="shared" si="8"/>
        <v>0</v>
      </c>
      <c r="J35" s="341">
        <f t="shared" si="8"/>
        <v>0</v>
      </c>
      <c r="K35" s="341">
        <f t="shared" si="8"/>
        <v>1</v>
      </c>
      <c r="L35" s="341">
        <f t="shared" si="8"/>
        <v>0</v>
      </c>
      <c r="M35" s="341">
        <f t="shared" si="8"/>
        <v>5</v>
      </c>
      <c r="N35" s="341">
        <f t="shared" si="8"/>
        <v>0</v>
      </c>
      <c r="O35" s="341">
        <f t="shared" si="8"/>
        <v>21</v>
      </c>
      <c r="P35" s="341">
        <f t="shared" si="8"/>
        <v>0</v>
      </c>
      <c r="Q35" s="341">
        <f t="shared" si="8"/>
        <v>2</v>
      </c>
      <c r="R35" s="341">
        <f t="shared" si="8"/>
        <v>1</v>
      </c>
      <c r="S35" s="341">
        <f t="shared" si="8"/>
        <v>0</v>
      </c>
      <c r="T35" s="343">
        <f t="shared" si="8"/>
        <v>0</v>
      </c>
      <c r="U35" s="341">
        <f t="shared" si="8"/>
        <v>0</v>
      </c>
      <c r="V35" s="341">
        <f t="shared" si="8"/>
        <v>0</v>
      </c>
      <c r="W35" s="341">
        <f t="shared" si="8"/>
        <v>2</v>
      </c>
      <c r="X35" s="341">
        <f t="shared" si="8"/>
        <v>7</v>
      </c>
      <c r="Y35" s="341">
        <f t="shared" si="8"/>
        <v>5</v>
      </c>
      <c r="Z35" s="341">
        <f t="shared" si="8"/>
        <v>1</v>
      </c>
      <c r="AA35" s="341">
        <f t="shared" si="8"/>
        <v>0</v>
      </c>
      <c r="AB35" s="342">
        <f t="shared" si="4"/>
        <v>25</v>
      </c>
      <c r="AC35" s="342">
        <f t="shared" si="5"/>
        <v>52.5</v>
      </c>
      <c r="AD35" s="350" t="s">
        <v>221</v>
      </c>
      <c r="AE35" s="399"/>
    </row>
    <row r="36" spans="1:31" s="228" customFormat="1" ht="15.75" customHeight="1">
      <c r="A36" s="222"/>
      <c r="B36" s="229" t="s">
        <v>39</v>
      </c>
      <c r="C36" s="340">
        <f>D36+K36+L36+M36+N36+O36+P36+Q36+R36+S36</f>
        <v>28</v>
      </c>
      <c r="D36" s="237">
        <f>SUM(E36:J36)</f>
        <v>6</v>
      </c>
      <c r="E36" s="237">
        <v>2</v>
      </c>
      <c r="F36" s="237">
        <v>4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>
        <v>5</v>
      </c>
      <c r="N36" s="237">
        <v>0</v>
      </c>
      <c r="O36" s="237">
        <v>16</v>
      </c>
      <c r="P36" s="237">
        <v>0</v>
      </c>
      <c r="Q36" s="237">
        <v>0</v>
      </c>
      <c r="R36" s="237">
        <v>1</v>
      </c>
      <c r="S36" s="237">
        <v>0</v>
      </c>
      <c r="T36" s="237">
        <f>SUM(U36:V36)</f>
        <v>0</v>
      </c>
      <c r="U36" s="237">
        <v>0</v>
      </c>
      <c r="V36" s="237">
        <v>0</v>
      </c>
      <c r="W36" s="237">
        <v>1</v>
      </c>
      <c r="X36" s="237">
        <v>2</v>
      </c>
      <c r="Y36" s="237">
        <v>4</v>
      </c>
      <c r="Z36" s="237">
        <v>0</v>
      </c>
      <c r="AA36" s="237">
        <v>0</v>
      </c>
      <c r="AB36" s="238">
        <f t="shared" si="4"/>
        <v>21.428571428571427</v>
      </c>
      <c r="AC36" s="239">
        <f t="shared" si="5"/>
        <v>57.14285714285714</v>
      </c>
      <c r="AD36" s="230" t="s">
        <v>39</v>
      </c>
      <c r="AE36" s="227"/>
    </row>
    <row r="37" spans="1:31" s="228" customFormat="1" ht="15.75" customHeight="1">
      <c r="A37" s="222"/>
      <c r="B37" s="229" t="s">
        <v>40</v>
      </c>
      <c r="C37" s="340">
        <f>D37+K37+L37+M37+N37+O37+P37+Q37+R37+S37</f>
        <v>12</v>
      </c>
      <c r="D37" s="237">
        <f>SUM(E37:J37)</f>
        <v>4</v>
      </c>
      <c r="E37" s="237">
        <v>3</v>
      </c>
      <c r="F37" s="237">
        <v>1</v>
      </c>
      <c r="G37" s="237">
        <v>0</v>
      </c>
      <c r="H37" s="237">
        <v>0</v>
      </c>
      <c r="I37" s="237">
        <v>0</v>
      </c>
      <c r="J37" s="237">
        <v>0</v>
      </c>
      <c r="K37" s="237">
        <v>1</v>
      </c>
      <c r="L37" s="237">
        <v>0</v>
      </c>
      <c r="M37" s="237">
        <v>0</v>
      </c>
      <c r="N37" s="237">
        <v>0</v>
      </c>
      <c r="O37" s="237">
        <v>5</v>
      </c>
      <c r="P37" s="237">
        <v>0</v>
      </c>
      <c r="Q37" s="237">
        <v>2</v>
      </c>
      <c r="R37" s="237">
        <v>0</v>
      </c>
      <c r="S37" s="237">
        <v>0</v>
      </c>
      <c r="T37" s="237">
        <f>SUM(U37:V37)</f>
        <v>0</v>
      </c>
      <c r="U37" s="237">
        <v>0</v>
      </c>
      <c r="V37" s="237">
        <v>0</v>
      </c>
      <c r="W37" s="237">
        <v>1</v>
      </c>
      <c r="X37" s="237">
        <v>5</v>
      </c>
      <c r="Y37" s="237">
        <v>1</v>
      </c>
      <c r="Z37" s="237">
        <v>1</v>
      </c>
      <c r="AA37" s="237">
        <v>0</v>
      </c>
      <c r="AB37" s="238">
        <f t="shared" si="4"/>
        <v>33.33333333333333</v>
      </c>
      <c r="AC37" s="239">
        <f t="shared" si="5"/>
        <v>41.66666666666667</v>
      </c>
      <c r="AD37" s="230" t="s">
        <v>40</v>
      </c>
      <c r="AE37" s="227"/>
    </row>
    <row r="38" spans="1:31" s="221" customFormat="1" ht="19.5" customHeight="1">
      <c r="A38" s="393" t="s">
        <v>222</v>
      </c>
      <c r="B38" s="393"/>
      <c r="C38" s="340">
        <f>SUM(C39:C42)</f>
        <v>313</v>
      </c>
      <c r="D38" s="343">
        <f aca="true" t="shared" si="9" ref="D38:AA38">SUM(D39:D42)</f>
        <v>55</v>
      </c>
      <c r="E38" s="341">
        <f t="shared" si="9"/>
        <v>33</v>
      </c>
      <c r="F38" s="341">
        <f t="shared" si="9"/>
        <v>22</v>
      </c>
      <c r="G38" s="341">
        <f t="shared" si="9"/>
        <v>0</v>
      </c>
      <c r="H38" s="341">
        <f t="shared" si="9"/>
        <v>0</v>
      </c>
      <c r="I38" s="341">
        <f t="shared" si="9"/>
        <v>0</v>
      </c>
      <c r="J38" s="341">
        <f t="shared" si="9"/>
        <v>0</v>
      </c>
      <c r="K38" s="341">
        <f t="shared" si="9"/>
        <v>24</v>
      </c>
      <c r="L38" s="341">
        <f t="shared" si="9"/>
        <v>19</v>
      </c>
      <c r="M38" s="341">
        <f t="shared" si="9"/>
        <v>28</v>
      </c>
      <c r="N38" s="341">
        <f t="shared" si="9"/>
        <v>0</v>
      </c>
      <c r="O38" s="341">
        <f t="shared" si="9"/>
        <v>169</v>
      </c>
      <c r="P38" s="341">
        <f t="shared" si="9"/>
        <v>1</v>
      </c>
      <c r="Q38" s="341">
        <f t="shared" si="9"/>
        <v>11</v>
      </c>
      <c r="R38" s="341">
        <f t="shared" si="9"/>
        <v>6</v>
      </c>
      <c r="S38" s="341">
        <f t="shared" si="9"/>
        <v>0</v>
      </c>
      <c r="T38" s="343">
        <f t="shared" si="9"/>
        <v>0</v>
      </c>
      <c r="U38" s="341">
        <f t="shared" si="9"/>
        <v>0</v>
      </c>
      <c r="V38" s="341">
        <f t="shared" si="9"/>
        <v>0</v>
      </c>
      <c r="W38" s="341">
        <f t="shared" si="9"/>
        <v>29</v>
      </c>
      <c r="X38" s="341">
        <f t="shared" si="9"/>
        <v>33</v>
      </c>
      <c r="Y38" s="341">
        <f t="shared" si="9"/>
        <v>22</v>
      </c>
      <c r="Z38" s="341">
        <f t="shared" si="9"/>
        <v>1</v>
      </c>
      <c r="AA38" s="341">
        <f t="shared" si="9"/>
        <v>0</v>
      </c>
      <c r="AB38" s="342">
        <f t="shared" si="4"/>
        <v>17.57188498402556</v>
      </c>
      <c r="AC38" s="342">
        <f t="shared" si="5"/>
        <v>54.31309904153354</v>
      </c>
      <c r="AD38" s="350" t="s">
        <v>222</v>
      </c>
      <c r="AE38" s="399"/>
    </row>
    <row r="39" spans="1:31" s="228" customFormat="1" ht="15.75" customHeight="1">
      <c r="A39" s="222"/>
      <c r="B39" s="229" t="s">
        <v>80</v>
      </c>
      <c r="C39" s="340">
        <f>D39+K39+L39+M39+N39+O39+P39+Q39+R39+S39</f>
        <v>172</v>
      </c>
      <c r="D39" s="237">
        <f>SUM(E39:J39)</f>
        <v>13</v>
      </c>
      <c r="E39" s="237">
        <v>6</v>
      </c>
      <c r="F39" s="237">
        <v>7</v>
      </c>
      <c r="G39" s="237">
        <v>0</v>
      </c>
      <c r="H39" s="237">
        <v>0</v>
      </c>
      <c r="I39" s="237">
        <v>0</v>
      </c>
      <c r="J39" s="237">
        <v>0</v>
      </c>
      <c r="K39" s="237">
        <v>7</v>
      </c>
      <c r="L39" s="237">
        <v>0</v>
      </c>
      <c r="M39" s="237">
        <v>27</v>
      </c>
      <c r="N39" s="237">
        <v>0</v>
      </c>
      <c r="O39" s="237">
        <v>114</v>
      </c>
      <c r="P39" s="237">
        <v>1</v>
      </c>
      <c r="Q39" s="237">
        <v>6</v>
      </c>
      <c r="R39" s="237">
        <v>4</v>
      </c>
      <c r="S39" s="237">
        <v>0</v>
      </c>
      <c r="T39" s="237">
        <f>SUM(U39:V39)</f>
        <v>0</v>
      </c>
      <c r="U39" s="237">
        <v>0</v>
      </c>
      <c r="V39" s="237">
        <v>0</v>
      </c>
      <c r="W39" s="237">
        <v>12</v>
      </c>
      <c r="X39" s="237">
        <v>6</v>
      </c>
      <c r="Y39" s="237">
        <v>7</v>
      </c>
      <c r="Z39" s="237">
        <v>0</v>
      </c>
      <c r="AA39" s="237">
        <v>0</v>
      </c>
      <c r="AB39" s="238">
        <f t="shared" si="4"/>
        <v>7.55813953488372</v>
      </c>
      <c r="AC39" s="239">
        <f t="shared" si="5"/>
        <v>66.86046511627907</v>
      </c>
      <c r="AD39" s="230" t="s">
        <v>56</v>
      </c>
      <c r="AE39" s="227"/>
    </row>
    <row r="40" spans="1:31" s="228" customFormat="1" ht="15.75" customHeight="1">
      <c r="A40" s="222"/>
      <c r="B40" s="229" t="s">
        <v>41</v>
      </c>
      <c r="C40" s="340">
        <f>D40+K40+L40+M40+N40+O40+P40+Q40+R40+S40</f>
        <v>53</v>
      </c>
      <c r="D40" s="237">
        <f>SUM(E40:J40)</f>
        <v>7</v>
      </c>
      <c r="E40" s="237">
        <v>2</v>
      </c>
      <c r="F40" s="237">
        <v>5</v>
      </c>
      <c r="G40" s="237">
        <v>0</v>
      </c>
      <c r="H40" s="237">
        <v>0</v>
      </c>
      <c r="I40" s="237">
        <v>0</v>
      </c>
      <c r="J40" s="237">
        <v>0</v>
      </c>
      <c r="K40" s="237">
        <v>14</v>
      </c>
      <c r="L40" s="237">
        <v>0</v>
      </c>
      <c r="M40" s="237">
        <v>1</v>
      </c>
      <c r="N40" s="237">
        <v>0</v>
      </c>
      <c r="O40" s="237">
        <v>26</v>
      </c>
      <c r="P40" s="237">
        <v>0</v>
      </c>
      <c r="Q40" s="237">
        <v>5</v>
      </c>
      <c r="R40" s="237">
        <v>0</v>
      </c>
      <c r="S40" s="237">
        <v>0</v>
      </c>
      <c r="T40" s="237">
        <f>SUM(U40:V40)</f>
        <v>0</v>
      </c>
      <c r="U40" s="237">
        <v>0</v>
      </c>
      <c r="V40" s="237">
        <v>0</v>
      </c>
      <c r="W40" s="237">
        <v>8</v>
      </c>
      <c r="X40" s="237">
        <v>2</v>
      </c>
      <c r="Y40" s="237">
        <v>5</v>
      </c>
      <c r="Z40" s="237">
        <v>1</v>
      </c>
      <c r="AA40" s="237">
        <v>0</v>
      </c>
      <c r="AB40" s="238">
        <f t="shared" si="4"/>
        <v>13.20754716981132</v>
      </c>
      <c r="AC40" s="239">
        <f t="shared" si="5"/>
        <v>49.056603773584904</v>
      </c>
      <c r="AD40" s="230" t="s">
        <v>57</v>
      </c>
      <c r="AE40" s="227"/>
    </row>
    <row r="41" spans="1:31" s="228" customFormat="1" ht="15.75" customHeight="1">
      <c r="A41" s="222"/>
      <c r="B41" s="229" t="s">
        <v>42</v>
      </c>
      <c r="C41" s="340">
        <f>D41+K41+L41+M41+N41+O41+P41+Q41+R41+S41</f>
        <v>74</v>
      </c>
      <c r="D41" s="237">
        <f>SUM(E41:J41)</f>
        <v>34</v>
      </c>
      <c r="E41" s="237">
        <v>25</v>
      </c>
      <c r="F41" s="237">
        <v>9</v>
      </c>
      <c r="G41" s="237">
        <v>0</v>
      </c>
      <c r="H41" s="237">
        <v>0</v>
      </c>
      <c r="I41" s="237">
        <v>0</v>
      </c>
      <c r="J41" s="237">
        <v>0</v>
      </c>
      <c r="K41" s="237">
        <v>0</v>
      </c>
      <c r="L41" s="237">
        <v>19</v>
      </c>
      <c r="M41" s="237">
        <v>0</v>
      </c>
      <c r="N41" s="237">
        <v>0</v>
      </c>
      <c r="O41" s="237">
        <v>21</v>
      </c>
      <c r="P41" s="237">
        <v>0</v>
      </c>
      <c r="Q41" s="237">
        <v>0</v>
      </c>
      <c r="R41" s="237">
        <v>0</v>
      </c>
      <c r="S41" s="237">
        <v>0</v>
      </c>
      <c r="T41" s="237">
        <f>SUM(U41:V41)</f>
        <v>0</v>
      </c>
      <c r="U41" s="237">
        <v>0</v>
      </c>
      <c r="V41" s="237">
        <v>0</v>
      </c>
      <c r="W41" s="237">
        <v>6</v>
      </c>
      <c r="X41" s="237">
        <v>25</v>
      </c>
      <c r="Y41" s="237">
        <v>9</v>
      </c>
      <c r="Z41" s="237">
        <v>0</v>
      </c>
      <c r="AA41" s="237">
        <v>0</v>
      </c>
      <c r="AB41" s="238">
        <f t="shared" si="4"/>
        <v>45.94594594594595</v>
      </c>
      <c r="AC41" s="239">
        <f t="shared" si="5"/>
        <v>28.37837837837838</v>
      </c>
      <c r="AD41" s="230" t="s">
        <v>58</v>
      </c>
      <c r="AE41" s="227"/>
    </row>
    <row r="42" spans="1:31" s="228" customFormat="1" ht="15.75" customHeight="1">
      <c r="A42" s="222"/>
      <c r="B42" s="229" t="s">
        <v>43</v>
      </c>
      <c r="C42" s="340">
        <f>D42+K42+L42+M42+N42+O42+P42+Q42+R42+S42</f>
        <v>14</v>
      </c>
      <c r="D42" s="237">
        <f>SUM(E42:J42)</f>
        <v>1</v>
      </c>
      <c r="E42" s="237">
        <v>0</v>
      </c>
      <c r="F42" s="237">
        <v>1</v>
      </c>
      <c r="G42" s="237">
        <v>0</v>
      </c>
      <c r="H42" s="237">
        <v>0</v>
      </c>
      <c r="I42" s="237">
        <v>0</v>
      </c>
      <c r="J42" s="237">
        <v>0</v>
      </c>
      <c r="K42" s="237">
        <v>3</v>
      </c>
      <c r="L42" s="237">
        <v>0</v>
      </c>
      <c r="M42" s="237">
        <v>0</v>
      </c>
      <c r="N42" s="237">
        <v>0</v>
      </c>
      <c r="O42" s="237">
        <v>8</v>
      </c>
      <c r="P42" s="237">
        <v>0</v>
      </c>
      <c r="Q42" s="237">
        <v>0</v>
      </c>
      <c r="R42" s="237">
        <v>2</v>
      </c>
      <c r="S42" s="237">
        <v>0</v>
      </c>
      <c r="T42" s="237">
        <f>SUM(U42:V42)</f>
        <v>0</v>
      </c>
      <c r="U42" s="237">
        <v>0</v>
      </c>
      <c r="V42" s="237">
        <v>0</v>
      </c>
      <c r="W42" s="237">
        <v>3</v>
      </c>
      <c r="X42" s="237">
        <v>0</v>
      </c>
      <c r="Y42" s="237">
        <v>1</v>
      </c>
      <c r="Z42" s="237">
        <v>0</v>
      </c>
      <c r="AA42" s="237">
        <v>0</v>
      </c>
      <c r="AB42" s="238">
        <f t="shared" si="4"/>
        <v>7.142857142857142</v>
      </c>
      <c r="AC42" s="239">
        <f t="shared" si="5"/>
        <v>57.14285714285714</v>
      </c>
      <c r="AD42" s="230" t="s">
        <v>59</v>
      </c>
      <c r="AE42" s="227"/>
    </row>
    <row r="43" spans="1:31" s="221" customFormat="1" ht="19.5" customHeight="1">
      <c r="A43" s="393" t="s">
        <v>223</v>
      </c>
      <c r="B43" s="393"/>
      <c r="C43" s="340">
        <f>C44</f>
        <v>48</v>
      </c>
      <c r="D43" s="343">
        <f aca="true" t="shared" si="10" ref="D43:AA43">D44</f>
        <v>2</v>
      </c>
      <c r="E43" s="341">
        <f t="shared" si="10"/>
        <v>1</v>
      </c>
      <c r="F43" s="341">
        <f t="shared" si="10"/>
        <v>1</v>
      </c>
      <c r="G43" s="341">
        <f t="shared" si="10"/>
        <v>0</v>
      </c>
      <c r="H43" s="341">
        <f t="shared" si="10"/>
        <v>0</v>
      </c>
      <c r="I43" s="341">
        <f t="shared" si="10"/>
        <v>0</v>
      </c>
      <c r="J43" s="341">
        <f t="shared" si="10"/>
        <v>0</v>
      </c>
      <c r="K43" s="341">
        <f t="shared" si="10"/>
        <v>7</v>
      </c>
      <c r="L43" s="341">
        <f t="shared" si="10"/>
        <v>0</v>
      </c>
      <c r="M43" s="341">
        <f t="shared" si="10"/>
        <v>0</v>
      </c>
      <c r="N43" s="341">
        <f t="shared" si="10"/>
        <v>0</v>
      </c>
      <c r="O43" s="341">
        <f t="shared" si="10"/>
        <v>36</v>
      </c>
      <c r="P43" s="341">
        <f t="shared" si="10"/>
        <v>0</v>
      </c>
      <c r="Q43" s="341">
        <f t="shared" si="10"/>
        <v>2</v>
      </c>
      <c r="R43" s="341">
        <f t="shared" si="10"/>
        <v>1</v>
      </c>
      <c r="S43" s="341">
        <f t="shared" si="10"/>
        <v>0</v>
      </c>
      <c r="T43" s="343">
        <f t="shared" si="10"/>
        <v>0</v>
      </c>
      <c r="U43" s="341">
        <f t="shared" si="10"/>
        <v>0</v>
      </c>
      <c r="V43" s="341">
        <f t="shared" si="10"/>
        <v>0</v>
      </c>
      <c r="W43" s="341">
        <f t="shared" si="10"/>
        <v>6</v>
      </c>
      <c r="X43" s="341">
        <f t="shared" si="10"/>
        <v>1</v>
      </c>
      <c r="Y43" s="341">
        <f t="shared" si="10"/>
        <v>1</v>
      </c>
      <c r="Z43" s="341">
        <f t="shared" si="10"/>
        <v>0</v>
      </c>
      <c r="AA43" s="341">
        <f t="shared" si="10"/>
        <v>0</v>
      </c>
      <c r="AB43" s="342">
        <f t="shared" si="4"/>
        <v>4.166666666666666</v>
      </c>
      <c r="AC43" s="342">
        <f t="shared" si="5"/>
        <v>75</v>
      </c>
      <c r="AD43" s="401" t="s">
        <v>60</v>
      </c>
      <c r="AE43" s="402"/>
    </row>
    <row r="44" spans="1:31" s="228" customFormat="1" ht="15.75" customHeight="1">
      <c r="A44" s="222"/>
      <c r="B44" s="229" t="s">
        <v>44</v>
      </c>
      <c r="C44" s="340">
        <f>D44+K44+L44+M44+N44+O44+P44+Q44+R44+S44</f>
        <v>48</v>
      </c>
      <c r="D44" s="237">
        <f>SUM(E44:J44)</f>
        <v>2</v>
      </c>
      <c r="E44" s="237">
        <v>1</v>
      </c>
      <c r="F44" s="237">
        <v>1</v>
      </c>
      <c r="G44" s="237">
        <v>0</v>
      </c>
      <c r="H44" s="237">
        <v>0</v>
      </c>
      <c r="I44" s="237">
        <v>0</v>
      </c>
      <c r="J44" s="237">
        <v>0</v>
      </c>
      <c r="K44" s="237">
        <v>7</v>
      </c>
      <c r="L44" s="237">
        <v>0</v>
      </c>
      <c r="M44" s="237">
        <v>0</v>
      </c>
      <c r="N44" s="237">
        <v>0</v>
      </c>
      <c r="O44" s="237">
        <v>36</v>
      </c>
      <c r="P44" s="237">
        <v>0</v>
      </c>
      <c r="Q44" s="237">
        <v>2</v>
      </c>
      <c r="R44" s="237">
        <v>1</v>
      </c>
      <c r="S44" s="237">
        <v>0</v>
      </c>
      <c r="T44" s="237">
        <f>SUM(U44:V44)</f>
        <v>0</v>
      </c>
      <c r="U44" s="237">
        <v>0</v>
      </c>
      <c r="V44" s="237">
        <v>0</v>
      </c>
      <c r="W44" s="237">
        <v>6</v>
      </c>
      <c r="X44" s="237">
        <v>1</v>
      </c>
      <c r="Y44" s="237">
        <v>1</v>
      </c>
      <c r="Z44" s="237">
        <v>0</v>
      </c>
      <c r="AA44" s="237">
        <v>0</v>
      </c>
      <c r="AB44" s="238">
        <f t="shared" si="4"/>
        <v>4.166666666666666</v>
      </c>
      <c r="AC44" s="239">
        <f t="shared" si="5"/>
        <v>75</v>
      </c>
      <c r="AD44" s="230" t="s">
        <v>44</v>
      </c>
      <c r="AE44" s="227"/>
    </row>
    <row r="45" spans="1:31" s="221" customFormat="1" ht="19.5" customHeight="1">
      <c r="A45" s="393" t="s">
        <v>224</v>
      </c>
      <c r="B45" s="393"/>
      <c r="C45" s="340">
        <f>SUM(C46:C47)</f>
        <v>101</v>
      </c>
      <c r="D45" s="343">
        <f aca="true" t="shared" si="11" ref="D45:AA45">SUM(D46:D47)</f>
        <v>9</v>
      </c>
      <c r="E45" s="341">
        <f t="shared" si="11"/>
        <v>5</v>
      </c>
      <c r="F45" s="341">
        <f t="shared" si="11"/>
        <v>4</v>
      </c>
      <c r="G45" s="341">
        <f t="shared" si="11"/>
        <v>0</v>
      </c>
      <c r="H45" s="341">
        <f t="shared" si="11"/>
        <v>0</v>
      </c>
      <c r="I45" s="341">
        <f t="shared" si="11"/>
        <v>0</v>
      </c>
      <c r="J45" s="341">
        <f t="shared" si="11"/>
        <v>0</v>
      </c>
      <c r="K45" s="341">
        <f t="shared" si="11"/>
        <v>26</v>
      </c>
      <c r="L45" s="341">
        <f t="shared" si="11"/>
        <v>0</v>
      </c>
      <c r="M45" s="341">
        <f t="shared" si="11"/>
        <v>0</v>
      </c>
      <c r="N45" s="341">
        <f t="shared" si="11"/>
        <v>3</v>
      </c>
      <c r="O45" s="341">
        <f t="shared" si="11"/>
        <v>55</v>
      </c>
      <c r="P45" s="341">
        <f t="shared" si="11"/>
        <v>0</v>
      </c>
      <c r="Q45" s="341">
        <f t="shared" si="11"/>
        <v>7</v>
      </c>
      <c r="R45" s="341">
        <f t="shared" si="11"/>
        <v>1</v>
      </c>
      <c r="S45" s="341">
        <f t="shared" si="11"/>
        <v>0</v>
      </c>
      <c r="T45" s="343">
        <f t="shared" si="11"/>
        <v>0</v>
      </c>
      <c r="U45" s="341">
        <f t="shared" si="11"/>
        <v>0</v>
      </c>
      <c r="V45" s="341">
        <f t="shared" si="11"/>
        <v>0</v>
      </c>
      <c r="W45" s="341">
        <f t="shared" si="11"/>
        <v>18</v>
      </c>
      <c r="X45" s="341">
        <f t="shared" si="11"/>
        <v>5</v>
      </c>
      <c r="Y45" s="341">
        <f t="shared" si="11"/>
        <v>4</v>
      </c>
      <c r="Z45" s="341">
        <f t="shared" si="11"/>
        <v>0</v>
      </c>
      <c r="AA45" s="341">
        <f t="shared" si="11"/>
        <v>0</v>
      </c>
      <c r="AB45" s="342">
        <f t="shared" si="4"/>
        <v>8.91089108910891</v>
      </c>
      <c r="AC45" s="342">
        <f t="shared" si="5"/>
        <v>54.45544554455446</v>
      </c>
      <c r="AD45" s="350" t="s">
        <v>224</v>
      </c>
      <c r="AE45" s="399"/>
    </row>
    <row r="46" spans="1:31" s="228" customFormat="1" ht="15.75" customHeight="1">
      <c r="A46" s="222"/>
      <c r="B46" s="229" t="s">
        <v>45</v>
      </c>
      <c r="C46" s="340">
        <f>D46+K46+L46+M46+N46+O46+P46+Q46+R46+S46</f>
        <v>101</v>
      </c>
      <c r="D46" s="237">
        <f>SUM(E46:J46)</f>
        <v>9</v>
      </c>
      <c r="E46" s="237">
        <v>5</v>
      </c>
      <c r="F46" s="237">
        <v>4</v>
      </c>
      <c r="G46" s="237">
        <v>0</v>
      </c>
      <c r="H46" s="237">
        <v>0</v>
      </c>
      <c r="I46" s="237">
        <v>0</v>
      </c>
      <c r="J46" s="237">
        <v>0</v>
      </c>
      <c r="K46" s="237">
        <v>26</v>
      </c>
      <c r="L46" s="237">
        <v>0</v>
      </c>
      <c r="M46" s="237">
        <v>0</v>
      </c>
      <c r="N46" s="237">
        <v>3</v>
      </c>
      <c r="O46" s="237">
        <v>55</v>
      </c>
      <c r="P46" s="237">
        <v>0</v>
      </c>
      <c r="Q46" s="237">
        <v>7</v>
      </c>
      <c r="R46" s="237">
        <v>1</v>
      </c>
      <c r="S46" s="237">
        <v>0</v>
      </c>
      <c r="T46" s="237">
        <f>SUM(U46:V46)</f>
        <v>0</v>
      </c>
      <c r="U46" s="237">
        <v>0</v>
      </c>
      <c r="V46" s="237">
        <v>0</v>
      </c>
      <c r="W46" s="237">
        <v>18</v>
      </c>
      <c r="X46" s="237">
        <v>5</v>
      </c>
      <c r="Y46" s="237">
        <v>4</v>
      </c>
      <c r="Z46" s="237">
        <v>0</v>
      </c>
      <c r="AA46" s="237">
        <v>0</v>
      </c>
      <c r="AB46" s="238">
        <f t="shared" si="4"/>
        <v>8.91089108910891</v>
      </c>
      <c r="AC46" s="239">
        <f t="shared" si="5"/>
        <v>54.45544554455446</v>
      </c>
      <c r="AD46" s="230" t="s">
        <v>45</v>
      </c>
      <c r="AE46" s="227"/>
    </row>
    <row r="47" spans="1:31" s="228" customFormat="1" ht="15.75" customHeight="1">
      <c r="A47" s="222"/>
      <c r="B47" s="229" t="s">
        <v>46</v>
      </c>
      <c r="C47" s="340">
        <f>D47+K47+L47+M47+N47+O47+P47+Q47+R47+S47</f>
        <v>0</v>
      </c>
      <c r="D47" s="237">
        <f>SUM(E47:J47)</f>
        <v>0</v>
      </c>
      <c r="E47" s="237">
        <v>0</v>
      </c>
      <c r="F47" s="237">
        <v>0</v>
      </c>
      <c r="G47" s="237">
        <v>0</v>
      </c>
      <c r="H47" s="237">
        <v>0</v>
      </c>
      <c r="I47" s="237">
        <v>0</v>
      </c>
      <c r="J47" s="237">
        <v>0</v>
      </c>
      <c r="K47" s="237">
        <v>0</v>
      </c>
      <c r="L47" s="237">
        <v>0</v>
      </c>
      <c r="M47" s="237">
        <v>0</v>
      </c>
      <c r="N47" s="237">
        <v>0</v>
      </c>
      <c r="O47" s="237">
        <v>0</v>
      </c>
      <c r="P47" s="237">
        <v>0</v>
      </c>
      <c r="Q47" s="237">
        <v>0</v>
      </c>
      <c r="R47" s="237">
        <v>0</v>
      </c>
      <c r="S47" s="237">
        <v>0</v>
      </c>
      <c r="T47" s="237">
        <f>SUM(U47:V47)</f>
        <v>0</v>
      </c>
      <c r="U47" s="237">
        <v>0</v>
      </c>
      <c r="V47" s="237">
        <v>0</v>
      </c>
      <c r="W47" s="237">
        <v>0</v>
      </c>
      <c r="X47" s="237">
        <v>0</v>
      </c>
      <c r="Y47" s="237">
        <v>0</v>
      </c>
      <c r="Z47" s="237">
        <v>0</v>
      </c>
      <c r="AA47" s="237">
        <v>0</v>
      </c>
      <c r="AB47" s="239">
        <v>0</v>
      </c>
      <c r="AC47" s="239">
        <v>0</v>
      </c>
      <c r="AD47" s="230" t="s">
        <v>46</v>
      </c>
      <c r="AE47" s="227"/>
    </row>
    <row r="48" spans="1:31" s="221" customFormat="1" ht="19.5" customHeight="1">
      <c r="A48" s="393" t="s">
        <v>225</v>
      </c>
      <c r="B48" s="393"/>
      <c r="C48" s="340">
        <f>SUM(C49:C51)</f>
        <v>235</v>
      </c>
      <c r="D48" s="343">
        <f aca="true" t="shared" si="12" ref="D48:AA48">SUM(D49:D51)</f>
        <v>62</v>
      </c>
      <c r="E48" s="341">
        <f t="shared" si="12"/>
        <v>45</v>
      </c>
      <c r="F48" s="341">
        <f t="shared" si="12"/>
        <v>17</v>
      </c>
      <c r="G48" s="341">
        <f t="shared" si="12"/>
        <v>0</v>
      </c>
      <c r="H48" s="341">
        <f t="shared" si="12"/>
        <v>0</v>
      </c>
      <c r="I48" s="341">
        <f t="shared" si="12"/>
        <v>0</v>
      </c>
      <c r="J48" s="341">
        <f t="shared" si="12"/>
        <v>0</v>
      </c>
      <c r="K48" s="341">
        <f t="shared" si="12"/>
        <v>71</v>
      </c>
      <c r="L48" s="341">
        <f t="shared" si="12"/>
        <v>0</v>
      </c>
      <c r="M48" s="341">
        <f t="shared" si="12"/>
        <v>2</v>
      </c>
      <c r="N48" s="341">
        <f t="shared" si="12"/>
        <v>0</v>
      </c>
      <c r="O48" s="341">
        <f t="shared" si="12"/>
        <v>92</v>
      </c>
      <c r="P48" s="341">
        <f t="shared" si="12"/>
        <v>0</v>
      </c>
      <c r="Q48" s="341">
        <f t="shared" si="12"/>
        <v>7</v>
      </c>
      <c r="R48" s="341">
        <f t="shared" si="12"/>
        <v>1</v>
      </c>
      <c r="S48" s="341">
        <f t="shared" si="12"/>
        <v>0</v>
      </c>
      <c r="T48" s="343">
        <f t="shared" si="12"/>
        <v>0</v>
      </c>
      <c r="U48" s="341">
        <f t="shared" si="12"/>
        <v>0</v>
      </c>
      <c r="V48" s="341">
        <f t="shared" si="12"/>
        <v>0</v>
      </c>
      <c r="W48" s="341">
        <f t="shared" si="12"/>
        <v>11</v>
      </c>
      <c r="X48" s="341">
        <f t="shared" si="12"/>
        <v>45</v>
      </c>
      <c r="Y48" s="341">
        <f t="shared" si="12"/>
        <v>17</v>
      </c>
      <c r="Z48" s="341">
        <f t="shared" si="12"/>
        <v>0</v>
      </c>
      <c r="AA48" s="341">
        <f t="shared" si="12"/>
        <v>0</v>
      </c>
      <c r="AB48" s="342">
        <f t="shared" si="4"/>
        <v>26.382978723404253</v>
      </c>
      <c r="AC48" s="342">
        <f t="shared" si="5"/>
        <v>39.148936170212764</v>
      </c>
      <c r="AD48" s="350" t="s">
        <v>225</v>
      </c>
      <c r="AE48" s="399"/>
    </row>
    <row r="49" spans="1:31" s="228" customFormat="1" ht="15.75" customHeight="1">
      <c r="A49" s="222"/>
      <c r="B49" s="229" t="s">
        <v>47</v>
      </c>
      <c r="C49" s="340">
        <f>D49+K49+L49+M49+N49+O49+P49+Q49+R49+S49</f>
        <v>119</v>
      </c>
      <c r="D49" s="237">
        <f>SUM(E49:J49)</f>
        <v>11</v>
      </c>
      <c r="E49" s="237">
        <v>6</v>
      </c>
      <c r="F49" s="237">
        <v>5</v>
      </c>
      <c r="G49" s="237">
        <v>0</v>
      </c>
      <c r="H49" s="237">
        <v>0</v>
      </c>
      <c r="I49" s="237">
        <v>0</v>
      </c>
      <c r="J49" s="237">
        <v>0</v>
      </c>
      <c r="K49" s="237">
        <v>27</v>
      </c>
      <c r="L49" s="237">
        <v>0</v>
      </c>
      <c r="M49" s="237">
        <v>2</v>
      </c>
      <c r="N49" s="237">
        <v>0</v>
      </c>
      <c r="O49" s="237">
        <v>72</v>
      </c>
      <c r="P49" s="237">
        <v>0</v>
      </c>
      <c r="Q49" s="237">
        <v>7</v>
      </c>
      <c r="R49" s="237">
        <v>0</v>
      </c>
      <c r="S49" s="237">
        <v>0</v>
      </c>
      <c r="T49" s="237">
        <f>SUM(U49:V49)</f>
        <v>0</v>
      </c>
      <c r="U49" s="237">
        <v>0</v>
      </c>
      <c r="V49" s="237">
        <v>0</v>
      </c>
      <c r="W49" s="237">
        <v>7</v>
      </c>
      <c r="X49" s="237">
        <v>6</v>
      </c>
      <c r="Y49" s="237">
        <v>5</v>
      </c>
      <c r="Z49" s="237">
        <v>0</v>
      </c>
      <c r="AA49" s="237">
        <v>0</v>
      </c>
      <c r="AB49" s="238">
        <f t="shared" si="4"/>
        <v>9.243697478991598</v>
      </c>
      <c r="AC49" s="239">
        <f t="shared" si="5"/>
        <v>60.50420168067227</v>
      </c>
      <c r="AD49" s="230" t="s">
        <v>47</v>
      </c>
      <c r="AE49" s="227"/>
    </row>
    <row r="50" spans="1:31" s="228" customFormat="1" ht="15.75" customHeight="1">
      <c r="A50" s="222"/>
      <c r="B50" s="229" t="s">
        <v>48</v>
      </c>
      <c r="C50" s="340">
        <f>D50+K50+L50+M50+N50+O50+P50+Q50+R50+S50</f>
        <v>0</v>
      </c>
      <c r="D50" s="237">
        <f>SUM(E50:J50)</f>
        <v>0</v>
      </c>
      <c r="E50" s="237">
        <v>0</v>
      </c>
      <c r="F50" s="237">
        <v>0</v>
      </c>
      <c r="G50" s="237">
        <v>0</v>
      </c>
      <c r="H50" s="237">
        <v>0</v>
      </c>
      <c r="I50" s="237">
        <v>0</v>
      </c>
      <c r="J50" s="237">
        <v>0</v>
      </c>
      <c r="K50" s="237">
        <v>0</v>
      </c>
      <c r="L50" s="237">
        <v>0</v>
      </c>
      <c r="M50" s="237">
        <v>0</v>
      </c>
      <c r="N50" s="237">
        <v>0</v>
      </c>
      <c r="O50" s="237">
        <v>0</v>
      </c>
      <c r="P50" s="237">
        <v>0</v>
      </c>
      <c r="Q50" s="237">
        <v>0</v>
      </c>
      <c r="R50" s="237">
        <v>0</v>
      </c>
      <c r="S50" s="237">
        <v>0</v>
      </c>
      <c r="T50" s="237">
        <f>SUM(U50:V50)</f>
        <v>0</v>
      </c>
      <c r="U50" s="237">
        <v>0</v>
      </c>
      <c r="V50" s="237">
        <v>0</v>
      </c>
      <c r="W50" s="237">
        <v>0</v>
      </c>
      <c r="X50" s="237">
        <v>0</v>
      </c>
      <c r="Y50" s="237">
        <v>0</v>
      </c>
      <c r="Z50" s="237">
        <v>0</v>
      </c>
      <c r="AA50" s="237">
        <v>0</v>
      </c>
      <c r="AB50" s="239">
        <v>0</v>
      </c>
      <c r="AC50" s="239">
        <v>0</v>
      </c>
      <c r="AD50" s="230" t="s">
        <v>48</v>
      </c>
      <c r="AE50" s="227"/>
    </row>
    <row r="51" spans="1:31" s="228" customFormat="1" ht="15.75" customHeight="1">
      <c r="A51" s="222"/>
      <c r="B51" s="229" t="s">
        <v>49</v>
      </c>
      <c r="C51" s="340">
        <f>D51+K51+L51+M51+N51+O51+P51+Q51+R51+S51</f>
        <v>116</v>
      </c>
      <c r="D51" s="237">
        <f>SUM(E51:J51)</f>
        <v>51</v>
      </c>
      <c r="E51" s="237">
        <v>39</v>
      </c>
      <c r="F51" s="237">
        <v>12</v>
      </c>
      <c r="G51" s="237">
        <v>0</v>
      </c>
      <c r="H51" s="237">
        <v>0</v>
      </c>
      <c r="I51" s="237">
        <v>0</v>
      </c>
      <c r="J51" s="237">
        <v>0</v>
      </c>
      <c r="K51" s="237">
        <v>44</v>
      </c>
      <c r="L51" s="237">
        <v>0</v>
      </c>
      <c r="M51" s="237">
        <v>0</v>
      </c>
      <c r="N51" s="237">
        <v>0</v>
      </c>
      <c r="O51" s="237">
        <v>20</v>
      </c>
      <c r="P51" s="237">
        <v>0</v>
      </c>
      <c r="Q51" s="237">
        <v>0</v>
      </c>
      <c r="R51" s="237">
        <v>1</v>
      </c>
      <c r="S51" s="237">
        <v>0</v>
      </c>
      <c r="T51" s="237">
        <f>SUM(U51:V51)</f>
        <v>0</v>
      </c>
      <c r="U51" s="237">
        <v>0</v>
      </c>
      <c r="V51" s="237">
        <v>0</v>
      </c>
      <c r="W51" s="237">
        <v>4</v>
      </c>
      <c r="X51" s="237">
        <v>39</v>
      </c>
      <c r="Y51" s="237">
        <v>12</v>
      </c>
      <c r="Z51" s="237">
        <v>0</v>
      </c>
      <c r="AA51" s="237">
        <v>0</v>
      </c>
      <c r="AB51" s="238">
        <f t="shared" si="4"/>
        <v>43.96551724137931</v>
      </c>
      <c r="AC51" s="239">
        <f t="shared" si="5"/>
        <v>17.24137931034483</v>
      </c>
      <c r="AD51" s="230" t="s">
        <v>49</v>
      </c>
      <c r="AE51" s="227"/>
    </row>
    <row r="52" spans="1:31" s="221" customFormat="1" ht="19.5" customHeight="1">
      <c r="A52" s="393" t="s">
        <v>226</v>
      </c>
      <c r="B52" s="393"/>
      <c r="C52" s="340">
        <f aca="true" t="shared" si="13" ref="C52:AA52">SUM(C53:C55)</f>
        <v>91</v>
      </c>
      <c r="D52" s="343">
        <f t="shared" si="13"/>
        <v>13</v>
      </c>
      <c r="E52" s="341">
        <f t="shared" si="13"/>
        <v>11</v>
      </c>
      <c r="F52" s="341">
        <f t="shared" si="13"/>
        <v>2</v>
      </c>
      <c r="G52" s="341">
        <f t="shared" si="13"/>
        <v>0</v>
      </c>
      <c r="H52" s="341">
        <f t="shared" si="13"/>
        <v>0</v>
      </c>
      <c r="I52" s="341">
        <f t="shared" si="13"/>
        <v>0</v>
      </c>
      <c r="J52" s="341">
        <f t="shared" si="13"/>
        <v>0</v>
      </c>
      <c r="K52" s="341">
        <f t="shared" si="13"/>
        <v>0</v>
      </c>
      <c r="L52" s="341">
        <f t="shared" si="13"/>
        <v>10</v>
      </c>
      <c r="M52" s="341">
        <f t="shared" si="13"/>
        <v>0</v>
      </c>
      <c r="N52" s="341">
        <f t="shared" si="13"/>
        <v>0</v>
      </c>
      <c r="O52" s="341">
        <f t="shared" si="13"/>
        <v>68</v>
      </c>
      <c r="P52" s="341">
        <f t="shared" si="13"/>
        <v>0</v>
      </c>
      <c r="Q52" s="341">
        <f t="shared" si="13"/>
        <v>0</v>
      </c>
      <c r="R52" s="341">
        <f t="shared" si="13"/>
        <v>0</v>
      </c>
      <c r="S52" s="341">
        <f t="shared" si="13"/>
        <v>0</v>
      </c>
      <c r="T52" s="343">
        <f t="shared" si="13"/>
        <v>0</v>
      </c>
      <c r="U52" s="341">
        <f t="shared" si="13"/>
        <v>0</v>
      </c>
      <c r="V52" s="341">
        <f t="shared" si="13"/>
        <v>0</v>
      </c>
      <c r="W52" s="341">
        <f t="shared" si="13"/>
        <v>3</v>
      </c>
      <c r="X52" s="341">
        <f t="shared" si="13"/>
        <v>11</v>
      </c>
      <c r="Y52" s="341">
        <f t="shared" si="13"/>
        <v>2</v>
      </c>
      <c r="Z52" s="341">
        <f t="shared" si="13"/>
        <v>0</v>
      </c>
      <c r="AA52" s="341">
        <f t="shared" si="13"/>
        <v>0</v>
      </c>
      <c r="AB52" s="342">
        <f t="shared" si="4"/>
        <v>14.285714285714285</v>
      </c>
      <c r="AC52" s="342">
        <f t="shared" si="5"/>
        <v>74.72527472527473</v>
      </c>
      <c r="AD52" s="350" t="s">
        <v>226</v>
      </c>
      <c r="AE52" s="399"/>
    </row>
    <row r="53" spans="1:31" s="228" customFormat="1" ht="15.75" customHeight="1">
      <c r="A53" s="222"/>
      <c r="B53" s="229" t="s">
        <v>50</v>
      </c>
      <c r="C53" s="340">
        <f>D53+K53+L53+M53+N53+O53+P53+Q53+R53+S53</f>
        <v>91</v>
      </c>
      <c r="D53" s="237">
        <f>SUM(E53:J53)</f>
        <v>13</v>
      </c>
      <c r="E53" s="237">
        <v>11</v>
      </c>
      <c r="F53" s="237">
        <v>2</v>
      </c>
      <c r="G53" s="237">
        <v>0</v>
      </c>
      <c r="H53" s="237">
        <v>0</v>
      </c>
      <c r="I53" s="237">
        <v>0</v>
      </c>
      <c r="J53" s="237">
        <v>0</v>
      </c>
      <c r="K53" s="237">
        <v>0</v>
      </c>
      <c r="L53" s="237">
        <v>10</v>
      </c>
      <c r="M53" s="237">
        <v>0</v>
      </c>
      <c r="N53" s="237">
        <v>0</v>
      </c>
      <c r="O53" s="237">
        <v>68</v>
      </c>
      <c r="P53" s="237">
        <v>0</v>
      </c>
      <c r="Q53" s="237">
        <v>0</v>
      </c>
      <c r="R53" s="237">
        <v>0</v>
      </c>
      <c r="S53" s="237">
        <v>0</v>
      </c>
      <c r="T53" s="237">
        <f>SUM(U53:V53)</f>
        <v>0</v>
      </c>
      <c r="U53" s="237">
        <v>0</v>
      </c>
      <c r="V53" s="237">
        <v>0</v>
      </c>
      <c r="W53" s="237">
        <v>3</v>
      </c>
      <c r="X53" s="237">
        <v>11</v>
      </c>
      <c r="Y53" s="237">
        <v>2</v>
      </c>
      <c r="Z53" s="237">
        <v>0</v>
      </c>
      <c r="AA53" s="237">
        <v>0</v>
      </c>
      <c r="AB53" s="238">
        <f t="shared" si="4"/>
        <v>14.285714285714285</v>
      </c>
      <c r="AC53" s="239">
        <f t="shared" si="5"/>
        <v>74.72527472527473</v>
      </c>
      <c r="AD53" s="230" t="s">
        <v>50</v>
      </c>
      <c r="AE53" s="227"/>
    </row>
    <row r="54" spans="1:31" s="228" customFormat="1" ht="15.75" customHeight="1">
      <c r="A54" s="222"/>
      <c r="B54" s="229" t="s">
        <v>51</v>
      </c>
      <c r="C54" s="340">
        <f>D54+K54+L54+M54+N54+O54+P54+Q54+R54+S54</f>
        <v>0</v>
      </c>
      <c r="D54" s="237">
        <f>SUM(E54:J54)</f>
        <v>0</v>
      </c>
      <c r="E54" s="237">
        <v>0</v>
      </c>
      <c r="F54" s="237">
        <v>0</v>
      </c>
      <c r="G54" s="237">
        <v>0</v>
      </c>
      <c r="H54" s="237">
        <v>0</v>
      </c>
      <c r="I54" s="237">
        <v>0</v>
      </c>
      <c r="J54" s="237">
        <v>0</v>
      </c>
      <c r="K54" s="237">
        <v>0</v>
      </c>
      <c r="L54" s="237">
        <v>0</v>
      </c>
      <c r="M54" s="237">
        <v>0</v>
      </c>
      <c r="N54" s="237">
        <v>0</v>
      </c>
      <c r="O54" s="237">
        <v>0</v>
      </c>
      <c r="P54" s="237">
        <v>0</v>
      </c>
      <c r="Q54" s="237">
        <v>0</v>
      </c>
      <c r="R54" s="237">
        <v>0</v>
      </c>
      <c r="S54" s="237">
        <v>0</v>
      </c>
      <c r="T54" s="237">
        <f>SUM(U54:V54)</f>
        <v>0</v>
      </c>
      <c r="U54" s="237">
        <v>0</v>
      </c>
      <c r="V54" s="237">
        <v>0</v>
      </c>
      <c r="W54" s="237">
        <v>0</v>
      </c>
      <c r="X54" s="237">
        <v>0</v>
      </c>
      <c r="Y54" s="237">
        <v>0</v>
      </c>
      <c r="Z54" s="237">
        <v>0</v>
      </c>
      <c r="AA54" s="237">
        <v>0</v>
      </c>
      <c r="AB54" s="239">
        <v>0</v>
      </c>
      <c r="AC54" s="239">
        <v>0</v>
      </c>
      <c r="AD54" s="230" t="s">
        <v>51</v>
      </c>
      <c r="AE54" s="227"/>
    </row>
    <row r="55" spans="1:31" s="228" customFormat="1" ht="15.75" customHeight="1">
      <c r="A55" s="222"/>
      <c r="B55" s="229" t="s">
        <v>52</v>
      </c>
      <c r="C55" s="340">
        <f>D55+K55+L55+M55+N55+O55+P55+Q55+R55+S55</f>
        <v>0</v>
      </c>
      <c r="D55" s="237">
        <f>SUM(E55:J55)</f>
        <v>0</v>
      </c>
      <c r="E55" s="237">
        <v>0</v>
      </c>
      <c r="F55" s="237">
        <v>0</v>
      </c>
      <c r="G55" s="237">
        <v>0</v>
      </c>
      <c r="H55" s="237">
        <v>0</v>
      </c>
      <c r="I55" s="237">
        <v>0</v>
      </c>
      <c r="J55" s="237">
        <v>0</v>
      </c>
      <c r="K55" s="237">
        <v>0</v>
      </c>
      <c r="L55" s="237">
        <v>0</v>
      </c>
      <c r="M55" s="237">
        <v>0</v>
      </c>
      <c r="N55" s="237">
        <v>0</v>
      </c>
      <c r="O55" s="237">
        <v>0</v>
      </c>
      <c r="P55" s="237">
        <v>0</v>
      </c>
      <c r="Q55" s="237">
        <v>0</v>
      </c>
      <c r="R55" s="237">
        <v>0</v>
      </c>
      <c r="S55" s="237">
        <v>0</v>
      </c>
      <c r="T55" s="237">
        <f>SUM(U55:V55)</f>
        <v>0</v>
      </c>
      <c r="U55" s="237">
        <v>0</v>
      </c>
      <c r="V55" s="237">
        <v>0</v>
      </c>
      <c r="W55" s="237">
        <v>0</v>
      </c>
      <c r="X55" s="237">
        <v>0</v>
      </c>
      <c r="Y55" s="237">
        <v>0</v>
      </c>
      <c r="Z55" s="237">
        <v>0</v>
      </c>
      <c r="AA55" s="237">
        <v>0</v>
      </c>
      <c r="AB55" s="239">
        <v>0</v>
      </c>
      <c r="AC55" s="239">
        <v>0</v>
      </c>
      <c r="AD55" s="230" t="s">
        <v>52</v>
      </c>
      <c r="AE55" s="227"/>
    </row>
    <row r="56" spans="1:31" s="231" customFormat="1" ht="19.5" customHeight="1">
      <c r="A56" s="393" t="s">
        <v>227</v>
      </c>
      <c r="B56" s="393"/>
      <c r="C56" s="340">
        <f>SUM(C57:C58)</f>
        <v>98</v>
      </c>
      <c r="D56" s="343">
        <f aca="true" t="shared" si="14" ref="D56:AA56">SUM(D57:D58)</f>
        <v>22</v>
      </c>
      <c r="E56" s="341">
        <f t="shared" si="14"/>
        <v>12</v>
      </c>
      <c r="F56" s="341">
        <f t="shared" si="14"/>
        <v>10</v>
      </c>
      <c r="G56" s="341">
        <f t="shared" si="14"/>
        <v>0</v>
      </c>
      <c r="H56" s="341">
        <f t="shared" si="14"/>
        <v>0</v>
      </c>
      <c r="I56" s="341">
        <f t="shared" si="14"/>
        <v>0</v>
      </c>
      <c r="J56" s="341">
        <f t="shared" si="14"/>
        <v>0</v>
      </c>
      <c r="K56" s="341">
        <f t="shared" si="14"/>
        <v>15</v>
      </c>
      <c r="L56" s="341">
        <f t="shared" si="14"/>
        <v>0</v>
      </c>
      <c r="M56" s="341">
        <f t="shared" si="14"/>
        <v>3</v>
      </c>
      <c r="N56" s="341">
        <f t="shared" si="14"/>
        <v>0</v>
      </c>
      <c r="O56" s="341">
        <f t="shared" si="14"/>
        <v>54</v>
      </c>
      <c r="P56" s="341">
        <f t="shared" si="14"/>
        <v>1</v>
      </c>
      <c r="Q56" s="341">
        <f t="shared" si="14"/>
        <v>0</v>
      </c>
      <c r="R56" s="341">
        <f t="shared" si="14"/>
        <v>3</v>
      </c>
      <c r="S56" s="341">
        <f t="shared" si="14"/>
        <v>0</v>
      </c>
      <c r="T56" s="343">
        <f t="shared" si="14"/>
        <v>2</v>
      </c>
      <c r="U56" s="341">
        <f t="shared" si="14"/>
        <v>0</v>
      </c>
      <c r="V56" s="341">
        <f t="shared" si="14"/>
        <v>2</v>
      </c>
      <c r="W56" s="341">
        <f t="shared" si="14"/>
        <v>11</v>
      </c>
      <c r="X56" s="341">
        <f t="shared" si="14"/>
        <v>12</v>
      </c>
      <c r="Y56" s="341">
        <f t="shared" si="14"/>
        <v>10</v>
      </c>
      <c r="Z56" s="341">
        <f t="shared" si="14"/>
        <v>0</v>
      </c>
      <c r="AA56" s="341">
        <f t="shared" si="14"/>
        <v>0</v>
      </c>
      <c r="AB56" s="342">
        <f t="shared" si="4"/>
        <v>22.448979591836736</v>
      </c>
      <c r="AC56" s="342">
        <f t="shared" si="5"/>
        <v>58.16326530612245</v>
      </c>
      <c r="AD56" s="350" t="s">
        <v>227</v>
      </c>
      <c r="AE56" s="399"/>
    </row>
    <row r="57" spans="1:31" s="228" customFormat="1" ht="15.75" customHeight="1">
      <c r="A57" s="222"/>
      <c r="B57" s="229" t="s">
        <v>53</v>
      </c>
      <c r="C57" s="340">
        <f>D57+K57+L57+M57+N57+O57+P57+Q57+R57+S57</f>
        <v>34</v>
      </c>
      <c r="D57" s="237">
        <f>SUM(E57:J57)</f>
        <v>1</v>
      </c>
      <c r="E57" s="237">
        <v>1</v>
      </c>
      <c r="F57" s="237">
        <v>0</v>
      </c>
      <c r="G57" s="237">
        <v>0</v>
      </c>
      <c r="H57" s="237">
        <v>0</v>
      </c>
      <c r="I57" s="237">
        <v>0</v>
      </c>
      <c r="J57" s="237">
        <v>0</v>
      </c>
      <c r="K57" s="237">
        <v>1</v>
      </c>
      <c r="L57" s="237">
        <v>0</v>
      </c>
      <c r="M57" s="237">
        <v>1</v>
      </c>
      <c r="N57" s="237">
        <v>0</v>
      </c>
      <c r="O57" s="237">
        <v>30</v>
      </c>
      <c r="P57" s="237">
        <v>0</v>
      </c>
      <c r="Q57" s="237">
        <v>0</v>
      </c>
      <c r="R57" s="237">
        <v>1</v>
      </c>
      <c r="S57" s="237">
        <v>0</v>
      </c>
      <c r="T57" s="237">
        <f>SUM(U57:V57)</f>
        <v>0</v>
      </c>
      <c r="U57" s="237">
        <v>0</v>
      </c>
      <c r="V57" s="237">
        <v>0</v>
      </c>
      <c r="W57" s="237">
        <v>3</v>
      </c>
      <c r="X57" s="237">
        <v>1</v>
      </c>
      <c r="Y57" s="237">
        <v>0</v>
      </c>
      <c r="Z57" s="237">
        <v>0</v>
      </c>
      <c r="AA57" s="237">
        <v>0</v>
      </c>
      <c r="AB57" s="238">
        <f t="shared" si="4"/>
        <v>2.941176470588235</v>
      </c>
      <c r="AC57" s="239">
        <f t="shared" si="5"/>
        <v>88.23529411764706</v>
      </c>
      <c r="AD57" s="230" t="s">
        <v>53</v>
      </c>
      <c r="AE57" s="227"/>
    </row>
    <row r="58" spans="1:31" s="232" customFormat="1" ht="15.75" customHeight="1">
      <c r="A58" s="222"/>
      <c r="B58" s="229" t="s">
        <v>68</v>
      </c>
      <c r="C58" s="340">
        <f>D58+K58+L58+M58+N58+O58+P58+Q58+R58+S58</f>
        <v>64</v>
      </c>
      <c r="D58" s="237">
        <f>SUM(E58:J58)</f>
        <v>21</v>
      </c>
      <c r="E58" s="237">
        <v>11</v>
      </c>
      <c r="F58" s="237">
        <v>10</v>
      </c>
      <c r="G58" s="237">
        <v>0</v>
      </c>
      <c r="H58" s="237">
        <v>0</v>
      </c>
      <c r="I58" s="237">
        <v>0</v>
      </c>
      <c r="J58" s="237">
        <v>0</v>
      </c>
      <c r="K58" s="237">
        <v>14</v>
      </c>
      <c r="L58" s="237">
        <v>0</v>
      </c>
      <c r="M58" s="237">
        <v>2</v>
      </c>
      <c r="N58" s="237">
        <v>0</v>
      </c>
      <c r="O58" s="237">
        <v>24</v>
      </c>
      <c r="P58" s="237">
        <v>1</v>
      </c>
      <c r="Q58" s="237">
        <v>0</v>
      </c>
      <c r="R58" s="237">
        <v>2</v>
      </c>
      <c r="S58" s="237">
        <v>0</v>
      </c>
      <c r="T58" s="237">
        <f>SUM(U58:V58)</f>
        <v>2</v>
      </c>
      <c r="U58" s="237">
        <v>0</v>
      </c>
      <c r="V58" s="237">
        <v>2</v>
      </c>
      <c r="W58" s="237">
        <v>8</v>
      </c>
      <c r="X58" s="237">
        <v>11</v>
      </c>
      <c r="Y58" s="237">
        <v>10</v>
      </c>
      <c r="Z58" s="237">
        <v>0</v>
      </c>
      <c r="AA58" s="237">
        <v>0</v>
      </c>
      <c r="AB58" s="238">
        <f t="shared" si="4"/>
        <v>32.8125</v>
      </c>
      <c r="AC58" s="239">
        <f t="shared" si="5"/>
        <v>42.1875</v>
      </c>
      <c r="AD58" s="230" t="s">
        <v>68</v>
      </c>
      <c r="AE58" s="227"/>
    </row>
    <row r="59" spans="1:31" s="221" customFormat="1" ht="19.5" customHeight="1">
      <c r="A59" s="393" t="s">
        <v>228</v>
      </c>
      <c r="B59" s="400"/>
      <c r="C59" s="340">
        <f>SUM(C60:C61)</f>
        <v>195</v>
      </c>
      <c r="D59" s="343">
        <f aca="true" t="shared" si="15" ref="D59:AA59">SUM(D60:D61)</f>
        <v>43</v>
      </c>
      <c r="E59" s="341">
        <f t="shared" si="15"/>
        <v>25</v>
      </c>
      <c r="F59" s="341">
        <f t="shared" si="15"/>
        <v>18</v>
      </c>
      <c r="G59" s="341">
        <f t="shared" si="15"/>
        <v>0</v>
      </c>
      <c r="H59" s="341">
        <f t="shared" si="15"/>
        <v>0</v>
      </c>
      <c r="I59" s="341">
        <f t="shared" si="15"/>
        <v>0</v>
      </c>
      <c r="J59" s="341">
        <f t="shared" si="15"/>
        <v>0</v>
      </c>
      <c r="K59" s="341">
        <f t="shared" si="15"/>
        <v>59</v>
      </c>
      <c r="L59" s="341">
        <f t="shared" si="15"/>
        <v>0</v>
      </c>
      <c r="M59" s="341">
        <f t="shared" si="15"/>
        <v>8</v>
      </c>
      <c r="N59" s="341">
        <f t="shared" si="15"/>
        <v>0</v>
      </c>
      <c r="O59" s="341">
        <f t="shared" si="15"/>
        <v>80</v>
      </c>
      <c r="P59" s="341">
        <f t="shared" si="15"/>
        <v>0</v>
      </c>
      <c r="Q59" s="341">
        <f t="shared" si="15"/>
        <v>4</v>
      </c>
      <c r="R59" s="341">
        <f t="shared" si="15"/>
        <v>1</v>
      </c>
      <c r="S59" s="341">
        <f t="shared" si="15"/>
        <v>0</v>
      </c>
      <c r="T59" s="343">
        <f t="shared" si="15"/>
        <v>5</v>
      </c>
      <c r="U59" s="341">
        <f t="shared" si="15"/>
        <v>5</v>
      </c>
      <c r="V59" s="341">
        <f t="shared" si="15"/>
        <v>0</v>
      </c>
      <c r="W59" s="341">
        <f t="shared" si="15"/>
        <v>4</v>
      </c>
      <c r="X59" s="341">
        <f t="shared" si="15"/>
        <v>25</v>
      </c>
      <c r="Y59" s="341">
        <f t="shared" si="15"/>
        <v>18</v>
      </c>
      <c r="Z59" s="341">
        <f t="shared" si="15"/>
        <v>0</v>
      </c>
      <c r="AA59" s="341">
        <f t="shared" si="15"/>
        <v>0</v>
      </c>
      <c r="AB59" s="342">
        <f t="shared" si="4"/>
        <v>22.05128205128205</v>
      </c>
      <c r="AC59" s="342">
        <f t="shared" si="5"/>
        <v>43.58974358974359</v>
      </c>
      <c r="AD59" s="350" t="s">
        <v>228</v>
      </c>
      <c r="AE59" s="398"/>
    </row>
    <row r="60" spans="1:31" s="228" customFormat="1" ht="15.75" customHeight="1">
      <c r="A60" s="233"/>
      <c r="B60" s="229" t="s">
        <v>54</v>
      </c>
      <c r="C60" s="340">
        <f>D60+K60+L60+M60+N60+O60+P60+Q60+R60+S60</f>
        <v>62</v>
      </c>
      <c r="D60" s="237">
        <f>SUM(E60:J60)</f>
        <v>11</v>
      </c>
      <c r="E60" s="237">
        <v>3</v>
      </c>
      <c r="F60" s="237">
        <v>8</v>
      </c>
      <c r="G60" s="237">
        <v>0</v>
      </c>
      <c r="H60" s="237">
        <v>0</v>
      </c>
      <c r="I60" s="237">
        <v>0</v>
      </c>
      <c r="J60" s="237">
        <v>0</v>
      </c>
      <c r="K60" s="237">
        <v>19</v>
      </c>
      <c r="L60" s="237">
        <v>0</v>
      </c>
      <c r="M60" s="237">
        <v>5</v>
      </c>
      <c r="N60" s="237">
        <v>0</v>
      </c>
      <c r="O60" s="237">
        <v>27</v>
      </c>
      <c r="P60" s="237">
        <v>0</v>
      </c>
      <c r="Q60" s="237">
        <v>0</v>
      </c>
      <c r="R60" s="237">
        <v>0</v>
      </c>
      <c r="S60" s="237">
        <v>0</v>
      </c>
      <c r="T60" s="237">
        <f>SUM(U60:V60)</f>
        <v>3</v>
      </c>
      <c r="U60" s="237">
        <v>3</v>
      </c>
      <c r="V60" s="237">
        <v>0</v>
      </c>
      <c r="W60" s="237">
        <v>3</v>
      </c>
      <c r="X60" s="237">
        <v>3</v>
      </c>
      <c r="Y60" s="237">
        <v>8</v>
      </c>
      <c r="Z60" s="237">
        <v>0</v>
      </c>
      <c r="AA60" s="237">
        <v>0</v>
      </c>
      <c r="AB60" s="238">
        <f t="shared" si="4"/>
        <v>17.741935483870968</v>
      </c>
      <c r="AC60" s="239">
        <f t="shared" si="5"/>
        <v>48.38709677419355</v>
      </c>
      <c r="AD60" s="230" t="s">
        <v>54</v>
      </c>
      <c r="AE60" s="227"/>
    </row>
    <row r="61" spans="1:31" s="228" customFormat="1" ht="15.75" customHeight="1">
      <c r="A61" s="233"/>
      <c r="B61" s="229" t="s">
        <v>216</v>
      </c>
      <c r="C61" s="340">
        <f>D61+K61+L61+M61+N61+O61+P61+Q61+R61+S61</f>
        <v>133</v>
      </c>
      <c r="D61" s="237">
        <f>SUM(E61:J61)</f>
        <v>32</v>
      </c>
      <c r="E61" s="237">
        <v>22</v>
      </c>
      <c r="F61" s="237">
        <v>10</v>
      </c>
      <c r="G61" s="237">
        <v>0</v>
      </c>
      <c r="H61" s="237">
        <v>0</v>
      </c>
      <c r="I61" s="237">
        <v>0</v>
      </c>
      <c r="J61" s="237">
        <v>0</v>
      </c>
      <c r="K61" s="237">
        <v>40</v>
      </c>
      <c r="L61" s="237">
        <v>0</v>
      </c>
      <c r="M61" s="237">
        <v>3</v>
      </c>
      <c r="N61" s="237">
        <v>0</v>
      </c>
      <c r="O61" s="237">
        <v>53</v>
      </c>
      <c r="P61" s="237">
        <v>0</v>
      </c>
      <c r="Q61" s="237">
        <v>4</v>
      </c>
      <c r="R61" s="237">
        <v>1</v>
      </c>
      <c r="S61" s="237">
        <v>0</v>
      </c>
      <c r="T61" s="237">
        <f>SUM(U61:V61)</f>
        <v>2</v>
      </c>
      <c r="U61" s="237">
        <v>2</v>
      </c>
      <c r="V61" s="237">
        <v>0</v>
      </c>
      <c r="W61" s="237">
        <v>1</v>
      </c>
      <c r="X61" s="237">
        <v>22</v>
      </c>
      <c r="Y61" s="237">
        <v>10</v>
      </c>
      <c r="Z61" s="237">
        <v>0</v>
      </c>
      <c r="AA61" s="237">
        <v>0</v>
      </c>
      <c r="AB61" s="238">
        <f t="shared" si="4"/>
        <v>24.06015037593985</v>
      </c>
      <c r="AC61" s="239">
        <f t="shared" si="5"/>
        <v>41.35338345864661</v>
      </c>
      <c r="AD61" s="230" t="s">
        <v>216</v>
      </c>
      <c r="AE61" s="227"/>
    </row>
    <row r="62" spans="1:31" s="221" customFormat="1" ht="19.5" customHeight="1">
      <c r="A62" s="393" t="s">
        <v>229</v>
      </c>
      <c r="B62" s="393"/>
      <c r="C62" s="340">
        <f>C63</f>
        <v>0</v>
      </c>
      <c r="D62" s="343">
        <f aca="true" t="shared" si="16" ref="D62:AA62">D63</f>
        <v>0</v>
      </c>
      <c r="E62" s="341">
        <f t="shared" si="16"/>
        <v>0</v>
      </c>
      <c r="F62" s="341">
        <f t="shared" si="16"/>
        <v>0</v>
      </c>
      <c r="G62" s="341">
        <f t="shared" si="16"/>
        <v>0</v>
      </c>
      <c r="H62" s="341">
        <f t="shared" si="16"/>
        <v>0</v>
      </c>
      <c r="I62" s="341">
        <f t="shared" si="16"/>
        <v>0</v>
      </c>
      <c r="J62" s="341">
        <f t="shared" si="16"/>
        <v>0</v>
      </c>
      <c r="K62" s="341">
        <f t="shared" si="16"/>
        <v>0</v>
      </c>
      <c r="L62" s="341">
        <f t="shared" si="16"/>
        <v>0</v>
      </c>
      <c r="M62" s="341">
        <f t="shared" si="16"/>
        <v>0</v>
      </c>
      <c r="N62" s="341">
        <f t="shared" si="16"/>
        <v>0</v>
      </c>
      <c r="O62" s="341">
        <f t="shared" si="16"/>
        <v>0</v>
      </c>
      <c r="P62" s="341">
        <f t="shared" si="16"/>
        <v>0</v>
      </c>
      <c r="Q62" s="341">
        <f t="shared" si="16"/>
        <v>0</v>
      </c>
      <c r="R62" s="341">
        <f t="shared" si="16"/>
        <v>0</v>
      </c>
      <c r="S62" s="341">
        <f t="shared" si="16"/>
        <v>0</v>
      </c>
      <c r="T62" s="343">
        <f t="shared" si="16"/>
        <v>0</v>
      </c>
      <c r="U62" s="341">
        <f t="shared" si="16"/>
        <v>0</v>
      </c>
      <c r="V62" s="341">
        <f t="shared" si="16"/>
        <v>0</v>
      </c>
      <c r="W62" s="341">
        <f t="shared" si="16"/>
        <v>0</v>
      </c>
      <c r="X62" s="341">
        <f t="shared" si="16"/>
        <v>0</v>
      </c>
      <c r="Y62" s="341">
        <f t="shared" si="16"/>
        <v>0</v>
      </c>
      <c r="Z62" s="341">
        <f t="shared" si="16"/>
        <v>0</v>
      </c>
      <c r="AA62" s="341">
        <f t="shared" si="16"/>
        <v>0</v>
      </c>
      <c r="AB62" s="342">
        <v>0</v>
      </c>
      <c r="AC62" s="342">
        <v>0</v>
      </c>
      <c r="AD62" s="350" t="s">
        <v>229</v>
      </c>
      <c r="AE62" s="399"/>
    </row>
    <row r="63" spans="1:31" s="228" customFormat="1" ht="15.75" customHeight="1">
      <c r="A63" s="233"/>
      <c r="B63" s="229" t="s">
        <v>55</v>
      </c>
      <c r="C63" s="340">
        <f>D63+K63+L63+M63+N63+O63+P63+Q63+R63+S63</f>
        <v>0</v>
      </c>
      <c r="D63" s="237">
        <f>SUM(E63:J63)</f>
        <v>0</v>
      </c>
      <c r="E63" s="237">
        <v>0</v>
      </c>
      <c r="F63" s="237">
        <v>0</v>
      </c>
      <c r="G63" s="237">
        <v>0</v>
      </c>
      <c r="H63" s="237">
        <v>0</v>
      </c>
      <c r="I63" s="237">
        <v>0</v>
      </c>
      <c r="J63" s="237">
        <v>0</v>
      </c>
      <c r="K63" s="237">
        <v>0</v>
      </c>
      <c r="L63" s="237">
        <v>0</v>
      </c>
      <c r="M63" s="237">
        <v>0</v>
      </c>
      <c r="N63" s="237">
        <v>0</v>
      </c>
      <c r="O63" s="237">
        <v>0</v>
      </c>
      <c r="P63" s="237">
        <v>0</v>
      </c>
      <c r="Q63" s="237">
        <v>0</v>
      </c>
      <c r="R63" s="237">
        <v>0</v>
      </c>
      <c r="S63" s="237">
        <v>0</v>
      </c>
      <c r="T63" s="237">
        <f>SUM(U63:V63)</f>
        <v>0</v>
      </c>
      <c r="U63" s="237">
        <v>0</v>
      </c>
      <c r="V63" s="237">
        <v>0</v>
      </c>
      <c r="W63" s="237">
        <v>0</v>
      </c>
      <c r="X63" s="237">
        <v>0</v>
      </c>
      <c r="Y63" s="237">
        <v>0</v>
      </c>
      <c r="Z63" s="237">
        <v>0</v>
      </c>
      <c r="AA63" s="237">
        <v>0</v>
      </c>
      <c r="AB63" s="238">
        <v>0</v>
      </c>
      <c r="AC63" s="239">
        <v>0</v>
      </c>
      <c r="AD63" s="230" t="s">
        <v>55</v>
      </c>
      <c r="AE63" s="227"/>
    </row>
    <row r="64" spans="1:31" s="231" customFormat="1" ht="19.5" customHeight="1">
      <c r="A64" s="393" t="s">
        <v>230</v>
      </c>
      <c r="B64" s="397"/>
      <c r="C64" s="340">
        <f>C65</f>
        <v>41</v>
      </c>
      <c r="D64" s="343">
        <f aca="true" t="shared" si="17" ref="D64:AA64">D65</f>
        <v>8</v>
      </c>
      <c r="E64" s="341">
        <f t="shared" si="17"/>
        <v>5</v>
      </c>
      <c r="F64" s="341">
        <f t="shared" si="17"/>
        <v>3</v>
      </c>
      <c r="G64" s="341">
        <f t="shared" si="17"/>
        <v>0</v>
      </c>
      <c r="H64" s="341">
        <f t="shared" si="17"/>
        <v>0</v>
      </c>
      <c r="I64" s="341">
        <f t="shared" si="17"/>
        <v>0</v>
      </c>
      <c r="J64" s="341">
        <f t="shared" si="17"/>
        <v>0</v>
      </c>
      <c r="K64" s="341">
        <f t="shared" si="17"/>
        <v>18</v>
      </c>
      <c r="L64" s="341">
        <f t="shared" si="17"/>
        <v>0</v>
      </c>
      <c r="M64" s="341">
        <f t="shared" si="17"/>
        <v>1</v>
      </c>
      <c r="N64" s="341">
        <f t="shared" si="17"/>
        <v>0</v>
      </c>
      <c r="O64" s="341">
        <f t="shared" si="17"/>
        <v>14</v>
      </c>
      <c r="P64" s="341">
        <f t="shared" si="17"/>
        <v>0</v>
      </c>
      <c r="Q64" s="341">
        <f t="shared" si="17"/>
        <v>0</v>
      </c>
      <c r="R64" s="341">
        <f t="shared" si="17"/>
        <v>0</v>
      </c>
      <c r="S64" s="341">
        <f t="shared" si="17"/>
        <v>0</v>
      </c>
      <c r="T64" s="343">
        <f t="shared" si="17"/>
        <v>0</v>
      </c>
      <c r="U64" s="341">
        <f t="shared" si="17"/>
        <v>0</v>
      </c>
      <c r="V64" s="341">
        <f t="shared" si="17"/>
        <v>0</v>
      </c>
      <c r="W64" s="341">
        <f t="shared" si="17"/>
        <v>0</v>
      </c>
      <c r="X64" s="341">
        <f t="shared" si="17"/>
        <v>5</v>
      </c>
      <c r="Y64" s="341">
        <f t="shared" si="17"/>
        <v>3</v>
      </c>
      <c r="Z64" s="341">
        <f t="shared" si="17"/>
        <v>0</v>
      </c>
      <c r="AA64" s="341">
        <f t="shared" si="17"/>
        <v>0</v>
      </c>
      <c r="AB64" s="342">
        <f t="shared" si="4"/>
        <v>19.51219512195122</v>
      </c>
      <c r="AC64" s="342">
        <f t="shared" si="5"/>
        <v>34.146341463414636</v>
      </c>
      <c r="AD64" s="350" t="s">
        <v>230</v>
      </c>
      <c r="AE64" s="398"/>
    </row>
    <row r="65" spans="1:31" s="232" customFormat="1" ht="15.75" customHeight="1">
      <c r="A65" s="233"/>
      <c r="B65" s="236" t="s">
        <v>217</v>
      </c>
      <c r="C65" s="340">
        <f>D65+K65+L65+M65+N65+O65+P65+Q65+R65+S65</f>
        <v>41</v>
      </c>
      <c r="D65" s="237">
        <f>SUM(E65:J65)</f>
        <v>8</v>
      </c>
      <c r="E65" s="237">
        <v>5</v>
      </c>
      <c r="F65" s="237">
        <v>3</v>
      </c>
      <c r="G65" s="237">
        <v>0</v>
      </c>
      <c r="H65" s="237">
        <v>0</v>
      </c>
      <c r="I65" s="237">
        <v>0</v>
      </c>
      <c r="J65" s="237">
        <v>0</v>
      </c>
      <c r="K65" s="237">
        <v>18</v>
      </c>
      <c r="L65" s="237">
        <v>0</v>
      </c>
      <c r="M65" s="237">
        <v>1</v>
      </c>
      <c r="N65" s="237">
        <v>0</v>
      </c>
      <c r="O65" s="237">
        <v>14</v>
      </c>
      <c r="P65" s="237">
        <v>0</v>
      </c>
      <c r="Q65" s="237">
        <v>0</v>
      </c>
      <c r="R65" s="237">
        <v>0</v>
      </c>
      <c r="S65" s="237">
        <v>0</v>
      </c>
      <c r="T65" s="237">
        <f>SUM(U65:V65)</f>
        <v>0</v>
      </c>
      <c r="U65" s="237">
        <v>0</v>
      </c>
      <c r="V65" s="237">
        <v>0</v>
      </c>
      <c r="W65" s="237">
        <v>0</v>
      </c>
      <c r="X65" s="237">
        <v>5</v>
      </c>
      <c r="Y65" s="237">
        <v>3</v>
      </c>
      <c r="Z65" s="237">
        <v>0</v>
      </c>
      <c r="AA65" s="237">
        <v>0</v>
      </c>
      <c r="AB65" s="238">
        <f t="shared" si="4"/>
        <v>19.51219512195122</v>
      </c>
      <c r="AC65" s="239">
        <f t="shared" si="5"/>
        <v>34.146341463414636</v>
      </c>
      <c r="AD65" s="230" t="s">
        <v>217</v>
      </c>
      <c r="AE65" s="227"/>
    </row>
    <row r="66" spans="1:31" s="8" customFormat="1" ht="16.5" customHeight="1">
      <c r="A66" s="6"/>
      <c r="B66" s="1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72"/>
      <c r="AC66" s="172"/>
      <c r="AD66" s="20"/>
      <c r="AE66" s="6"/>
    </row>
    <row r="67" spans="2:29" ht="11.25" customHeight="1">
      <c r="B67" s="90"/>
      <c r="C67" s="90"/>
      <c r="D67" s="90"/>
      <c r="E67" s="90"/>
      <c r="F67" s="90"/>
      <c r="G67" s="90"/>
      <c r="H67" s="90"/>
      <c r="I67" s="90"/>
      <c r="J67" s="90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173"/>
      <c r="AC67" s="173"/>
    </row>
    <row r="68" spans="2:10" ht="11.25" customHeight="1">
      <c r="B68" s="90"/>
      <c r="C68" s="90"/>
      <c r="D68" s="8"/>
      <c r="E68" s="8"/>
      <c r="F68" s="8"/>
      <c r="G68" s="8"/>
      <c r="H68" s="8"/>
      <c r="I68" s="8"/>
      <c r="J68" s="8"/>
    </row>
    <row r="69" spans="2:3" ht="11.25" customHeight="1">
      <c r="B69" s="92"/>
      <c r="C69" s="92"/>
    </row>
    <row r="70" spans="2:3" ht="11.25" customHeight="1">
      <c r="B70" s="92"/>
      <c r="C70" s="92"/>
    </row>
    <row r="71" spans="2:3" ht="11.25" customHeight="1">
      <c r="B71" s="92"/>
      <c r="C71" s="92"/>
    </row>
    <row r="72" spans="2:3" ht="11.25" customHeight="1">
      <c r="B72" s="92"/>
      <c r="C72" s="92"/>
    </row>
    <row r="73" spans="2:3" ht="11.25" customHeight="1">
      <c r="B73" s="92"/>
      <c r="C73" s="92"/>
    </row>
    <row r="74" spans="2:3" ht="11.25" customHeight="1">
      <c r="B74" s="92"/>
      <c r="C74" s="92"/>
    </row>
    <row r="75" spans="2:3" ht="11.25" customHeight="1">
      <c r="B75" s="92"/>
      <c r="C75" s="92"/>
    </row>
    <row r="76" spans="2:3" ht="11.25" customHeight="1">
      <c r="B76" s="92"/>
      <c r="C76" s="92"/>
    </row>
    <row r="77" spans="2:3" ht="11.25" customHeight="1">
      <c r="B77" s="92"/>
      <c r="C77" s="92"/>
    </row>
    <row r="78" spans="2:3" ht="11.25" customHeight="1">
      <c r="B78" s="92"/>
      <c r="C78" s="92"/>
    </row>
    <row r="79" spans="2:3" ht="11.25" customHeight="1">
      <c r="B79" s="92"/>
      <c r="C79" s="92"/>
    </row>
    <row r="80" spans="2:3" ht="11.25" customHeight="1">
      <c r="B80" s="92"/>
      <c r="C80" s="92"/>
    </row>
    <row r="81" spans="2:3" ht="11.25" customHeight="1">
      <c r="B81" s="92"/>
      <c r="C81" s="92"/>
    </row>
  </sheetData>
  <sheetProtection/>
  <mergeCells count="60">
    <mergeCell ref="AD52:AE52"/>
    <mergeCell ref="AD15:AE15"/>
    <mergeCell ref="AD35:AE35"/>
    <mergeCell ref="AD38:AE38"/>
    <mergeCell ref="AD43:AE43"/>
    <mergeCell ref="AD45:AE45"/>
    <mergeCell ref="AD48:AE48"/>
    <mergeCell ref="A43:B43"/>
    <mergeCell ref="A45:B45"/>
    <mergeCell ref="A48:B48"/>
    <mergeCell ref="A52:B52"/>
    <mergeCell ref="A56:B56"/>
    <mergeCell ref="A64:B64"/>
    <mergeCell ref="A62:B62"/>
    <mergeCell ref="A59:B59"/>
    <mergeCell ref="L12:L13"/>
    <mergeCell ref="M12:M13"/>
    <mergeCell ref="E5:E7"/>
    <mergeCell ref="M6:M7"/>
    <mergeCell ref="G5:G7"/>
    <mergeCell ref="AD64:AE64"/>
    <mergeCell ref="AD56:AE56"/>
    <mergeCell ref="AD59:AE59"/>
    <mergeCell ref="AC4:AC7"/>
    <mergeCell ref="AD62:AE62"/>
    <mergeCell ref="A35:B35"/>
    <mergeCell ref="A38:B38"/>
    <mergeCell ref="R4:R7"/>
    <mergeCell ref="O4:P5"/>
    <mergeCell ref="O6:O7"/>
    <mergeCell ref="P6:P7"/>
    <mergeCell ref="N4:N7"/>
    <mergeCell ref="A15:B15"/>
    <mergeCell ref="F5:F7"/>
    <mergeCell ref="A4:B7"/>
    <mergeCell ref="A1:N1"/>
    <mergeCell ref="D4:J4"/>
    <mergeCell ref="C4:C7"/>
    <mergeCell ref="K4:K7"/>
    <mergeCell ref="H5:H7"/>
    <mergeCell ref="I5:I7"/>
    <mergeCell ref="D5:D7"/>
    <mergeCell ref="J5:J7"/>
    <mergeCell ref="L4:M5"/>
    <mergeCell ref="L6:L7"/>
    <mergeCell ref="AD4:AE7"/>
    <mergeCell ref="T4:V5"/>
    <mergeCell ref="T6:T7"/>
    <mergeCell ref="U6:U7"/>
    <mergeCell ref="V6:V7"/>
    <mergeCell ref="Q4:Q7"/>
    <mergeCell ref="W4:W7"/>
    <mergeCell ref="S4:S7"/>
    <mergeCell ref="Z12:Z13"/>
    <mergeCell ref="AA12:AA13"/>
    <mergeCell ref="W12:W13"/>
    <mergeCell ref="AB4:AB7"/>
    <mergeCell ref="Z6:AA6"/>
    <mergeCell ref="X4:AA5"/>
    <mergeCell ref="X6:Y6"/>
  </mergeCells>
  <conditionalFormatting sqref="A8:AE66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6" r:id="rId1"/>
  <colBreaks count="1" manualBreakCount="1">
    <brk id="14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4:AI70"/>
  <sheetViews>
    <sheetView showGridLines="0" zoomScaleSheetLayoutView="100" workbookViewId="0" topLeftCell="A1">
      <selection activeCell="A4" sqref="A4:P4"/>
    </sheetView>
  </sheetViews>
  <sheetFormatPr defaultColWidth="8.66015625" defaultRowHeight="15" customHeight="1"/>
  <cols>
    <col min="1" max="1" width="9.5" style="110" customWidth="1"/>
    <col min="2" max="2" width="7.58203125" style="110" customWidth="1"/>
    <col min="3" max="13" width="7" style="110" customWidth="1"/>
    <col min="14" max="16" width="6.83203125" style="110" customWidth="1"/>
    <col min="17" max="27" width="6" style="110" customWidth="1"/>
    <col min="28" max="30" width="5.58203125" style="110" customWidth="1"/>
    <col min="31" max="35" width="6" style="110" customWidth="1"/>
    <col min="36" max="16384" width="8.58203125" style="110" customWidth="1"/>
  </cols>
  <sheetData>
    <row r="4" spans="1:27" s="99" customFormat="1" ht="16.5" customHeight="1">
      <c r="A4" s="460" t="s">
        <v>304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98"/>
      <c r="R4" s="98"/>
      <c r="S4" s="98"/>
      <c r="T4" s="98"/>
      <c r="U4" s="98"/>
      <c r="V4" s="98"/>
      <c r="W4" s="98"/>
      <c r="X4" s="98"/>
      <c r="Y4" s="98"/>
      <c r="AA4" s="98"/>
    </row>
    <row r="5" spans="1:35" s="99" customFormat="1" ht="16.5" customHeight="1">
      <c r="A5" s="100" t="s">
        <v>195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 t="s">
        <v>196</v>
      </c>
      <c r="N5" s="79"/>
      <c r="O5" s="79"/>
      <c r="P5" s="79"/>
      <c r="Q5" s="79" t="s">
        <v>197</v>
      </c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101"/>
      <c r="AD5" s="102"/>
      <c r="AE5" s="102"/>
      <c r="AF5" s="102"/>
      <c r="AI5" s="102" t="s">
        <v>2</v>
      </c>
    </row>
    <row r="6" spans="1:35" s="99" customFormat="1" ht="16.5" customHeight="1">
      <c r="A6" s="103"/>
      <c r="B6" s="431" t="s">
        <v>0</v>
      </c>
      <c r="C6" s="432"/>
      <c r="D6" s="433"/>
      <c r="E6" s="464" t="s">
        <v>183</v>
      </c>
      <c r="F6" s="442"/>
      <c r="G6" s="465"/>
      <c r="H6" s="431" t="s">
        <v>325</v>
      </c>
      <c r="I6" s="432"/>
      <c r="J6" s="433"/>
      <c r="K6" s="447" t="s">
        <v>326</v>
      </c>
      <c r="L6" s="448"/>
      <c r="M6" s="449"/>
      <c r="N6" s="437" t="s">
        <v>180</v>
      </c>
      <c r="O6" s="438"/>
      <c r="P6" s="439"/>
      <c r="Q6" s="431" t="s">
        <v>198</v>
      </c>
      <c r="R6" s="481"/>
      <c r="S6" s="481"/>
      <c r="T6" s="481"/>
      <c r="U6" s="482"/>
      <c r="V6" s="440" t="s">
        <v>181</v>
      </c>
      <c r="W6" s="432"/>
      <c r="X6" s="433"/>
      <c r="Y6" s="431" t="s">
        <v>182</v>
      </c>
      <c r="Z6" s="432"/>
      <c r="AA6" s="433"/>
      <c r="AB6" s="441" t="s">
        <v>274</v>
      </c>
      <c r="AC6" s="442"/>
      <c r="AD6" s="442"/>
      <c r="AE6" s="469" t="s">
        <v>237</v>
      </c>
      <c r="AF6" s="470"/>
      <c r="AG6" s="470"/>
      <c r="AH6" s="470"/>
      <c r="AI6" s="470"/>
    </row>
    <row r="7" spans="1:35" s="99" customFormat="1" ht="16.5" customHeight="1">
      <c r="A7" s="104" t="s">
        <v>269</v>
      </c>
      <c r="B7" s="434"/>
      <c r="C7" s="435"/>
      <c r="D7" s="436"/>
      <c r="E7" s="466"/>
      <c r="F7" s="467"/>
      <c r="G7" s="468"/>
      <c r="H7" s="434" t="s">
        <v>293</v>
      </c>
      <c r="I7" s="435"/>
      <c r="J7" s="436"/>
      <c r="K7" s="491" t="s">
        <v>292</v>
      </c>
      <c r="L7" s="492"/>
      <c r="M7" s="493"/>
      <c r="N7" s="494" t="s">
        <v>161</v>
      </c>
      <c r="O7" s="495"/>
      <c r="P7" s="496"/>
      <c r="Q7" s="483" t="s">
        <v>0</v>
      </c>
      <c r="R7" s="471" t="s">
        <v>287</v>
      </c>
      <c r="S7" s="472"/>
      <c r="T7" s="473" t="s">
        <v>288</v>
      </c>
      <c r="U7" s="474"/>
      <c r="V7" s="434"/>
      <c r="W7" s="435"/>
      <c r="X7" s="436"/>
      <c r="Y7" s="434"/>
      <c r="Z7" s="435"/>
      <c r="AA7" s="436"/>
      <c r="AB7" s="443"/>
      <c r="AC7" s="443"/>
      <c r="AD7" s="443"/>
      <c r="AE7" s="157"/>
      <c r="AF7" s="471" t="s">
        <v>287</v>
      </c>
      <c r="AG7" s="472"/>
      <c r="AH7" s="473" t="s">
        <v>288</v>
      </c>
      <c r="AI7" s="474"/>
    </row>
    <row r="8" spans="1:35" ht="16.5" customHeight="1">
      <c r="A8" s="107"/>
      <c r="B8" s="273" t="s">
        <v>0</v>
      </c>
      <c r="C8" s="108" t="s">
        <v>8</v>
      </c>
      <c r="D8" s="105" t="s">
        <v>1</v>
      </c>
      <c r="E8" s="273" t="s">
        <v>0</v>
      </c>
      <c r="F8" s="108" t="s">
        <v>8</v>
      </c>
      <c r="G8" s="106" t="s">
        <v>1</v>
      </c>
      <c r="H8" s="105" t="s">
        <v>0</v>
      </c>
      <c r="I8" s="108" t="s">
        <v>8</v>
      </c>
      <c r="J8" s="105" t="s">
        <v>1</v>
      </c>
      <c r="K8" s="273" t="s">
        <v>0</v>
      </c>
      <c r="L8" s="108" t="s">
        <v>8</v>
      </c>
      <c r="M8" s="106" t="s">
        <v>1</v>
      </c>
      <c r="N8" s="105" t="s">
        <v>0</v>
      </c>
      <c r="O8" s="108" t="s">
        <v>8</v>
      </c>
      <c r="P8" s="105" t="s">
        <v>1</v>
      </c>
      <c r="Q8" s="484"/>
      <c r="R8" s="108" t="s">
        <v>8</v>
      </c>
      <c r="S8" s="106" t="s">
        <v>1</v>
      </c>
      <c r="T8" s="108" t="s">
        <v>8</v>
      </c>
      <c r="U8" s="106" t="s">
        <v>1</v>
      </c>
      <c r="V8" s="105" t="s">
        <v>0</v>
      </c>
      <c r="W8" s="108" t="s">
        <v>8</v>
      </c>
      <c r="X8" s="105" t="s">
        <v>1</v>
      </c>
      <c r="Y8" s="108" t="s">
        <v>0</v>
      </c>
      <c r="Z8" s="105" t="s">
        <v>8</v>
      </c>
      <c r="AA8" s="108" t="s">
        <v>1</v>
      </c>
      <c r="AB8" s="319" t="s">
        <v>0</v>
      </c>
      <c r="AC8" s="108" t="s">
        <v>8</v>
      </c>
      <c r="AD8" s="109" t="s">
        <v>1</v>
      </c>
      <c r="AE8" s="320" t="s">
        <v>81</v>
      </c>
      <c r="AF8" s="108" t="s">
        <v>8</v>
      </c>
      <c r="AG8" s="106" t="s">
        <v>1</v>
      </c>
      <c r="AH8" s="108" t="s">
        <v>8</v>
      </c>
      <c r="AI8" s="106" t="s">
        <v>1</v>
      </c>
    </row>
    <row r="9" spans="1:33" ht="16.5" customHeight="1">
      <c r="A9" s="111"/>
      <c r="B9" s="32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</row>
    <row r="10" spans="1:35" ht="16.5" customHeight="1">
      <c r="A10" s="85" t="s">
        <v>291</v>
      </c>
      <c r="B10" s="322">
        <v>19587</v>
      </c>
      <c r="C10" s="153">
        <v>9858</v>
      </c>
      <c r="D10" s="153">
        <v>9729</v>
      </c>
      <c r="E10" s="153">
        <v>9693</v>
      </c>
      <c r="F10" s="153">
        <v>4748</v>
      </c>
      <c r="G10" s="153">
        <v>4945</v>
      </c>
      <c r="H10" s="153">
        <v>3020</v>
      </c>
      <c r="I10" s="153">
        <v>1153</v>
      </c>
      <c r="J10" s="153">
        <v>1867</v>
      </c>
      <c r="K10" s="153">
        <v>1041</v>
      </c>
      <c r="L10" s="153">
        <v>613</v>
      </c>
      <c r="M10" s="153">
        <v>428</v>
      </c>
      <c r="N10" s="153">
        <v>221</v>
      </c>
      <c r="O10" s="153">
        <v>198</v>
      </c>
      <c r="P10" s="153">
        <v>23</v>
      </c>
      <c r="Q10" s="153">
        <v>4749</v>
      </c>
      <c r="R10" s="153">
        <v>2717</v>
      </c>
      <c r="S10" s="153">
        <v>2004</v>
      </c>
      <c r="T10" s="154">
        <v>5</v>
      </c>
      <c r="U10" s="154">
        <v>23</v>
      </c>
      <c r="V10" s="154">
        <v>168</v>
      </c>
      <c r="W10" s="154">
        <v>53</v>
      </c>
      <c r="X10" s="154">
        <v>115</v>
      </c>
      <c r="Y10" s="153">
        <v>682</v>
      </c>
      <c r="Z10" s="153">
        <v>366</v>
      </c>
      <c r="AA10" s="153">
        <v>316</v>
      </c>
      <c r="AB10" s="153">
        <v>13</v>
      </c>
      <c r="AC10" s="153">
        <v>5</v>
      </c>
      <c r="AD10" s="153">
        <v>8</v>
      </c>
      <c r="AE10" s="153">
        <v>29</v>
      </c>
      <c r="AF10" s="153">
        <v>6</v>
      </c>
      <c r="AG10" s="153">
        <v>22</v>
      </c>
      <c r="AH10" s="158">
        <v>0</v>
      </c>
      <c r="AI10" s="158">
        <v>1</v>
      </c>
    </row>
    <row r="11" spans="1:35" s="155" customFormat="1" ht="16.5" customHeight="1">
      <c r="A11" s="82" t="s">
        <v>322</v>
      </c>
      <c r="B11" s="323">
        <f>B13+B26</f>
        <v>19806</v>
      </c>
      <c r="C11" s="324">
        <f>C13+C26</f>
        <v>9972</v>
      </c>
      <c r="D11" s="324">
        <f>D13+D26</f>
        <v>9834</v>
      </c>
      <c r="E11" s="324">
        <f aca="true" t="shared" si="0" ref="E11:AI11">E13+E26</f>
        <v>9755</v>
      </c>
      <c r="F11" s="324">
        <f t="shared" si="0"/>
        <v>4793</v>
      </c>
      <c r="G11" s="324">
        <f t="shared" si="0"/>
        <v>4962</v>
      </c>
      <c r="H11" s="324">
        <f t="shared" si="0"/>
        <v>3129</v>
      </c>
      <c r="I11" s="324">
        <f t="shared" si="0"/>
        <v>1233</v>
      </c>
      <c r="J11" s="324">
        <f t="shared" si="0"/>
        <v>1896</v>
      </c>
      <c r="K11" s="324">
        <f t="shared" si="0"/>
        <v>1248</v>
      </c>
      <c r="L11" s="324">
        <f t="shared" si="0"/>
        <v>695</v>
      </c>
      <c r="M11" s="324">
        <f t="shared" si="0"/>
        <v>553</v>
      </c>
      <c r="N11" s="324">
        <f t="shared" si="0"/>
        <v>197</v>
      </c>
      <c r="O11" s="324">
        <f t="shared" si="0"/>
        <v>166</v>
      </c>
      <c r="P11" s="324">
        <f t="shared" si="0"/>
        <v>31</v>
      </c>
      <c r="Q11" s="324">
        <f t="shared" si="0"/>
        <v>4615</v>
      </c>
      <c r="R11" s="324">
        <f t="shared" si="0"/>
        <v>2623</v>
      </c>
      <c r="S11" s="324">
        <f t="shared" si="0"/>
        <v>1970</v>
      </c>
      <c r="T11" s="324">
        <f t="shared" si="0"/>
        <v>12</v>
      </c>
      <c r="U11" s="324">
        <f t="shared" si="0"/>
        <v>10</v>
      </c>
      <c r="V11" s="324">
        <f t="shared" si="0"/>
        <v>224</v>
      </c>
      <c r="W11" s="324">
        <f t="shared" si="0"/>
        <v>89</v>
      </c>
      <c r="X11" s="324">
        <f t="shared" si="0"/>
        <v>135</v>
      </c>
      <c r="Y11" s="324">
        <f t="shared" si="0"/>
        <v>622</v>
      </c>
      <c r="Z11" s="324">
        <f t="shared" si="0"/>
        <v>355</v>
      </c>
      <c r="AA11" s="324">
        <f t="shared" si="0"/>
        <v>267</v>
      </c>
      <c r="AB11" s="324">
        <f t="shared" si="0"/>
        <v>16</v>
      </c>
      <c r="AC11" s="324">
        <f t="shared" si="0"/>
        <v>6</v>
      </c>
      <c r="AD11" s="324">
        <f t="shared" si="0"/>
        <v>10</v>
      </c>
      <c r="AE11" s="324">
        <f t="shared" si="0"/>
        <v>32</v>
      </c>
      <c r="AF11" s="324">
        <f t="shared" si="0"/>
        <v>3</v>
      </c>
      <c r="AG11" s="324">
        <f t="shared" si="0"/>
        <v>23</v>
      </c>
      <c r="AH11" s="324">
        <f t="shared" si="0"/>
        <v>0</v>
      </c>
      <c r="AI11" s="324">
        <f t="shared" si="0"/>
        <v>6</v>
      </c>
    </row>
    <row r="12" spans="1:33" ht="16.5" customHeight="1">
      <c r="A12" s="111"/>
      <c r="B12" s="325"/>
      <c r="C12" s="200"/>
      <c r="D12" s="200"/>
      <c r="E12" s="200"/>
      <c r="F12" s="200"/>
      <c r="G12" s="200"/>
      <c r="H12" s="200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</row>
    <row r="13" spans="1:35" ht="16.5" customHeight="1">
      <c r="A13" s="326" t="s">
        <v>199</v>
      </c>
      <c r="B13" s="322">
        <f>SUM(C13:D13)</f>
        <v>19468</v>
      </c>
      <c r="C13" s="153">
        <f>SUM(C14:C24)</f>
        <v>9763</v>
      </c>
      <c r="D13" s="153">
        <f>SUM(D14:D24)</f>
        <v>9705</v>
      </c>
      <c r="E13" s="153">
        <f aca="true" t="shared" si="1" ref="E13:AI13">SUM(E14:E24)</f>
        <v>9728</v>
      </c>
      <c r="F13" s="153">
        <f t="shared" si="1"/>
        <v>4779</v>
      </c>
      <c r="G13" s="153">
        <f t="shared" si="1"/>
        <v>4949</v>
      </c>
      <c r="H13" s="153">
        <f t="shared" si="1"/>
        <v>3081</v>
      </c>
      <c r="I13" s="153">
        <f t="shared" si="1"/>
        <v>1205</v>
      </c>
      <c r="J13" s="153">
        <f t="shared" si="1"/>
        <v>1876</v>
      </c>
      <c r="K13" s="153">
        <f t="shared" si="1"/>
        <v>1245</v>
      </c>
      <c r="L13" s="153">
        <f t="shared" si="1"/>
        <v>694</v>
      </c>
      <c r="M13" s="153">
        <f t="shared" si="1"/>
        <v>551</v>
      </c>
      <c r="N13" s="153">
        <f t="shared" si="1"/>
        <v>188</v>
      </c>
      <c r="O13" s="153">
        <f t="shared" si="1"/>
        <v>157</v>
      </c>
      <c r="P13" s="153">
        <f t="shared" si="1"/>
        <v>31</v>
      </c>
      <c r="Q13" s="153">
        <f t="shared" si="1"/>
        <v>4430</v>
      </c>
      <c r="R13" s="153">
        <f t="shared" si="1"/>
        <v>2504</v>
      </c>
      <c r="S13" s="153">
        <f t="shared" si="1"/>
        <v>1909</v>
      </c>
      <c r="T13" s="153">
        <f t="shared" si="1"/>
        <v>7</v>
      </c>
      <c r="U13" s="153">
        <f t="shared" si="1"/>
        <v>10</v>
      </c>
      <c r="V13" s="153">
        <f t="shared" si="1"/>
        <v>177</v>
      </c>
      <c r="W13" s="153">
        <f t="shared" si="1"/>
        <v>65</v>
      </c>
      <c r="X13" s="153">
        <f t="shared" si="1"/>
        <v>112</v>
      </c>
      <c r="Y13" s="153">
        <f t="shared" si="1"/>
        <v>603</v>
      </c>
      <c r="Z13" s="153">
        <f t="shared" si="1"/>
        <v>346</v>
      </c>
      <c r="AA13" s="153">
        <f t="shared" si="1"/>
        <v>257</v>
      </c>
      <c r="AB13" s="153">
        <f t="shared" si="1"/>
        <v>16</v>
      </c>
      <c r="AC13" s="153">
        <f t="shared" si="1"/>
        <v>6</v>
      </c>
      <c r="AD13" s="153">
        <f t="shared" si="1"/>
        <v>10</v>
      </c>
      <c r="AE13" s="153">
        <f t="shared" si="1"/>
        <v>30</v>
      </c>
      <c r="AF13" s="153">
        <f t="shared" si="1"/>
        <v>3</v>
      </c>
      <c r="AG13" s="153">
        <f t="shared" si="1"/>
        <v>21</v>
      </c>
      <c r="AH13" s="153">
        <f t="shared" si="1"/>
        <v>0</v>
      </c>
      <c r="AI13" s="153">
        <f t="shared" si="1"/>
        <v>6</v>
      </c>
    </row>
    <row r="14" spans="1:35" ht="16.5" customHeight="1">
      <c r="A14" s="113" t="s">
        <v>18</v>
      </c>
      <c r="B14" s="322">
        <f>SUM(C14:D14)</f>
        <v>14313</v>
      </c>
      <c r="C14" s="153">
        <f>F14+I14+L14+O14+R14+T14+W14+Z14+AC14</f>
        <v>6701</v>
      </c>
      <c r="D14" s="153">
        <f>G14+J14+M14+P14+S14+U14+X14+AA14+AD14</f>
        <v>7612</v>
      </c>
      <c r="E14" s="153">
        <f>SUM(F14:G14)</f>
        <v>8544</v>
      </c>
      <c r="F14" s="114">
        <v>4108</v>
      </c>
      <c r="G14" s="114">
        <v>4436</v>
      </c>
      <c r="H14" s="153">
        <f>SUM(I14:J14)</f>
        <v>2383</v>
      </c>
      <c r="I14" s="114">
        <v>866</v>
      </c>
      <c r="J14" s="114">
        <v>1517</v>
      </c>
      <c r="K14" s="153">
        <f>SUM(L14:M14)</f>
        <v>997</v>
      </c>
      <c r="L14" s="114">
        <v>552</v>
      </c>
      <c r="M14" s="114">
        <v>445</v>
      </c>
      <c r="N14" s="153">
        <f>SUM(O14:P14)</f>
        <v>94</v>
      </c>
      <c r="O14" s="114">
        <v>77</v>
      </c>
      <c r="P14" s="114">
        <v>17</v>
      </c>
      <c r="Q14" s="153">
        <f>SUM(R14:U14)</f>
        <v>1651</v>
      </c>
      <c r="R14" s="114">
        <v>754</v>
      </c>
      <c r="S14" s="114">
        <v>890</v>
      </c>
      <c r="T14" s="114">
        <v>2</v>
      </c>
      <c r="U14" s="114">
        <v>5</v>
      </c>
      <c r="V14" s="153">
        <f>SUM(W14:X14)</f>
        <v>91</v>
      </c>
      <c r="W14" s="114">
        <v>27</v>
      </c>
      <c r="X14" s="114">
        <v>64</v>
      </c>
      <c r="Y14" s="153">
        <f>SUM(Z14:AA14)</f>
        <v>537</v>
      </c>
      <c r="Z14" s="114">
        <v>309</v>
      </c>
      <c r="AA14" s="114">
        <v>228</v>
      </c>
      <c r="AB14" s="153">
        <f>SUM(AC14:AD14)</f>
        <v>16</v>
      </c>
      <c r="AC14" s="114">
        <v>6</v>
      </c>
      <c r="AD14" s="114">
        <v>10</v>
      </c>
      <c r="AE14" s="153">
        <f>SUM(AF14:AI14)</f>
        <v>18</v>
      </c>
      <c r="AF14" s="114">
        <v>2</v>
      </c>
      <c r="AG14" s="114">
        <v>14</v>
      </c>
      <c r="AH14" s="114">
        <v>0</v>
      </c>
      <c r="AI14" s="110">
        <v>2</v>
      </c>
    </row>
    <row r="15" spans="1:35" ht="16.5" customHeight="1">
      <c r="A15" s="113" t="s">
        <v>19</v>
      </c>
      <c r="B15" s="322">
        <f aca="true" t="shared" si="2" ref="B15:B30">SUM(C15:D15)</f>
        <v>610</v>
      </c>
      <c r="C15" s="153">
        <f aca="true" t="shared" si="3" ref="C15:C24">F15+I15+L15+O15+R15+T15+W15+Z15+AC15</f>
        <v>377</v>
      </c>
      <c r="D15" s="153">
        <f aca="true" t="shared" si="4" ref="D15:D24">G15+J15+M15+P15+S15+U15+X15+AA15+AD15</f>
        <v>233</v>
      </c>
      <c r="E15" s="153">
        <f aca="true" t="shared" si="5" ref="E15:E24">SUM(F15:G15)</f>
        <v>56</v>
      </c>
      <c r="F15" s="114">
        <v>36</v>
      </c>
      <c r="G15" s="114">
        <v>20</v>
      </c>
      <c r="H15" s="153">
        <f aca="true" t="shared" si="6" ref="H15:H24">SUM(I15:J15)</f>
        <v>99</v>
      </c>
      <c r="I15" s="114">
        <v>50</v>
      </c>
      <c r="J15" s="114">
        <v>49</v>
      </c>
      <c r="K15" s="153">
        <f aca="true" t="shared" si="7" ref="K15:K24">SUM(L15:M15)</f>
        <v>6</v>
      </c>
      <c r="L15" s="114">
        <v>3</v>
      </c>
      <c r="M15" s="114">
        <v>3</v>
      </c>
      <c r="N15" s="153">
        <f aca="true" t="shared" si="8" ref="N15:N24">SUM(O15:P15)</f>
        <v>10</v>
      </c>
      <c r="O15" s="114">
        <v>10</v>
      </c>
      <c r="P15" s="114">
        <v>0</v>
      </c>
      <c r="Q15" s="153">
        <f aca="true" t="shared" si="9" ref="Q15:Q24">SUM(R15:U15)</f>
        <v>406</v>
      </c>
      <c r="R15" s="114">
        <v>254</v>
      </c>
      <c r="S15" s="114">
        <v>149</v>
      </c>
      <c r="T15" s="114">
        <v>2</v>
      </c>
      <c r="U15" s="114">
        <v>1</v>
      </c>
      <c r="V15" s="153">
        <f aca="true" t="shared" si="10" ref="V15:V24">SUM(W15:X15)</f>
        <v>29</v>
      </c>
      <c r="W15" s="114">
        <v>19</v>
      </c>
      <c r="X15" s="114">
        <v>10</v>
      </c>
      <c r="Y15" s="153">
        <f aca="true" t="shared" si="11" ref="Y15:Y24">SUM(Z15:AA15)</f>
        <v>4</v>
      </c>
      <c r="Z15" s="114">
        <v>3</v>
      </c>
      <c r="AA15" s="114">
        <v>1</v>
      </c>
      <c r="AB15" s="153">
        <f aca="true" t="shared" si="12" ref="AB15:AB24">SUM(AC15:AD15)</f>
        <v>0</v>
      </c>
      <c r="AC15" s="114">
        <v>0</v>
      </c>
      <c r="AD15" s="114">
        <v>0</v>
      </c>
      <c r="AE15" s="153">
        <f aca="true" t="shared" si="13" ref="AE15:AE24">SUM(AF15:AI15)</f>
        <v>0</v>
      </c>
      <c r="AF15" s="114">
        <v>0</v>
      </c>
      <c r="AG15" s="114">
        <v>0</v>
      </c>
      <c r="AH15" s="114">
        <v>0</v>
      </c>
      <c r="AI15" s="110">
        <v>0</v>
      </c>
    </row>
    <row r="16" spans="1:35" ht="16.5" customHeight="1">
      <c r="A16" s="113" t="s">
        <v>20</v>
      </c>
      <c r="B16" s="322">
        <f>SUM(C16:D16)</f>
        <v>1560</v>
      </c>
      <c r="C16" s="153">
        <f t="shared" si="3"/>
        <v>1329</v>
      </c>
      <c r="D16" s="153">
        <f t="shared" si="4"/>
        <v>231</v>
      </c>
      <c r="E16" s="153">
        <f t="shared" si="5"/>
        <v>310</v>
      </c>
      <c r="F16" s="114">
        <v>266</v>
      </c>
      <c r="G16" s="114">
        <v>44</v>
      </c>
      <c r="H16" s="153">
        <f t="shared" si="6"/>
        <v>115</v>
      </c>
      <c r="I16" s="114">
        <v>85</v>
      </c>
      <c r="J16" s="114">
        <v>30</v>
      </c>
      <c r="K16" s="153">
        <f t="shared" si="7"/>
        <v>68</v>
      </c>
      <c r="L16" s="114">
        <v>63</v>
      </c>
      <c r="M16" s="114">
        <v>5</v>
      </c>
      <c r="N16" s="153">
        <f t="shared" si="8"/>
        <v>49</v>
      </c>
      <c r="O16" s="114">
        <v>42</v>
      </c>
      <c r="P16" s="114">
        <v>7</v>
      </c>
      <c r="Q16" s="153">
        <f t="shared" si="9"/>
        <v>1004</v>
      </c>
      <c r="R16" s="114">
        <v>858</v>
      </c>
      <c r="S16" s="114">
        <v>144</v>
      </c>
      <c r="T16" s="114">
        <v>2</v>
      </c>
      <c r="U16" s="114">
        <v>0</v>
      </c>
      <c r="V16" s="153">
        <f t="shared" si="10"/>
        <v>3</v>
      </c>
      <c r="W16" s="114">
        <v>3</v>
      </c>
      <c r="X16" s="114">
        <v>0</v>
      </c>
      <c r="Y16" s="153">
        <f t="shared" si="11"/>
        <v>11</v>
      </c>
      <c r="Z16" s="114">
        <v>10</v>
      </c>
      <c r="AA16" s="114">
        <v>1</v>
      </c>
      <c r="AB16" s="153">
        <f t="shared" si="12"/>
        <v>0</v>
      </c>
      <c r="AC16" s="114">
        <v>0</v>
      </c>
      <c r="AD16" s="114">
        <v>0</v>
      </c>
      <c r="AE16" s="153">
        <f t="shared" si="13"/>
        <v>0</v>
      </c>
      <c r="AF16" s="114">
        <v>0</v>
      </c>
      <c r="AG16" s="114">
        <v>0</v>
      </c>
      <c r="AH16" s="114">
        <v>0</v>
      </c>
      <c r="AI16" s="110">
        <v>0</v>
      </c>
    </row>
    <row r="17" spans="1:35" ht="16.5" customHeight="1">
      <c r="A17" s="113" t="s">
        <v>21</v>
      </c>
      <c r="B17" s="322">
        <f t="shared" si="2"/>
        <v>1191</v>
      </c>
      <c r="C17" s="153">
        <f t="shared" si="3"/>
        <v>547</v>
      </c>
      <c r="D17" s="153">
        <f t="shared" si="4"/>
        <v>644</v>
      </c>
      <c r="E17" s="153">
        <f t="shared" si="5"/>
        <v>212</v>
      </c>
      <c r="F17" s="114">
        <v>128</v>
      </c>
      <c r="G17" s="114">
        <v>84</v>
      </c>
      <c r="H17" s="153">
        <f t="shared" si="6"/>
        <v>192</v>
      </c>
      <c r="I17" s="114">
        <v>89</v>
      </c>
      <c r="J17" s="114">
        <v>103</v>
      </c>
      <c r="K17" s="153">
        <f t="shared" si="7"/>
        <v>63</v>
      </c>
      <c r="L17" s="114">
        <v>31</v>
      </c>
      <c r="M17" s="114">
        <v>32</v>
      </c>
      <c r="N17" s="153">
        <f t="shared" si="8"/>
        <v>9</v>
      </c>
      <c r="O17" s="114">
        <v>7</v>
      </c>
      <c r="P17" s="114">
        <v>2</v>
      </c>
      <c r="Q17" s="153">
        <f t="shared" si="9"/>
        <v>689</v>
      </c>
      <c r="R17" s="114">
        <v>284</v>
      </c>
      <c r="S17" s="114">
        <v>402</v>
      </c>
      <c r="T17" s="114">
        <v>0</v>
      </c>
      <c r="U17" s="114">
        <v>3</v>
      </c>
      <c r="V17" s="153">
        <f t="shared" si="10"/>
        <v>15</v>
      </c>
      <c r="W17" s="114">
        <v>4</v>
      </c>
      <c r="X17" s="114">
        <v>11</v>
      </c>
      <c r="Y17" s="153">
        <f t="shared" si="11"/>
        <v>11</v>
      </c>
      <c r="Z17" s="114">
        <v>4</v>
      </c>
      <c r="AA17" s="114">
        <v>7</v>
      </c>
      <c r="AB17" s="153">
        <f t="shared" si="12"/>
        <v>0</v>
      </c>
      <c r="AC17" s="114">
        <v>0</v>
      </c>
      <c r="AD17" s="114">
        <v>0</v>
      </c>
      <c r="AE17" s="153">
        <f t="shared" si="13"/>
        <v>0</v>
      </c>
      <c r="AF17" s="114">
        <v>0</v>
      </c>
      <c r="AG17" s="114">
        <v>0</v>
      </c>
      <c r="AH17" s="114">
        <v>0</v>
      </c>
      <c r="AI17" s="110">
        <v>0</v>
      </c>
    </row>
    <row r="18" spans="1:35" ht="16.5" customHeight="1">
      <c r="A18" s="113" t="s">
        <v>22</v>
      </c>
      <c r="B18" s="322">
        <f t="shared" si="2"/>
        <v>192</v>
      </c>
      <c r="C18" s="153">
        <f t="shared" si="3"/>
        <v>138</v>
      </c>
      <c r="D18" s="153">
        <f t="shared" si="4"/>
        <v>54</v>
      </c>
      <c r="E18" s="153">
        <f t="shared" si="5"/>
        <v>21</v>
      </c>
      <c r="F18" s="114">
        <v>17</v>
      </c>
      <c r="G18" s="114">
        <v>4</v>
      </c>
      <c r="H18" s="153">
        <f t="shared" si="6"/>
        <v>24</v>
      </c>
      <c r="I18" s="114">
        <v>16</v>
      </c>
      <c r="J18" s="114">
        <v>8</v>
      </c>
      <c r="K18" s="153">
        <f t="shared" si="7"/>
        <v>3</v>
      </c>
      <c r="L18" s="114">
        <v>1</v>
      </c>
      <c r="M18" s="114">
        <v>2</v>
      </c>
      <c r="N18" s="153">
        <f t="shared" si="8"/>
        <v>2</v>
      </c>
      <c r="O18" s="114">
        <v>2</v>
      </c>
      <c r="P18" s="114">
        <v>0</v>
      </c>
      <c r="Q18" s="153">
        <f t="shared" si="9"/>
        <v>133</v>
      </c>
      <c r="R18" s="114">
        <v>95</v>
      </c>
      <c r="S18" s="114">
        <v>38</v>
      </c>
      <c r="T18" s="114">
        <v>0</v>
      </c>
      <c r="U18" s="114">
        <v>0</v>
      </c>
      <c r="V18" s="153">
        <f t="shared" si="10"/>
        <v>3</v>
      </c>
      <c r="W18" s="114">
        <v>1</v>
      </c>
      <c r="X18" s="114">
        <v>2</v>
      </c>
      <c r="Y18" s="153">
        <f t="shared" si="11"/>
        <v>6</v>
      </c>
      <c r="Z18" s="114">
        <v>6</v>
      </c>
      <c r="AA18" s="114">
        <v>0</v>
      </c>
      <c r="AB18" s="153">
        <f t="shared" si="12"/>
        <v>0</v>
      </c>
      <c r="AC18" s="114">
        <v>0</v>
      </c>
      <c r="AD18" s="114">
        <v>0</v>
      </c>
      <c r="AE18" s="153">
        <f t="shared" si="13"/>
        <v>0</v>
      </c>
      <c r="AF18" s="114">
        <v>0</v>
      </c>
      <c r="AG18" s="114">
        <v>0</v>
      </c>
      <c r="AH18" s="114">
        <v>0</v>
      </c>
      <c r="AI18" s="110">
        <v>0</v>
      </c>
    </row>
    <row r="19" spans="1:35" ht="16.5" customHeight="1">
      <c r="A19" s="113" t="s">
        <v>23</v>
      </c>
      <c r="B19" s="322">
        <f t="shared" si="2"/>
        <v>198</v>
      </c>
      <c r="C19" s="153">
        <f t="shared" si="3"/>
        <v>48</v>
      </c>
      <c r="D19" s="153">
        <f t="shared" si="4"/>
        <v>150</v>
      </c>
      <c r="E19" s="153">
        <f t="shared" si="5"/>
        <v>38</v>
      </c>
      <c r="F19" s="114">
        <v>6</v>
      </c>
      <c r="G19" s="114">
        <v>32</v>
      </c>
      <c r="H19" s="153">
        <f t="shared" si="6"/>
        <v>44</v>
      </c>
      <c r="I19" s="114">
        <v>6</v>
      </c>
      <c r="J19" s="114">
        <v>38</v>
      </c>
      <c r="K19" s="153">
        <f t="shared" si="7"/>
        <v>0</v>
      </c>
      <c r="L19" s="114">
        <v>0</v>
      </c>
      <c r="M19" s="114">
        <v>0</v>
      </c>
      <c r="N19" s="153">
        <f t="shared" si="8"/>
        <v>2</v>
      </c>
      <c r="O19" s="114">
        <v>0</v>
      </c>
      <c r="P19" s="114">
        <v>2</v>
      </c>
      <c r="Q19" s="153">
        <f t="shared" si="9"/>
        <v>96</v>
      </c>
      <c r="R19" s="114">
        <v>29</v>
      </c>
      <c r="S19" s="114">
        <v>66</v>
      </c>
      <c r="T19" s="114">
        <v>0</v>
      </c>
      <c r="U19" s="114">
        <v>1</v>
      </c>
      <c r="V19" s="153">
        <f t="shared" si="10"/>
        <v>17</v>
      </c>
      <c r="W19" s="114">
        <v>7</v>
      </c>
      <c r="X19" s="114">
        <v>10</v>
      </c>
      <c r="Y19" s="153">
        <f t="shared" si="11"/>
        <v>1</v>
      </c>
      <c r="Z19" s="114">
        <v>0</v>
      </c>
      <c r="AA19" s="114">
        <v>1</v>
      </c>
      <c r="AB19" s="153">
        <f t="shared" si="12"/>
        <v>0</v>
      </c>
      <c r="AC19" s="114">
        <v>0</v>
      </c>
      <c r="AD19" s="114">
        <v>0</v>
      </c>
      <c r="AE19" s="153">
        <f t="shared" si="13"/>
        <v>0</v>
      </c>
      <c r="AF19" s="114">
        <v>0</v>
      </c>
      <c r="AG19" s="114">
        <v>0</v>
      </c>
      <c r="AH19" s="114">
        <v>0</v>
      </c>
      <c r="AI19" s="110">
        <v>0</v>
      </c>
    </row>
    <row r="20" spans="1:35" ht="16.5" customHeight="1">
      <c r="A20" s="113" t="s">
        <v>24</v>
      </c>
      <c r="B20" s="322">
        <f t="shared" si="2"/>
        <v>37</v>
      </c>
      <c r="C20" s="153">
        <f t="shared" si="3"/>
        <v>5</v>
      </c>
      <c r="D20" s="153">
        <f t="shared" si="4"/>
        <v>32</v>
      </c>
      <c r="E20" s="153">
        <f t="shared" si="5"/>
        <v>37</v>
      </c>
      <c r="F20" s="114">
        <v>5</v>
      </c>
      <c r="G20" s="114">
        <v>32</v>
      </c>
      <c r="H20" s="153">
        <f t="shared" si="6"/>
        <v>0</v>
      </c>
      <c r="I20" s="114">
        <v>0</v>
      </c>
      <c r="J20" s="114">
        <v>0</v>
      </c>
      <c r="K20" s="153">
        <f t="shared" si="7"/>
        <v>0</v>
      </c>
      <c r="L20" s="114">
        <v>0</v>
      </c>
      <c r="M20" s="114">
        <v>0</v>
      </c>
      <c r="N20" s="153">
        <f t="shared" si="8"/>
        <v>0</v>
      </c>
      <c r="O20" s="114">
        <v>0</v>
      </c>
      <c r="P20" s="114">
        <v>0</v>
      </c>
      <c r="Q20" s="153">
        <f t="shared" si="9"/>
        <v>0</v>
      </c>
      <c r="R20" s="114">
        <v>0</v>
      </c>
      <c r="S20" s="114">
        <v>0</v>
      </c>
      <c r="T20" s="114">
        <v>0</v>
      </c>
      <c r="U20" s="114">
        <v>0</v>
      </c>
      <c r="V20" s="153">
        <f t="shared" si="10"/>
        <v>0</v>
      </c>
      <c r="W20" s="114">
        <v>0</v>
      </c>
      <c r="X20" s="114">
        <v>0</v>
      </c>
      <c r="Y20" s="153">
        <f t="shared" si="11"/>
        <v>0</v>
      </c>
      <c r="Z20" s="114">
        <v>0</v>
      </c>
      <c r="AA20" s="114">
        <v>0</v>
      </c>
      <c r="AB20" s="153">
        <f t="shared" si="12"/>
        <v>0</v>
      </c>
      <c r="AC20" s="114">
        <v>0</v>
      </c>
      <c r="AD20" s="114">
        <v>0</v>
      </c>
      <c r="AE20" s="153">
        <f t="shared" si="13"/>
        <v>0</v>
      </c>
      <c r="AF20" s="114">
        <v>0</v>
      </c>
      <c r="AG20" s="114">
        <v>0</v>
      </c>
      <c r="AH20" s="114">
        <v>0</v>
      </c>
      <c r="AI20" s="110">
        <v>0</v>
      </c>
    </row>
    <row r="21" spans="1:35" ht="16.5" customHeight="1">
      <c r="A21" s="113" t="s">
        <v>219</v>
      </c>
      <c r="B21" s="322">
        <f t="shared" si="2"/>
        <v>0</v>
      </c>
      <c r="C21" s="153">
        <f t="shared" si="3"/>
        <v>0</v>
      </c>
      <c r="D21" s="153">
        <f t="shared" si="4"/>
        <v>0</v>
      </c>
      <c r="E21" s="153">
        <f t="shared" si="5"/>
        <v>0</v>
      </c>
      <c r="F21" s="114">
        <v>0</v>
      </c>
      <c r="G21" s="114">
        <v>0</v>
      </c>
      <c r="H21" s="153">
        <f t="shared" si="6"/>
        <v>0</v>
      </c>
      <c r="I21" s="114">
        <v>0</v>
      </c>
      <c r="J21" s="114">
        <v>0</v>
      </c>
      <c r="K21" s="153">
        <f t="shared" si="7"/>
        <v>0</v>
      </c>
      <c r="L21" s="114">
        <v>0</v>
      </c>
      <c r="M21" s="114">
        <v>0</v>
      </c>
      <c r="N21" s="153">
        <f t="shared" si="8"/>
        <v>0</v>
      </c>
      <c r="O21" s="114">
        <v>0</v>
      </c>
      <c r="P21" s="114">
        <v>0</v>
      </c>
      <c r="Q21" s="153">
        <f t="shared" si="9"/>
        <v>0</v>
      </c>
      <c r="R21" s="114">
        <v>0</v>
      </c>
      <c r="S21" s="114">
        <v>0</v>
      </c>
      <c r="T21" s="114">
        <v>0</v>
      </c>
      <c r="U21" s="114">
        <v>0</v>
      </c>
      <c r="V21" s="153">
        <f t="shared" si="10"/>
        <v>0</v>
      </c>
      <c r="W21" s="114">
        <v>0</v>
      </c>
      <c r="X21" s="114">
        <v>0</v>
      </c>
      <c r="Y21" s="153">
        <f t="shared" si="11"/>
        <v>0</v>
      </c>
      <c r="Z21" s="114">
        <v>0</v>
      </c>
      <c r="AA21" s="114">
        <v>0</v>
      </c>
      <c r="AB21" s="153">
        <f t="shared" si="12"/>
        <v>0</v>
      </c>
      <c r="AC21" s="114">
        <v>0</v>
      </c>
      <c r="AD21" s="114">
        <v>0</v>
      </c>
      <c r="AE21" s="153">
        <f t="shared" si="13"/>
        <v>0</v>
      </c>
      <c r="AF21" s="114">
        <v>0</v>
      </c>
      <c r="AG21" s="114">
        <v>0</v>
      </c>
      <c r="AH21" s="114">
        <v>0</v>
      </c>
      <c r="AI21" s="110">
        <v>0</v>
      </c>
    </row>
    <row r="22" spans="1:35" ht="16.5" customHeight="1">
      <c r="A22" s="113" t="s">
        <v>220</v>
      </c>
      <c r="B22" s="322">
        <f t="shared" si="2"/>
        <v>34</v>
      </c>
      <c r="C22" s="153">
        <f t="shared" si="3"/>
        <v>14</v>
      </c>
      <c r="D22" s="153">
        <f t="shared" si="4"/>
        <v>20</v>
      </c>
      <c r="E22" s="153">
        <f t="shared" si="5"/>
        <v>5</v>
      </c>
      <c r="F22" s="114">
        <v>4</v>
      </c>
      <c r="G22" s="114">
        <v>1</v>
      </c>
      <c r="H22" s="153">
        <f t="shared" si="6"/>
        <v>6</v>
      </c>
      <c r="I22" s="114">
        <v>3</v>
      </c>
      <c r="J22" s="114">
        <v>3</v>
      </c>
      <c r="K22" s="153">
        <f t="shared" si="7"/>
        <v>0</v>
      </c>
      <c r="L22" s="114">
        <v>0</v>
      </c>
      <c r="M22" s="114">
        <v>0</v>
      </c>
      <c r="N22" s="153">
        <f t="shared" si="8"/>
        <v>0</v>
      </c>
      <c r="O22" s="114">
        <v>0</v>
      </c>
      <c r="P22" s="114">
        <v>0</v>
      </c>
      <c r="Q22" s="153">
        <f t="shared" si="9"/>
        <v>23</v>
      </c>
      <c r="R22" s="114">
        <v>7</v>
      </c>
      <c r="S22" s="114">
        <v>16</v>
      </c>
      <c r="T22" s="114">
        <v>0</v>
      </c>
      <c r="U22" s="114">
        <v>0</v>
      </c>
      <c r="V22" s="153">
        <f t="shared" si="10"/>
        <v>0</v>
      </c>
      <c r="W22" s="114">
        <v>0</v>
      </c>
      <c r="X22" s="114">
        <v>0</v>
      </c>
      <c r="Y22" s="153">
        <f t="shared" si="11"/>
        <v>0</v>
      </c>
      <c r="Z22" s="114">
        <v>0</v>
      </c>
      <c r="AA22" s="114">
        <v>0</v>
      </c>
      <c r="AB22" s="153">
        <f t="shared" si="12"/>
        <v>0</v>
      </c>
      <c r="AC22" s="114">
        <v>0</v>
      </c>
      <c r="AD22" s="114">
        <v>0</v>
      </c>
      <c r="AE22" s="153">
        <f t="shared" si="13"/>
        <v>0</v>
      </c>
      <c r="AF22" s="114">
        <v>0</v>
      </c>
      <c r="AG22" s="114">
        <v>0</v>
      </c>
      <c r="AH22" s="114">
        <v>0</v>
      </c>
      <c r="AI22" s="110">
        <v>0</v>
      </c>
    </row>
    <row r="23" spans="1:35" ht="16.5" customHeight="1">
      <c r="A23" s="113" t="s">
        <v>25</v>
      </c>
      <c r="B23" s="322">
        <f t="shared" si="2"/>
        <v>488</v>
      </c>
      <c r="C23" s="153">
        <f t="shared" si="3"/>
        <v>220</v>
      </c>
      <c r="D23" s="153">
        <f t="shared" si="4"/>
        <v>268</v>
      </c>
      <c r="E23" s="153">
        <f t="shared" si="5"/>
        <v>303</v>
      </c>
      <c r="F23" s="114">
        <v>138</v>
      </c>
      <c r="G23" s="114">
        <v>165</v>
      </c>
      <c r="H23" s="153">
        <f t="shared" si="6"/>
        <v>36</v>
      </c>
      <c r="I23" s="114">
        <v>15</v>
      </c>
      <c r="J23" s="114">
        <v>21</v>
      </c>
      <c r="K23" s="153">
        <f t="shared" si="7"/>
        <v>75</v>
      </c>
      <c r="L23" s="114">
        <v>36</v>
      </c>
      <c r="M23" s="114">
        <v>39</v>
      </c>
      <c r="N23" s="153">
        <f t="shared" si="8"/>
        <v>2</v>
      </c>
      <c r="O23" s="114">
        <v>0</v>
      </c>
      <c r="P23" s="114">
        <v>2</v>
      </c>
      <c r="Q23" s="153">
        <f t="shared" si="9"/>
        <v>41</v>
      </c>
      <c r="R23" s="114">
        <v>20</v>
      </c>
      <c r="S23" s="114">
        <v>21</v>
      </c>
      <c r="T23" s="114">
        <v>0</v>
      </c>
      <c r="U23" s="114">
        <v>0</v>
      </c>
      <c r="V23" s="153">
        <f t="shared" si="10"/>
        <v>4</v>
      </c>
      <c r="W23" s="114">
        <v>0</v>
      </c>
      <c r="X23" s="114">
        <v>4</v>
      </c>
      <c r="Y23" s="153">
        <f t="shared" si="11"/>
        <v>27</v>
      </c>
      <c r="Z23" s="114">
        <v>11</v>
      </c>
      <c r="AA23" s="114">
        <v>16</v>
      </c>
      <c r="AB23" s="153">
        <f t="shared" si="12"/>
        <v>0</v>
      </c>
      <c r="AC23" s="114">
        <v>0</v>
      </c>
      <c r="AD23" s="114">
        <v>0</v>
      </c>
      <c r="AE23" s="153">
        <f t="shared" si="13"/>
        <v>0</v>
      </c>
      <c r="AF23" s="114">
        <v>0</v>
      </c>
      <c r="AG23" s="114">
        <v>0</v>
      </c>
      <c r="AH23" s="114">
        <v>0</v>
      </c>
      <c r="AI23" s="110">
        <v>0</v>
      </c>
    </row>
    <row r="24" spans="1:35" ht="16.5" customHeight="1">
      <c r="A24" s="113" t="s">
        <v>26</v>
      </c>
      <c r="B24" s="322">
        <f t="shared" si="2"/>
        <v>845</v>
      </c>
      <c r="C24" s="153">
        <f t="shared" si="3"/>
        <v>384</v>
      </c>
      <c r="D24" s="153">
        <f t="shared" si="4"/>
        <v>461</v>
      </c>
      <c r="E24" s="153">
        <f t="shared" si="5"/>
        <v>202</v>
      </c>
      <c r="F24" s="114">
        <v>71</v>
      </c>
      <c r="G24" s="114">
        <v>131</v>
      </c>
      <c r="H24" s="153">
        <f t="shared" si="6"/>
        <v>182</v>
      </c>
      <c r="I24" s="114">
        <v>75</v>
      </c>
      <c r="J24" s="114">
        <v>107</v>
      </c>
      <c r="K24" s="153">
        <f t="shared" si="7"/>
        <v>33</v>
      </c>
      <c r="L24" s="114">
        <v>8</v>
      </c>
      <c r="M24" s="114">
        <v>25</v>
      </c>
      <c r="N24" s="153">
        <f t="shared" si="8"/>
        <v>20</v>
      </c>
      <c r="O24" s="114">
        <v>19</v>
      </c>
      <c r="P24" s="114">
        <v>1</v>
      </c>
      <c r="Q24" s="153">
        <f t="shared" si="9"/>
        <v>387</v>
      </c>
      <c r="R24" s="114">
        <v>203</v>
      </c>
      <c r="S24" s="114">
        <v>183</v>
      </c>
      <c r="T24" s="114">
        <v>1</v>
      </c>
      <c r="U24" s="114">
        <v>0</v>
      </c>
      <c r="V24" s="153">
        <f t="shared" si="10"/>
        <v>15</v>
      </c>
      <c r="W24" s="114">
        <v>4</v>
      </c>
      <c r="X24" s="114">
        <v>11</v>
      </c>
      <c r="Y24" s="153">
        <f t="shared" si="11"/>
        <v>6</v>
      </c>
      <c r="Z24" s="114">
        <v>3</v>
      </c>
      <c r="AA24" s="114">
        <v>3</v>
      </c>
      <c r="AB24" s="153">
        <f t="shared" si="12"/>
        <v>0</v>
      </c>
      <c r="AC24" s="114">
        <v>0</v>
      </c>
      <c r="AD24" s="114">
        <v>0</v>
      </c>
      <c r="AE24" s="153">
        <f t="shared" si="13"/>
        <v>12</v>
      </c>
      <c r="AF24" s="114">
        <v>1</v>
      </c>
      <c r="AG24" s="114">
        <v>7</v>
      </c>
      <c r="AH24" s="114">
        <v>0</v>
      </c>
      <c r="AI24" s="110">
        <v>4</v>
      </c>
    </row>
    <row r="25" spans="1:33" ht="16.5" customHeight="1">
      <c r="A25" s="111"/>
      <c r="B25" s="321"/>
      <c r="C25" s="153"/>
      <c r="D25" s="153"/>
      <c r="E25" s="111"/>
      <c r="F25" s="129"/>
      <c r="G25" s="114"/>
      <c r="H25" s="111"/>
      <c r="I25" s="114"/>
      <c r="J25" s="114"/>
      <c r="K25" s="111"/>
      <c r="L25" s="111"/>
      <c r="M25" s="114"/>
      <c r="N25" s="111"/>
      <c r="O25" s="114"/>
      <c r="P25" s="114"/>
      <c r="Q25" s="153">
        <v>0</v>
      </c>
      <c r="R25" s="114"/>
      <c r="S25" s="114"/>
      <c r="T25" s="114"/>
      <c r="U25" s="114"/>
      <c r="V25" s="153"/>
      <c r="W25" s="114"/>
      <c r="X25" s="114"/>
      <c r="Y25" s="111"/>
      <c r="Z25" s="114"/>
      <c r="AA25" s="114"/>
      <c r="AB25" s="111"/>
      <c r="AC25" s="114"/>
      <c r="AD25" s="114"/>
      <c r="AE25" s="114"/>
      <c r="AF25" s="114"/>
      <c r="AG25" s="114"/>
    </row>
    <row r="26" spans="1:35" ht="16.5" customHeight="1">
      <c r="A26" s="326" t="s">
        <v>232</v>
      </c>
      <c r="B26" s="322">
        <f>SUM(C26:D26)</f>
        <v>338</v>
      </c>
      <c r="C26" s="153">
        <f aca="true" t="shared" si="14" ref="C26:AI26">SUM(C27:C30)</f>
        <v>209</v>
      </c>
      <c r="D26" s="153">
        <f t="shared" si="14"/>
        <v>129</v>
      </c>
      <c r="E26" s="153">
        <f t="shared" si="14"/>
        <v>27</v>
      </c>
      <c r="F26" s="153">
        <f t="shared" si="14"/>
        <v>14</v>
      </c>
      <c r="G26" s="153">
        <f t="shared" si="14"/>
        <v>13</v>
      </c>
      <c r="H26" s="153">
        <f t="shared" si="14"/>
        <v>48</v>
      </c>
      <c r="I26" s="153">
        <f t="shared" si="14"/>
        <v>28</v>
      </c>
      <c r="J26" s="153">
        <f t="shared" si="14"/>
        <v>20</v>
      </c>
      <c r="K26" s="153">
        <f t="shared" si="14"/>
        <v>3</v>
      </c>
      <c r="L26" s="153">
        <f t="shared" si="14"/>
        <v>1</v>
      </c>
      <c r="M26" s="153">
        <f t="shared" si="14"/>
        <v>2</v>
      </c>
      <c r="N26" s="153">
        <f t="shared" si="14"/>
        <v>9</v>
      </c>
      <c r="O26" s="153">
        <f t="shared" si="14"/>
        <v>9</v>
      </c>
      <c r="P26" s="153">
        <f t="shared" si="14"/>
        <v>0</v>
      </c>
      <c r="Q26" s="153">
        <f t="shared" si="14"/>
        <v>185</v>
      </c>
      <c r="R26" s="153">
        <f t="shared" si="14"/>
        <v>119</v>
      </c>
      <c r="S26" s="153">
        <f t="shared" si="14"/>
        <v>61</v>
      </c>
      <c r="T26" s="153">
        <f t="shared" si="14"/>
        <v>5</v>
      </c>
      <c r="U26" s="153">
        <f t="shared" si="14"/>
        <v>0</v>
      </c>
      <c r="V26" s="153">
        <f t="shared" si="14"/>
        <v>47</v>
      </c>
      <c r="W26" s="153">
        <f t="shared" si="14"/>
        <v>24</v>
      </c>
      <c r="X26" s="153">
        <f t="shared" si="14"/>
        <v>23</v>
      </c>
      <c r="Y26" s="153">
        <f t="shared" si="14"/>
        <v>19</v>
      </c>
      <c r="Z26" s="153">
        <f t="shared" si="14"/>
        <v>9</v>
      </c>
      <c r="AA26" s="153">
        <f t="shared" si="14"/>
        <v>10</v>
      </c>
      <c r="AB26" s="153">
        <f t="shared" si="14"/>
        <v>0</v>
      </c>
      <c r="AC26" s="153">
        <f t="shared" si="14"/>
        <v>0</v>
      </c>
      <c r="AD26" s="153">
        <f t="shared" si="14"/>
        <v>0</v>
      </c>
      <c r="AE26" s="153">
        <f t="shared" si="14"/>
        <v>2</v>
      </c>
      <c r="AF26" s="153">
        <f t="shared" si="14"/>
        <v>0</v>
      </c>
      <c r="AG26" s="153">
        <f t="shared" si="14"/>
        <v>2</v>
      </c>
      <c r="AH26" s="153">
        <f t="shared" si="14"/>
        <v>0</v>
      </c>
      <c r="AI26" s="153">
        <f t="shared" si="14"/>
        <v>0</v>
      </c>
    </row>
    <row r="27" spans="1:35" ht="16.5" customHeight="1">
      <c r="A27" s="113" t="s">
        <v>18</v>
      </c>
      <c r="B27" s="322">
        <f t="shared" si="2"/>
        <v>309</v>
      </c>
      <c r="C27" s="153">
        <f aca="true" t="shared" si="15" ref="C27:D30">F27+I27+L27+O27+R27+T27+W27+Z27+AC27</f>
        <v>182</v>
      </c>
      <c r="D27" s="153">
        <f t="shared" si="15"/>
        <v>127</v>
      </c>
      <c r="E27" s="153">
        <f>SUM(F27:G27)</f>
        <v>27</v>
      </c>
      <c r="F27" s="114">
        <v>14</v>
      </c>
      <c r="G27" s="114">
        <v>13</v>
      </c>
      <c r="H27" s="153">
        <f>SUM(I27:J27)</f>
        <v>46</v>
      </c>
      <c r="I27" s="114">
        <v>26</v>
      </c>
      <c r="J27" s="114">
        <v>20</v>
      </c>
      <c r="K27" s="153">
        <f>SUM(L27:M27)</f>
        <v>3</v>
      </c>
      <c r="L27" s="114">
        <v>1</v>
      </c>
      <c r="M27" s="114">
        <v>2</v>
      </c>
      <c r="N27" s="153">
        <f>SUM(O27:P27)</f>
        <v>6</v>
      </c>
      <c r="O27" s="114">
        <v>6</v>
      </c>
      <c r="P27" s="114">
        <v>0</v>
      </c>
      <c r="Q27" s="153">
        <f>SUM(R27:U27)</f>
        <v>161</v>
      </c>
      <c r="R27" s="114">
        <v>98</v>
      </c>
      <c r="S27" s="114">
        <v>59</v>
      </c>
      <c r="T27" s="114">
        <v>4</v>
      </c>
      <c r="U27" s="114">
        <v>0</v>
      </c>
      <c r="V27" s="153">
        <f>SUM(W27:X27)</f>
        <v>47</v>
      </c>
      <c r="W27" s="114">
        <v>24</v>
      </c>
      <c r="X27" s="114">
        <v>23</v>
      </c>
      <c r="Y27" s="153">
        <f>SUM(Z27:AA27)</f>
        <v>19</v>
      </c>
      <c r="Z27" s="114">
        <v>9</v>
      </c>
      <c r="AA27" s="114">
        <v>10</v>
      </c>
      <c r="AB27" s="153">
        <f>SUM(AC27:AD27)</f>
        <v>0</v>
      </c>
      <c r="AC27" s="114">
        <v>0</v>
      </c>
      <c r="AD27" s="114">
        <v>0</v>
      </c>
      <c r="AE27" s="153">
        <f>SUM(AF27:AI27)</f>
        <v>2</v>
      </c>
      <c r="AF27" s="114">
        <v>0</v>
      </c>
      <c r="AG27" s="114">
        <v>2</v>
      </c>
      <c r="AH27" s="114">
        <v>0</v>
      </c>
      <c r="AI27" s="110">
        <v>0</v>
      </c>
    </row>
    <row r="28" spans="1:35" ht="16.5" customHeight="1">
      <c r="A28" s="113" t="s">
        <v>19</v>
      </c>
      <c r="B28" s="322">
        <f t="shared" si="2"/>
        <v>0</v>
      </c>
      <c r="C28" s="153">
        <f t="shared" si="15"/>
        <v>0</v>
      </c>
      <c r="D28" s="153">
        <f t="shared" si="15"/>
        <v>0</v>
      </c>
      <c r="E28" s="153">
        <f>SUM(F28:G28)</f>
        <v>0</v>
      </c>
      <c r="F28" s="114">
        <v>0</v>
      </c>
      <c r="G28" s="114">
        <v>0</v>
      </c>
      <c r="H28" s="153">
        <f>SUM(I28:J28)</f>
        <v>0</v>
      </c>
      <c r="I28" s="114">
        <v>0</v>
      </c>
      <c r="J28" s="114">
        <v>0</v>
      </c>
      <c r="K28" s="153">
        <f>SUM(L28:M28)</f>
        <v>0</v>
      </c>
      <c r="L28" s="114">
        <v>0</v>
      </c>
      <c r="M28" s="114">
        <v>0</v>
      </c>
      <c r="N28" s="153">
        <f>SUM(O28:P28)</f>
        <v>0</v>
      </c>
      <c r="O28" s="114">
        <v>0</v>
      </c>
      <c r="P28" s="114">
        <v>0</v>
      </c>
      <c r="Q28" s="153">
        <f>SUM(R28:U28)</f>
        <v>0</v>
      </c>
      <c r="R28" s="114">
        <v>0</v>
      </c>
      <c r="S28" s="114">
        <v>0</v>
      </c>
      <c r="T28" s="114">
        <v>0</v>
      </c>
      <c r="U28" s="114">
        <v>0</v>
      </c>
      <c r="V28" s="153">
        <f>SUM(W28:X28)</f>
        <v>0</v>
      </c>
      <c r="W28" s="114">
        <v>0</v>
      </c>
      <c r="X28" s="114">
        <v>0</v>
      </c>
      <c r="Y28" s="153">
        <f>SUM(Z28:AA28)</f>
        <v>0</v>
      </c>
      <c r="Z28" s="114">
        <v>0</v>
      </c>
      <c r="AA28" s="114">
        <v>0</v>
      </c>
      <c r="AB28" s="153">
        <f>SUM(AC28:AD28)</f>
        <v>0</v>
      </c>
      <c r="AC28" s="114">
        <v>0</v>
      </c>
      <c r="AD28" s="114">
        <v>0</v>
      </c>
      <c r="AE28" s="153">
        <f>SUM(AF28:AI28)</f>
        <v>0</v>
      </c>
      <c r="AF28" s="114">
        <v>0</v>
      </c>
      <c r="AG28" s="114">
        <v>0</v>
      </c>
      <c r="AH28" s="114">
        <v>0</v>
      </c>
      <c r="AI28" s="110">
        <v>0</v>
      </c>
    </row>
    <row r="29" spans="1:35" ht="16.5" customHeight="1">
      <c r="A29" s="113" t="s">
        <v>20</v>
      </c>
      <c r="B29" s="322">
        <f t="shared" si="2"/>
        <v>29</v>
      </c>
      <c r="C29" s="153">
        <f t="shared" si="15"/>
        <v>27</v>
      </c>
      <c r="D29" s="153">
        <f t="shared" si="15"/>
        <v>2</v>
      </c>
      <c r="E29" s="153">
        <f>SUM(F29:G29)</f>
        <v>0</v>
      </c>
      <c r="F29" s="114">
        <v>0</v>
      </c>
      <c r="G29" s="114">
        <v>0</v>
      </c>
      <c r="H29" s="153">
        <f>SUM(I29:J29)</f>
        <v>2</v>
      </c>
      <c r="I29" s="114">
        <v>2</v>
      </c>
      <c r="J29" s="114">
        <v>0</v>
      </c>
      <c r="K29" s="153">
        <f>SUM(L29:M29)</f>
        <v>0</v>
      </c>
      <c r="L29" s="114">
        <v>0</v>
      </c>
      <c r="M29" s="114">
        <v>0</v>
      </c>
      <c r="N29" s="153">
        <f>SUM(O29:P29)</f>
        <v>3</v>
      </c>
      <c r="O29" s="114">
        <v>3</v>
      </c>
      <c r="P29" s="114">
        <v>0</v>
      </c>
      <c r="Q29" s="153">
        <f>SUM(R29:U29)</f>
        <v>24</v>
      </c>
      <c r="R29" s="114">
        <v>21</v>
      </c>
      <c r="S29" s="114">
        <v>2</v>
      </c>
      <c r="T29" s="114">
        <v>1</v>
      </c>
      <c r="U29" s="114">
        <v>0</v>
      </c>
      <c r="V29" s="153">
        <f>SUM(W29:X29)</f>
        <v>0</v>
      </c>
      <c r="W29" s="114">
        <v>0</v>
      </c>
      <c r="X29" s="114">
        <v>0</v>
      </c>
      <c r="Y29" s="153">
        <f>SUM(Z29:AA29)</f>
        <v>0</v>
      </c>
      <c r="Z29" s="114">
        <v>0</v>
      </c>
      <c r="AA29" s="114">
        <v>0</v>
      </c>
      <c r="AB29" s="153">
        <f>SUM(AC29:AD29)</f>
        <v>0</v>
      </c>
      <c r="AC29" s="114">
        <v>0</v>
      </c>
      <c r="AD29" s="114">
        <v>0</v>
      </c>
      <c r="AE29" s="153">
        <f>SUM(AF29:AI29)</f>
        <v>0</v>
      </c>
      <c r="AF29" s="114">
        <v>0</v>
      </c>
      <c r="AG29" s="114">
        <v>0</v>
      </c>
      <c r="AH29" s="114">
        <v>0</v>
      </c>
      <c r="AI29" s="110">
        <v>0</v>
      </c>
    </row>
    <row r="30" spans="1:35" ht="16.5" customHeight="1">
      <c r="A30" s="113" t="s">
        <v>21</v>
      </c>
      <c r="B30" s="322">
        <f t="shared" si="2"/>
        <v>0</v>
      </c>
      <c r="C30" s="153">
        <f t="shared" si="15"/>
        <v>0</v>
      </c>
      <c r="D30" s="153">
        <f t="shared" si="15"/>
        <v>0</v>
      </c>
      <c r="E30" s="153">
        <f>SUM(F30:G30)</f>
        <v>0</v>
      </c>
      <c r="F30" s="114">
        <v>0</v>
      </c>
      <c r="G30" s="114">
        <v>0</v>
      </c>
      <c r="H30" s="153">
        <f>SUM(I30:J30)</f>
        <v>0</v>
      </c>
      <c r="I30" s="114">
        <v>0</v>
      </c>
      <c r="J30" s="114">
        <v>0</v>
      </c>
      <c r="K30" s="153">
        <f>SUM(L30:M30)</f>
        <v>0</v>
      </c>
      <c r="L30" s="114">
        <v>0</v>
      </c>
      <c r="M30" s="114">
        <v>0</v>
      </c>
      <c r="N30" s="153">
        <f>SUM(O30:P30)</f>
        <v>0</v>
      </c>
      <c r="O30" s="114">
        <v>0</v>
      </c>
      <c r="P30" s="114">
        <v>0</v>
      </c>
      <c r="Q30" s="153">
        <f>SUM(R30:U30)</f>
        <v>0</v>
      </c>
      <c r="R30" s="114">
        <v>0</v>
      </c>
      <c r="S30" s="114">
        <v>0</v>
      </c>
      <c r="T30" s="114">
        <v>0</v>
      </c>
      <c r="U30" s="114">
        <v>0</v>
      </c>
      <c r="V30" s="153">
        <f>SUM(W30:X30)</f>
        <v>0</v>
      </c>
      <c r="W30" s="114">
        <v>0</v>
      </c>
      <c r="X30" s="114">
        <v>0</v>
      </c>
      <c r="Y30" s="153">
        <f>SUM(Z30:AA30)</f>
        <v>0</v>
      </c>
      <c r="Z30" s="114">
        <v>0</v>
      </c>
      <c r="AA30" s="114">
        <v>0</v>
      </c>
      <c r="AB30" s="153">
        <f>SUM(AC30:AD30)</f>
        <v>0</v>
      </c>
      <c r="AC30" s="114">
        <v>0</v>
      </c>
      <c r="AD30" s="114">
        <v>0</v>
      </c>
      <c r="AE30" s="153">
        <f>SUM(AF30:AI30)</f>
        <v>0</v>
      </c>
      <c r="AF30" s="114">
        <v>0</v>
      </c>
      <c r="AG30" s="114">
        <v>0</v>
      </c>
      <c r="AH30" s="114">
        <v>0</v>
      </c>
      <c r="AI30" s="110">
        <v>0</v>
      </c>
    </row>
    <row r="31" spans="1:35" ht="16.5" customHeight="1">
      <c r="A31" s="115"/>
      <c r="B31" s="179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</row>
    <row r="32" ht="16.5" customHeight="1">
      <c r="A32" s="111"/>
    </row>
    <row r="33" ht="16.5" customHeight="1">
      <c r="A33" s="111"/>
    </row>
    <row r="34" ht="16.5" customHeight="1">
      <c r="A34" s="111"/>
    </row>
    <row r="35" ht="16.5" customHeight="1">
      <c r="A35" s="111"/>
    </row>
    <row r="36" spans="1:34" ht="16.5" customHeight="1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81"/>
    </row>
    <row r="37" ht="16.5" customHeight="1">
      <c r="A37" s="111"/>
    </row>
    <row r="38" ht="16.5" customHeight="1">
      <c r="A38" s="111"/>
    </row>
    <row r="39" ht="16.5" customHeight="1"/>
    <row r="40" ht="16.5" customHeight="1"/>
    <row r="41" spans="1:34" ht="16.5" customHeight="1">
      <c r="A41" s="461" t="s">
        <v>333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9"/>
      <c r="AD41" s="118"/>
      <c r="AE41" s="119"/>
      <c r="AF41" s="119"/>
      <c r="AG41" s="119"/>
      <c r="AH41" s="119"/>
    </row>
    <row r="42" spans="1:31" ht="16.5" customHeight="1">
      <c r="A42" s="120" t="s">
        <v>4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 t="s">
        <v>197</v>
      </c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20"/>
      <c r="AD42" s="121"/>
      <c r="AE42" s="121" t="s">
        <v>2</v>
      </c>
    </row>
    <row r="43" spans="1:31" ht="16.5" customHeight="1">
      <c r="A43" s="425" t="s">
        <v>16</v>
      </c>
      <c r="B43" s="462" t="s">
        <v>184</v>
      </c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44" t="s">
        <v>185</v>
      </c>
      <c r="R43" s="445"/>
      <c r="S43" s="445"/>
      <c r="T43" s="445"/>
      <c r="U43" s="445"/>
      <c r="V43" s="445"/>
      <c r="W43" s="446"/>
      <c r="X43" s="424" t="s">
        <v>14</v>
      </c>
      <c r="Y43" s="424"/>
      <c r="Z43" s="424"/>
      <c r="AA43" s="424"/>
      <c r="AB43" s="424"/>
      <c r="AC43" s="424"/>
      <c r="AD43" s="424"/>
      <c r="AE43" s="424"/>
    </row>
    <row r="44" spans="1:31" ht="16.5" customHeight="1">
      <c r="A44" s="430"/>
      <c r="B44" s="423" t="s">
        <v>0</v>
      </c>
      <c r="C44" s="424"/>
      <c r="D44" s="425"/>
      <c r="E44" s="423" t="s">
        <v>200</v>
      </c>
      <c r="F44" s="425"/>
      <c r="G44" s="429" t="s">
        <v>201</v>
      </c>
      <c r="H44" s="429"/>
      <c r="I44" s="485" t="s">
        <v>15</v>
      </c>
      <c r="J44" s="486"/>
      <c r="K44" s="485" t="s">
        <v>15</v>
      </c>
      <c r="L44" s="486"/>
      <c r="M44" s="423" t="s">
        <v>202</v>
      </c>
      <c r="N44" s="425"/>
      <c r="O44" s="487" t="s">
        <v>294</v>
      </c>
      <c r="P44" s="488"/>
      <c r="Q44" s="423" t="s">
        <v>81</v>
      </c>
      <c r="R44" s="424"/>
      <c r="S44" s="425"/>
      <c r="T44" s="475" t="s">
        <v>162</v>
      </c>
      <c r="U44" s="476"/>
      <c r="V44" s="456" t="s">
        <v>87</v>
      </c>
      <c r="W44" s="457"/>
      <c r="X44" s="478" t="s">
        <v>102</v>
      </c>
      <c r="Y44" s="479"/>
      <c r="Z44" s="479"/>
      <c r="AA44" s="480"/>
      <c r="AB44" s="453" t="s">
        <v>186</v>
      </c>
      <c r="AC44" s="454"/>
      <c r="AD44" s="454"/>
      <c r="AE44" s="455"/>
    </row>
    <row r="45" spans="1:31" ht="16.5" customHeight="1">
      <c r="A45" s="430"/>
      <c r="B45" s="426"/>
      <c r="C45" s="427"/>
      <c r="D45" s="428"/>
      <c r="E45" s="426" t="s">
        <v>203</v>
      </c>
      <c r="F45" s="428"/>
      <c r="G45" s="429" t="s">
        <v>204</v>
      </c>
      <c r="H45" s="429"/>
      <c r="I45" s="426" t="s">
        <v>205</v>
      </c>
      <c r="J45" s="428"/>
      <c r="K45" s="429" t="s">
        <v>206</v>
      </c>
      <c r="L45" s="429"/>
      <c r="M45" s="426" t="s">
        <v>207</v>
      </c>
      <c r="N45" s="428"/>
      <c r="O45" s="489" t="s">
        <v>295</v>
      </c>
      <c r="P45" s="490"/>
      <c r="Q45" s="426"/>
      <c r="R45" s="427"/>
      <c r="S45" s="428"/>
      <c r="T45" s="458"/>
      <c r="U45" s="477"/>
      <c r="V45" s="458"/>
      <c r="W45" s="459"/>
      <c r="X45" s="450" t="s">
        <v>296</v>
      </c>
      <c r="Y45" s="452"/>
      <c r="Z45" s="450" t="s">
        <v>297</v>
      </c>
      <c r="AA45" s="451"/>
      <c r="AB45" s="450" t="s">
        <v>296</v>
      </c>
      <c r="AC45" s="452"/>
      <c r="AD45" s="450" t="s">
        <v>297</v>
      </c>
      <c r="AE45" s="451"/>
    </row>
    <row r="46" spans="1:31" ht="16.5" customHeight="1">
      <c r="A46" s="428"/>
      <c r="B46" s="123" t="s">
        <v>0</v>
      </c>
      <c r="C46" s="127" t="s">
        <v>8</v>
      </c>
      <c r="D46" s="124" t="s">
        <v>1</v>
      </c>
      <c r="E46" s="127" t="s">
        <v>8</v>
      </c>
      <c r="F46" s="124" t="s">
        <v>1</v>
      </c>
      <c r="G46" s="126" t="s">
        <v>8</v>
      </c>
      <c r="H46" s="127" t="s">
        <v>1</v>
      </c>
      <c r="I46" s="124" t="s">
        <v>8</v>
      </c>
      <c r="J46" s="127" t="s">
        <v>1</v>
      </c>
      <c r="K46" s="126" t="s">
        <v>8</v>
      </c>
      <c r="L46" s="127" t="s">
        <v>1</v>
      </c>
      <c r="M46" s="124" t="s">
        <v>8</v>
      </c>
      <c r="N46" s="127" t="s">
        <v>1</v>
      </c>
      <c r="O46" s="126" t="s">
        <v>8</v>
      </c>
      <c r="P46" s="127" t="s">
        <v>1</v>
      </c>
      <c r="Q46" s="123" t="s">
        <v>0</v>
      </c>
      <c r="R46" s="127" t="s">
        <v>8</v>
      </c>
      <c r="S46" s="124" t="s">
        <v>1</v>
      </c>
      <c r="T46" s="127" t="s">
        <v>8</v>
      </c>
      <c r="U46" s="124" t="s">
        <v>1</v>
      </c>
      <c r="V46" s="127" t="s">
        <v>8</v>
      </c>
      <c r="W46" s="125" t="s">
        <v>1</v>
      </c>
      <c r="X46" s="124" t="s">
        <v>8</v>
      </c>
      <c r="Y46" s="127" t="s">
        <v>1</v>
      </c>
      <c r="Z46" s="123" t="s">
        <v>8</v>
      </c>
      <c r="AA46" s="127" t="s">
        <v>1</v>
      </c>
      <c r="AB46" s="123" t="s">
        <v>8</v>
      </c>
      <c r="AC46" s="126" t="s">
        <v>1</v>
      </c>
      <c r="AD46" s="127" t="s">
        <v>8</v>
      </c>
      <c r="AE46" s="124" t="s">
        <v>1</v>
      </c>
    </row>
    <row r="47" spans="1:31" ht="16.5" customHeight="1">
      <c r="A47" s="116"/>
      <c r="B47" s="327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201"/>
      <c r="Y47" s="201"/>
      <c r="Z47" s="201"/>
      <c r="AA47" s="201"/>
      <c r="AB47" s="116"/>
      <c r="AC47" s="116"/>
      <c r="AD47" s="116"/>
      <c r="AE47" s="116"/>
    </row>
    <row r="48" spans="1:31" ht="16.5" customHeight="1">
      <c r="A48" s="85" t="s">
        <v>291</v>
      </c>
      <c r="B48" s="328">
        <v>9693</v>
      </c>
      <c r="C48" s="156">
        <v>4748</v>
      </c>
      <c r="D48" s="156">
        <v>4945</v>
      </c>
      <c r="E48" s="156">
        <v>4654</v>
      </c>
      <c r="F48" s="156">
        <v>4230</v>
      </c>
      <c r="G48" s="156">
        <v>78</v>
      </c>
      <c r="H48" s="156">
        <v>675</v>
      </c>
      <c r="I48" s="156">
        <v>1</v>
      </c>
      <c r="J48" s="156">
        <v>5</v>
      </c>
      <c r="K48" s="156">
        <v>0</v>
      </c>
      <c r="L48" s="156">
        <v>0</v>
      </c>
      <c r="M48" s="156">
        <v>15</v>
      </c>
      <c r="N48" s="156">
        <v>35</v>
      </c>
      <c r="O48" s="156">
        <v>0</v>
      </c>
      <c r="P48" s="156">
        <v>0</v>
      </c>
      <c r="Q48" s="156">
        <v>1041</v>
      </c>
      <c r="R48" s="156">
        <v>613</v>
      </c>
      <c r="S48" s="156">
        <v>428</v>
      </c>
      <c r="T48" s="156">
        <v>339</v>
      </c>
      <c r="U48" s="156">
        <v>195</v>
      </c>
      <c r="V48" s="156">
        <v>274</v>
      </c>
      <c r="W48" s="156">
        <v>233</v>
      </c>
      <c r="X48" s="156">
        <v>5258</v>
      </c>
      <c r="Y48" s="156">
        <v>4651</v>
      </c>
      <c r="Z48" s="156">
        <v>79</v>
      </c>
      <c r="AA48" s="156">
        <v>681</v>
      </c>
      <c r="AB48" s="116">
        <v>755</v>
      </c>
      <c r="AC48" s="116">
        <v>401</v>
      </c>
      <c r="AD48" s="116">
        <v>6</v>
      </c>
      <c r="AE48" s="116">
        <v>42</v>
      </c>
    </row>
    <row r="49" spans="1:31" s="155" customFormat="1" ht="16.5" customHeight="1">
      <c r="A49" s="82" t="s">
        <v>322</v>
      </c>
      <c r="B49" s="329">
        <f>B51+B64</f>
        <v>9755</v>
      </c>
      <c r="C49" s="330">
        <f aca="true" t="shared" si="16" ref="C49:AE49">C51+C64</f>
        <v>4793</v>
      </c>
      <c r="D49" s="330">
        <f t="shared" si="16"/>
        <v>4962</v>
      </c>
      <c r="E49" s="330">
        <f t="shared" si="16"/>
        <v>4667</v>
      </c>
      <c r="F49" s="330">
        <f t="shared" si="16"/>
        <v>4235</v>
      </c>
      <c r="G49" s="330">
        <f t="shared" si="16"/>
        <v>110</v>
      </c>
      <c r="H49" s="330">
        <f t="shared" si="16"/>
        <v>689</v>
      </c>
      <c r="I49" s="330">
        <f t="shared" si="16"/>
        <v>1</v>
      </c>
      <c r="J49" s="330">
        <f t="shared" si="16"/>
        <v>5</v>
      </c>
      <c r="K49" s="330">
        <f t="shared" si="16"/>
        <v>1</v>
      </c>
      <c r="L49" s="330">
        <f t="shared" si="16"/>
        <v>1</v>
      </c>
      <c r="M49" s="330">
        <f t="shared" si="16"/>
        <v>14</v>
      </c>
      <c r="N49" s="330">
        <f t="shared" si="16"/>
        <v>32</v>
      </c>
      <c r="O49" s="330">
        <f t="shared" si="16"/>
        <v>0</v>
      </c>
      <c r="P49" s="330">
        <f t="shared" si="16"/>
        <v>0</v>
      </c>
      <c r="Q49" s="330">
        <f t="shared" si="16"/>
        <v>1248</v>
      </c>
      <c r="R49" s="330">
        <f t="shared" si="16"/>
        <v>695</v>
      </c>
      <c r="S49" s="330">
        <f t="shared" si="16"/>
        <v>553</v>
      </c>
      <c r="T49" s="330">
        <f t="shared" si="16"/>
        <v>371</v>
      </c>
      <c r="U49" s="330">
        <f t="shared" si="16"/>
        <v>314</v>
      </c>
      <c r="V49" s="330">
        <f t="shared" si="16"/>
        <v>324</v>
      </c>
      <c r="W49" s="330">
        <f t="shared" si="16"/>
        <v>239</v>
      </c>
      <c r="X49" s="330">
        <f t="shared" si="16"/>
        <v>5261</v>
      </c>
      <c r="Y49" s="330">
        <f t="shared" si="16"/>
        <v>4611</v>
      </c>
      <c r="Z49" s="330">
        <f t="shared" si="16"/>
        <v>110</v>
      </c>
      <c r="AA49" s="330">
        <f t="shared" si="16"/>
        <v>693</v>
      </c>
      <c r="AB49" s="330">
        <f t="shared" si="16"/>
        <v>649</v>
      </c>
      <c r="AC49" s="330">
        <f t="shared" si="16"/>
        <v>342</v>
      </c>
      <c r="AD49" s="330">
        <f t="shared" si="16"/>
        <v>3</v>
      </c>
      <c r="AE49" s="330">
        <f t="shared" si="16"/>
        <v>15</v>
      </c>
    </row>
    <row r="50" spans="1:31" ht="16.5" customHeight="1">
      <c r="A50" s="116"/>
      <c r="B50" s="331" t="s">
        <v>282</v>
      </c>
      <c r="C50" s="116" t="s">
        <v>282</v>
      </c>
      <c r="D50" s="116" t="s">
        <v>282</v>
      </c>
      <c r="E50" s="116" t="s">
        <v>282</v>
      </c>
      <c r="F50" s="116" t="s">
        <v>282</v>
      </c>
      <c r="G50" s="116" t="s">
        <v>282</v>
      </c>
      <c r="H50" s="116" t="s">
        <v>282</v>
      </c>
      <c r="I50" s="116" t="s">
        <v>282</v>
      </c>
      <c r="J50" s="116" t="s">
        <v>282</v>
      </c>
      <c r="K50" s="116" t="s">
        <v>282</v>
      </c>
      <c r="L50" s="116" t="s">
        <v>282</v>
      </c>
      <c r="M50" s="116" t="s">
        <v>282</v>
      </c>
      <c r="N50" s="116" t="s">
        <v>282</v>
      </c>
      <c r="O50" s="116" t="s">
        <v>282</v>
      </c>
      <c r="P50" s="116" t="s">
        <v>282</v>
      </c>
      <c r="Q50" s="116" t="s">
        <v>282</v>
      </c>
      <c r="R50" s="116" t="s">
        <v>282</v>
      </c>
      <c r="S50" s="116" t="s">
        <v>282</v>
      </c>
      <c r="T50" s="116" t="s">
        <v>282</v>
      </c>
      <c r="U50" s="116" t="s">
        <v>282</v>
      </c>
      <c r="V50" s="116" t="s">
        <v>282</v>
      </c>
      <c r="W50" s="116" t="s">
        <v>282</v>
      </c>
      <c r="X50" s="116" t="s">
        <v>282</v>
      </c>
      <c r="Y50" s="116" t="s">
        <v>282</v>
      </c>
      <c r="Z50" s="116" t="s">
        <v>282</v>
      </c>
      <c r="AA50" s="116" t="s">
        <v>282</v>
      </c>
      <c r="AB50" s="116" t="s">
        <v>282</v>
      </c>
      <c r="AC50" s="116" t="s">
        <v>282</v>
      </c>
      <c r="AD50" s="116" t="s">
        <v>282</v>
      </c>
      <c r="AE50" s="116" t="s">
        <v>282</v>
      </c>
    </row>
    <row r="51" spans="1:31" ht="16.5" customHeight="1">
      <c r="A51" s="332" t="s">
        <v>17</v>
      </c>
      <c r="B51" s="328">
        <f>SUM(B52:B62)</f>
        <v>9728</v>
      </c>
      <c r="C51" s="156">
        <f>SUM(C52:C62)</f>
        <v>4779</v>
      </c>
      <c r="D51" s="156">
        <f>SUM(D52:D62)</f>
        <v>4949</v>
      </c>
      <c r="E51" s="156">
        <f aca="true" t="shared" si="17" ref="E51:AE51">SUM(E52:E62)</f>
        <v>4654</v>
      </c>
      <c r="F51" s="156">
        <f t="shared" si="17"/>
        <v>4230</v>
      </c>
      <c r="G51" s="156">
        <f t="shared" si="17"/>
        <v>109</v>
      </c>
      <c r="H51" s="156">
        <f>SUM(H52:H62)</f>
        <v>684</v>
      </c>
      <c r="I51" s="156">
        <f t="shared" si="17"/>
        <v>1</v>
      </c>
      <c r="J51" s="156">
        <f t="shared" si="17"/>
        <v>2</v>
      </c>
      <c r="K51" s="156">
        <f t="shared" si="17"/>
        <v>1</v>
      </c>
      <c r="L51" s="156">
        <f t="shared" si="17"/>
        <v>1</v>
      </c>
      <c r="M51" s="156">
        <f t="shared" si="17"/>
        <v>14</v>
      </c>
      <c r="N51" s="156">
        <f t="shared" si="17"/>
        <v>32</v>
      </c>
      <c r="O51" s="156">
        <f t="shared" si="17"/>
        <v>0</v>
      </c>
      <c r="P51" s="156">
        <f t="shared" si="17"/>
        <v>0</v>
      </c>
      <c r="Q51" s="156">
        <f>SUM(Q52:Q62)</f>
        <v>1245</v>
      </c>
      <c r="R51" s="156">
        <f t="shared" si="17"/>
        <v>694</v>
      </c>
      <c r="S51" s="156">
        <f t="shared" si="17"/>
        <v>551</v>
      </c>
      <c r="T51" s="156">
        <f t="shared" si="17"/>
        <v>371</v>
      </c>
      <c r="U51" s="156">
        <f>SUM(U52:U62)</f>
        <v>314</v>
      </c>
      <c r="V51" s="156">
        <f t="shared" si="17"/>
        <v>323</v>
      </c>
      <c r="W51" s="156">
        <f t="shared" si="17"/>
        <v>237</v>
      </c>
      <c r="X51" s="156">
        <f t="shared" si="17"/>
        <v>5248</v>
      </c>
      <c r="Y51" s="156">
        <f t="shared" si="17"/>
        <v>4605</v>
      </c>
      <c r="Z51" s="156">
        <f t="shared" si="17"/>
        <v>109</v>
      </c>
      <c r="AA51" s="156">
        <f t="shared" si="17"/>
        <v>688</v>
      </c>
      <c r="AB51" s="156">
        <f t="shared" si="17"/>
        <v>649</v>
      </c>
      <c r="AC51" s="156">
        <f t="shared" si="17"/>
        <v>342</v>
      </c>
      <c r="AD51" s="156">
        <f t="shared" si="17"/>
        <v>3</v>
      </c>
      <c r="AE51" s="156">
        <f t="shared" si="17"/>
        <v>15</v>
      </c>
    </row>
    <row r="52" spans="1:31" ht="16.5" customHeight="1">
      <c r="A52" s="122" t="s">
        <v>18</v>
      </c>
      <c r="B52" s="328">
        <f>SUM(C52:D52)</f>
        <v>8544</v>
      </c>
      <c r="C52" s="156">
        <f>E52+G52+I52+K52+M52+O52</f>
        <v>4108</v>
      </c>
      <c r="D52" s="156">
        <f>F52+H52+J52+L52+N52+P52</f>
        <v>4436</v>
      </c>
      <c r="E52" s="128">
        <v>4026</v>
      </c>
      <c r="F52" s="128">
        <v>3873</v>
      </c>
      <c r="G52" s="128">
        <v>82</v>
      </c>
      <c r="H52" s="128">
        <v>561</v>
      </c>
      <c r="I52" s="128">
        <v>0</v>
      </c>
      <c r="J52" s="128">
        <v>1</v>
      </c>
      <c r="K52" s="128">
        <v>0</v>
      </c>
      <c r="L52" s="128">
        <v>1</v>
      </c>
      <c r="M52" s="128">
        <v>0</v>
      </c>
      <c r="N52" s="128">
        <v>0</v>
      </c>
      <c r="O52" s="128">
        <v>0</v>
      </c>
      <c r="P52" s="128">
        <v>0</v>
      </c>
      <c r="Q52" s="128">
        <f>SUM(R52:S52)</f>
        <v>997</v>
      </c>
      <c r="R52" s="128">
        <f>T52+V52</f>
        <v>552</v>
      </c>
      <c r="S52" s="128">
        <f>U52+W52</f>
        <v>445</v>
      </c>
      <c r="T52" s="128">
        <v>296</v>
      </c>
      <c r="U52" s="128">
        <v>279</v>
      </c>
      <c r="V52" s="128">
        <v>256</v>
      </c>
      <c r="W52" s="128">
        <v>166</v>
      </c>
      <c r="X52" s="128">
        <v>4567</v>
      </c>
      <c r="Y52" s="128">
        <v>4201</v>
      </c>
      <c r="Z52" s="128">
        <v>82</v>
      </c>
      <c r="AA52" s="128">
        <v>564</v>
      </c>
      <c r="AB52" s="116">
        <v>626</v>
      </c>
      <c r="AC52" s="116">
        <v>311</v>
      </c>
      <c r="AD52" s="116">
        <v>2</v>
      </c>
      <c r="AE52" s="116">
        <v>14</v>
      </c>
    </row>
    <row r="53" spans="1:31" ht="16.5" customHeight="1">
      <c r="A53" s="122" t="s">
        <v>19</v>
      </c>
      <c r="B53" s="328">
        <f aca="true" t="shared" si="18" ref="B53:B62">SUM(C53:D53)</f>
        <v>56</v>
      </c>
      <c r="C53" s="156">
        <f aca="true" t="shared" si="19" ref="C53:C62">E53+G53+I53+K53+M53+O53</f>
        <v>36</v>
      </c>
      <c r="D53" s="156">
        <f aca="true" t="shared" si="20" ref="D53:D62">F53+H53+J53+L53+N53+P53</f>
        <v>20</v>
      </c>
      <c r="E53" s="128">
        <v>33</v>
      </c>
      <c r="F53" s="128">
        <v>10</v>
      </c>
      <c r="G53" s="128">
        <v>2</v>
      </c>
      <c r="H53" s="128">
        <v>10</v>
      </c>
      <c r="I53" s="128">
        <v>0</v>
      </c>
      <c r="J53" s="128">
        <v>0</v>
      </c>
      <c r="K53" s="128">
        <v>1</v>
      </c>
      <c r="L53" s="128">
        <v>0</v>
      </c>
      <c r="M53" s="128">
        <v>0</v>
      </c>
      <c r="N53" s="128">
        <v>0</v>
      </c>
      <c r="O53" s="128">
        <v>0</v>
      </c>
      <c r="P53" s="128">
        <v>0</v>
      </c>
      <c r="Q53" s="128">
        <f aca="true" t="shared" si="21" ref="Q53:Q62">SUM(R53:S53)</f>
        <v>6</v>
      </c>
      <c r="R53" s="128">
        <f aca="true" t="shared" si="22" ref="R53:R62">T53+V53</f>
        <v>3</v>
      </c>
      <c r="S53" s="128">
        <f aca="true" t="shared" si="23" ref="S53:S62">U53+W53</f>
        <v>3</v>
      </c>
      <c r="T53" s="128">
        <v>0</v>
      </c>
      <c r="U53" s="128">
        <v>0</v>
      </c>
      <c r="V53" s="128">
        <v>3</v>
      </c>
      <c r="W53" s="128">
        <v>3</v>
      </c>
      <c r="X53" s="128">
        <v>33</v>
      </c>
      <c r="Y53" s="128">
        <v>10</v>
      </c>
      <c r="Z53" s="128">
        <v>2</v>
      </c>
      <c r="AA53" s="128">
        <v>10</v>
      </c>
      <c r="AB53" s="116">
        <v>0</v>
      </c>
      <c r="AC53" s="116">
        <v>0</v>
      </c>
      <c r="AD53" s="116">
        <v>0</v>
      </c>
      <c r="AE53" s="116">
        <v>0</v>
      </c>
    </row>
    <row r="54" spans="1:31" ht="16.5" customHeight="1">
      <c r="A54" s="122" t="s">
        <v>20</v>
      </c>
      <c r="B54" s="328">
        <f t="shared" si="18"/>
        <v>310</v>
      </c>
      <c r="C54" s="156">
        <f t="shared" si="19"/>
        <v>266</v>
      </c>
      <c r="D54" s="156">
        <f t="shared" si="20"/>
        <v>44</v>
      </c>
      <c r="E54" s="128">
        <v>258</v>
      </c>
      <c r="F54" s="128">
        <v>38</v>
      </c>
      <c r="G54" s="128">
        <v>8</v>
      </c>
      <c r="H54" s="128">
        <v>6</v>
      </c>
      <c r="I54" s="128">
        <v>0</v>
      </c>
      <c r="J54" s="128">
        <v>0</v>
      </c>
      <c r="K54" s="128">
        <v>0</v>
      </c>
      <c r="L54" s="128">
        <v>0</v>
      </c>
      <c r="M54" s="128">
        <v>0</v>
      </c>
      <c r="N54" s="128">
        <v>0</v>
      </c>
      <c r="O54" s="128">
        <v>0</v>
      </c>
      <c r="P54" s="128">
        <v>0</v>
      </c>
      <c r="Q54" s="128">
        <f t="shared" si="21"/>
        <v>68</v>
      </c>
      <c r="R54" s="128">
        <f t="shared" si="22"/>
        <v>63</v>
      </c>
      <c r="S54" s="128">
        <f t="shared" si="23"/>
        <v>5</v>
      </c>
      <c r="T54" s="128">
        <v>63</v>
      </c>
      <c r="U54" s="128">
        <v>4</v>
      </c>
      <c r="V54" s="128">
        <v>0</v>
      </c>
      <c r="W54" s="128">
        <v>1</v>
      </c>
      <c r="X54" s="128">
        <v>258</v>
      </c>
      <c r="Y54" s="128">
        <v>38</v>
      </c>
      <c r="Z54" s="128">
        <v>8</v>
      </c>
      <c r="AA54" s="128">
        <v>7</v>
      </c>
      <c r="AB54" s="116">
        <v>1</v>
      </c>
      <c r="AC54" s="116">
        <v>0</v>
      </c>
      <c r="AD54" s="116">
        <v>1</v>
      </c>
      <c r="AE54" s="116">
        <v>1</v>
      </c>
    </row>
    <row r="55" spans="1:31" ht="16.5" customHeight="1">
      <c r="A55" s="122" t="s">
        <v>21</v>
      </c>
      <c r="B55" s="328">
        <f t="shared" si="18"/>
        <v>212</v>
      </c>
      <c r="C55" s="156">
        <f t="shared" si="19"/>
        <v>128</v>
      </c>
      <c r="D55" s="156">
        <f t="shared" si="20"/>
        <v>84</v>
      </c>
      <c r="E55" s="128">
        <v>123</v>
      </c>
      <c r="F55" s="128">
        <v>43</v>
      </c>
      <c r="G55" s="128">
        <v>5</v>
      </c>
      <c r="H55" s="128">
        <v>41</v>
      </c>
      <c r="I55" s="128">
        <v>0</v>
      </c>
      <c r="J55" s="128">
        <v>0</v>
      </c>
      <c r="K55" s="128">
        <v>0</v>
      </c>
      <c r="L55" s="128">
        <v>0</v>
      </c>
      <c r="M55" s="128">
        <v>0</v>
      </c>
      <c r="N55" s="128">
        <v>0</v>
      </c>
      <c r="O55" s="128">
        <v>0</v>
      </c>
      <c r="P55" s="128">
        <v>0</v>
      </c>
      <c r="Q55" s="128">
        <f t="shared" si="21"/>
        <v>63</v>
      </c>
      <c r="R55" s="128">
        <f t="shared" si="22"/>
        <v>31</v>
      </c>
      <c r="S55" s="128">
        <f t="shared" si="23"/>
        <v>32</v>
      </c>
      <c r="T55" s="128">
        <v>0</v>
      </c>
      <c r="U55" s="128">
        <v>1</v>
      </c>
      <c r="V55" s="128">
        <v>31</v>
      </c>
      <c r="W55" s="128">
        <v>31</v>
      </c>
      <c r="X55" s="128">
        <v>127</v>
      </c>
      <c r="Y55" s="128">
        <v>43</v>
      </c>
      <c r="Z55" s="128">
        <v>5</v>
      </c>
      <c r="AA55" s="128">
        <v>41</v>
      </c>
      <c r="AB55" s="116">
        <v>0</v>
      </c>
      <c r="AC55" s="116">
        <v>0</v>
      </c>
      <c r="AD55" s="116">
        <v>0</v>
      </c>
      <c r="AE55" s="116">
        <v>0</v>
      </c>
    </row>
    <row r="56" spans="1:31" ht="16.5" customHeight="1">
      <c r="A56" s="122" t="s">
        <v>22</v>
      </c>
      <c r="B56" s="328">
        <f t="shared" si="18"/>
        <v>21</v>
      </c>
      <c r="C56" s="156">
        <f t="shared" si="19"/>
        <v>17</v>
      </c>
      <c r="D56" s="156">
        <f t="shared" si="20"/>
        <v>4</v>
      </c>
      <c r="E56" s="128">
        <v>7</v>
      </c>
      <c r="F56" s="128">
        <v>3</v>
      </c>
      <c r="G56" s="128">
        <v>1</v>
      </c>
      <c r="H56" s="128">
        <v>1</v>
      </c>
      <c r="I56" s="128">
        <v>0</v>
      </c>
      <c r="J56" s="128">
        <v>0</v>
      </c>
      <c r="K56" s="128">
        <v>0</v>
      </c>
      <c r="L56" s="128">
        <v>0</v>
      </c>
      <c r="M56" s="128">
        <v>9</v>
      </c>
      <c r="N56" s="128">
        <v>0</v>
      </c>
      <c r="O56" s="128">
        <v>0</v>
      </c>
      <c r="P56" s="128">
        <v>0</v>
      </c>
      <c r="Q56" s="128">
        <f t="shared" si="21"/>
        <v>3</v>
      </c>
      <c r="R56" s="128">
        <f t="shared" si="22"/>
        <v>1</v>
      </c>
      <c r="S56" s="128">
        <f t="shared" si="23"/>
        <v>2</v>
      </c>
      <c r="T56" s="128">
        <v>0</v>
      </c>
      <c r="U56" s="128">
        <v>0</v>
      </c>
      <c r="V56" s="128">
        <v>1</v>
      </c>
      <c r="W56" s="128">
        <v>2</v>
      </c>
      <c r="X56" s="128">
        <v>7</v>
      </c>
      <c r="Y56" s="128">
        <v>3</v>
      </c>
      <c r="Z56" s="128">
        <v>1</v>
      </c>
      <c r="AA56" s="128">
        <v>1</v>
      </c>
      <c r="AB56" s="116">
        <v>0</v>
      </c>
      <c r="AC56" s="116">
        <v>0</v>
      </c>
      <c r="AD56" s="116">
        <v>0</v>
      </c>
      <c r="AE56" s="116">
        <v>0</v>
      </c>
    </row>
    <row r="57" spans="1:31" ht="16.5" customHeight="1">
      <c r="A57" s="122" t="s">
        <v>23</v>
      </c>
      <c r="B57" s="328">
        <f t="shared" si="18"/>
        <v>38</v>
      </c>
      <c r="C57" s="156">
        <f t="shared" si="19"/>
        <v>6</v>
      </c>
      <c r="D57" s="156">
        <f t="shared" si="20"/>
        <v>32</v>
      </c>
      <c r="E57" s="128">
        <v>4</v>
      </c>
      <c r="F57" s="128">
        <v>16</v>
      </c>
      <c r="G57" s="128">
        <v>2</v>
      </c>
      <c r="H57" s="128">
        <v>16</v>
      </c>
      <c r="I57" s="128">
        <v>0</v>
      </c>
      <c r="J57" s="128">
        <v>0</v>
      </c>
      <c r="K57" s="128">
        <v>0</v>
      </c>
      <c r="L57" s="128">
        <v>0</v>
      </c>
      <c r="M57" s="128">
        <v>0</v>
      </c>
      <c r="N57" s="128">
        <v>0</v>
      </c>
      <c r="O57" s="128">
        <v>0</v>
      </c>
      <c r="P57" s="128">
        <v>0</v>
      </c>
      <c r="Q57" s="128">
        <f t="shared" si="21"/>
        <v>0</v>
      </c>
      <c r="R57" s="128">
        <f t="shared" si="22"/>
        <v>0</v>
      </c>
      <c r="S57" s="128">
        <f t="shared" si="23"/>
        <v>0</v>
      </c>
      <c r="T57" s="128">
        <v>0</v>
      </c>
      <c r="U57" s="128">
        <v>0</v>
      </c>
      <c r="V57" s="128">
        <v>0</v>
      </c>
      <c r="W57" s="128">
        <v>0</v>
      </c>
      <c r="X57" s="128">
        <v>4</v>
      </c>
      <c r="Y57" s="128">
        <v>16</v>
      </c>
      <c r="Z57" s="128">
        <v>2</v>
      </c>
      <c r="AA57" s="128">
        <v>16</v>
      </c>
      <c r="AB57" s="116">
        <v>0</v>
      </c>
      <c r="AC57" s="116">
        <v>0</v>
      </c>
      <c r="AD57" s="116">
        <v>0</v>
      </c>
      <c r="AE57" s="116">
        <v>0</v>
      </c>
    </row>
    <row r="58" spans="1:31" ht="16.5" customHeight="1">
      <c r="A58" s="122" t="s">
        <v>24</v>
      </c>
      <c r="B58" s="328">
        <f t="shared" si="18"/>
        <v>37</v>
      </c>
      <c r="C58" s="156">
        <f t="shared" si="19"/>
        <v>5</v>
      </c>
      <c r="D58" s="156">
        <f t="shared" si="20"/>
        <v>32</v>
      </c>
      <c r="E58" s="128">
        <v>0</v>
      </c>
      <c r="F58" s="128">
        <v>0</v>
      </c>
      <c r="G58" s="128">
        <v>0</v>
      </c>
      <c r="H58" s="128">
        <v>0</v>
      </c>
      <c r="I58" s="128">
        <v>0</v>
      </c>
      <c r="J58" s="128">
        <v>0</v>
      </c>
      <c r="K58" s="128">
        <v>0</v>
      </c>
      <c r="L58" s="128">
        <v>0</v>
      </c>
      <c r="M58" s="128">
        <v>5</v>
      </c>
      <c r="N58" s="128">
        <v>32</v>
      </c>
      <c r="O58" s="128">
        <v>0</v>
      </c>
      <c r="P58" s="128">
        <v>0</v>
      </c>
      <c r="Q58" s="128">
        <f t="shared" si="21"/>
        <v>0</v>
      </c>
      <c r="R58" s="128">
        <f t="shared" si="22"/>
        <v>0</v>
      </c>
      <c r="S58" s="128">
        <f t="shared" si="23"/>
        <v>0</v>
      </c>
      <c r="T58" s="128">
        <v>0</v>
      </c>
      <c r="U58" s="128">
        <v>0</v>
      </c>
      <c r="V58" s="128">
        <v>0</v>
      </c>
      <c r="W58" s="128">
        <v>0</v>
      </c>
      <c r="X58" s="128">
        <v>0</v>
      </c>
      <c r="Y58" s="128">
        <v>0</v>
      </c>
      <c r="Z58" s="128">
        <v>0</v>
      </c>
      <c r="AA58" s="128">
        <v>0</v>
      </c>
      <c r="AB58" s="116">
        <v>0</v>
      </c>
      <c r="AC58" s="116">
        <v>0</v>
      </c>
      <c r="AD58" s="116">
        <v>0</v>
      </c>
      <c r="AE58" s="116">
        <v>0</v>
      </c>
    </row>
    <row r="59" spans="1:31" ht="16.5" customHeight="1">
      <c r="A59" s="122" t="s">
        <v>219</v>
      </c>
      <c r="B59" s="328">
        <f t="shared" si="18"/>
        <v>0</v>
      </c>
      <c r="C59" s="156">
        <f t="shared" si="19"/>
        <v>0</v>
      </c>
      <c r="D59" s="156">
        <f t="shared" si="20"/>
        <v>0</v>
      </c>
      <c r="E59" s="128">
        <v>0</v>
      </c>
      <c r="F59" s="128">
        <v>0</v>
      </c>
      <c r="G59" s="128">
        <v>0</v>
      </c>
      <c r="H59" s="128">
        <v>0</v>
      </c>
      <c r="I59" s="128">
        <v>0</v>
      </c>
      <c r="J59" s="128">
        <v>0</v>
      </c>
      <c r="K59" s="128">
        <v>0</v>
      </c>
      <c r="L59" s="128">
        <v>0</v>
      </c>
      <c r="M59" s="128">
        <v>0</v>
      </c>
      <c r="N59" s="128">
        <v>0</v>
      </c>
      <c r="O59" s="128">
        <v>0</v>
      </c>
      <c r="P59" s="128">
        <v>0</v>
      </c>
      <c r="Q59" s="128">
        <f t="shared" si="21"/>
        <v>0</v>
      </c>
      <c r="R59" s="128">
        <f t="shared" si="22"/>
        <v>0</v>
      </c>
      <c r="S59" s="128">
        <f t="shared" si="23"/>
        <v>0</v>
      </c>
      <c r="T59" s="128">
        <v>0</v>
      </c>
      <c r="U59" s="128">
        <v>0</v>
      </c>
      <c r="V59" s="128">
        <v>0</v>
      </c>
      <c r="W59" s="128">
        <v>0</v>
      </c>
      <c r="X59" s="128">
        <v>0</v>
      </c>
      <c r="Y59" s="128">
        <v>0</v>
      </c>
      <c r="Z59" s="128">
        <v>0</v>
      </c>
      <c r="AA59" s="128">
        <v>0</v>
      </c>
      <c r="AB59" s="116">
        <v>0</v>
      </c>
      <c r="AC59" s="116">
        <v>0</v>
      </c>
      <c r="AD59" s="116">
        <v>0</v>
      </c>
      <c r="AE59" s="116">
        <v>0</v>
      </c>
    </row>
    <row r="60" spans="1:31" ht="16.5" customHeight="1">
      <c r="A60" s="122" t="s">
        <v>220</v>
      </c>
      <c r="B60" s="328">
        <f t="shared" si="18"/>
        <v>5</v>
      </c>
      <c r="C60" s="156">
        <f t="shared" si="19"/>
        <v>4</v>
      </c>
      <c r="D60" s="156">
        <f t="shared" si="20"/>
        <v>1</v>
      </c>
      <c r="E60" s="128">
        <v>4</v>
      </c>
      <c r="F60" s="128">
        <v>1</v>
      </c>
      <c r="G60" s="128">
        <v>0</v>
      </c>
      <c r="H60" s="128">
        <v>0</v>
      </c>
      <c r="I60" s="128">
        <v>0</v>
      </c>
      <c r="J60" s="128">
        <v>0</v>
      </c>
      <c r="K60" s="128">
        <v>0</v>
      </c>
      <c r="L60" s="128">
        <v>0</v>
      </c>
      <c r="M60" s="128">
        <v>0</v>
      </c>
      <c r="N60" s="128">
        <v>0</v>
      </c>
      <c r="O60" s="128">
        <v>0</v>
      </c>
      <c r="P60" s="128">
        <v>0</v>
      </c>
      <c r="Q60" s="128">
        <f t="shared" si="21"/>
        <v>0</v>
      </c>
      <c r="R60" s="128">
        <f t="shared" si="22"/>
        <v>0</v>
      </c>
      <c r="S60" s="128">
        <f t="shared" si="23"/>
        <v>0</v>
      </c>
      <c r="T60" s="128">
        <v>0</v>
      </c>
      <c r="U60" s="128">
        <v>0</v>
      </c>
      <c r="V60" s="128">
        <v>0</v>
      </c>
      <c r="W60" s="128">
        <v>0</v>
      </c>
      <c r="X60" s="128">
        <v>4</v>
      </c>
      <c r="Y60" s="128">
        <v>1</v>
      </c>
      <c r="Z60" s="128">
        <v>0</v>
      </c>
      <c r="AA60" s="128">
        <v>0</v>
      </c>
      <c r="AB60" s="116">
        <v>0</v>
      </c>
      <c r="AC60" s="116">
        <v>0</v>
      </c>
      <c r="AD60" s="116">
        <v>0</v>
      </c>
      <c r="AE60" s="116">
        <v>0</v>
      </c>
    </row>
    <row r="61" spans="1:31" ht="16.5" customHeight="1">
      <c r="A61" s="122" t="s">
        <v>25</v>
      </c>
      <c r="B61" s="328">
        <f t="shared" si="18"/>
        <v>303</v>
      </c>
      <c r="C61" s="156">
        <f t="shared" si="19"/>
        <v>138</v>
      </c>
      <c r="D61" s="156">
        <f t="shared" si="20"/>
        <v>165</v>
      </c>
      <c r="E61" s="128">
        <v>136</v>
      </c>
      <c r="F61" s="128">
        <v>155</v>
      </c>
      <c r="G61" s="128">
        <v>1</v>
      </c>
      <c r="H61" s="128">
        <v>9</v>
      </c>
      <c r="I61" s="128">
        <v>1</v>
      </c>
      <c r="J61" s="128">
        <v>1</v>
      </c>
      <c r="K61" s="128">
        <v>0</v>
      </c>
      <c r="L61" s="128">
        <v>0</v>
      </c>
      <c r="M61" s="128">
        <v>0</v>
      </c>
      <c r="N61" s="128">
        <v>0</v>
      </c>
      <c r="O61" s="128">
        <v>0</v>
      </c>
      <c r="P61" s="128">
        <v>0</v>
      </c>
      <c r="Q61" s="128">
        <f t="shared" si="21"/>
        <v>75</v>
      </c>
      <c r="R61" s="128">
        <f t="shared" si="22"/>
        <v>36</v>
      </c>
      <c r="S61" s="128">
        <f t="shared" si="23"/>
        <v>39</v>
      </c>
      <c r="T61" s="128">
        <v>12</v>
      </c>
      <c r="U61" s="128">
        <v>30</v>
      </c>
      <c r="V61" s="128">
        <v>24</v>
      </c>
      <c r="W61" s="128">
        <v>9</v>
      </c>
      <c r="X61" s="128">
        <v>179</v>
      </c>
      <c r="Y61" s="128">
        <v>199</v>
      </c>
      <c r="Z61" s="128">
        <v>1</v>
      </c>
      <c r="AA61" s="128">
        <v>9</v>
      </c>
      <c r="AB61" s="116">
        <v>20</v>
      </c>
      <c r="AC61" s="116">
        <v>30</v>
      </c>
      <c r="AD61" s="116">
        <v>0</v>
      </c>
      <c r="AE61" s="116">
        <v>0</v>
      </c>
    </row>
    <row r="62" spans="1:31" ht="16.5" customHeight="1">
      <c r="A62" s="122" t="s">
        <v>26</v>
      </c>
      <c r="B62" s="328">
        <f t="shared" si="18"/>
        <v>202</v>
      </c>
      <c r="C62" s="156">
        <f t="shared" si="19"/>
        <v>71</v>
      </c>
      <c r="D62" s="156">
        <f t="shared" si="20"/>
        <v>131</v>
      </c>
      <c r="E62" s="128">
        <v>63</v>
      </c>
      <c r="F62" s="128">
        <v>91</v>
      </c>
      <c r="G62" s="128">
        <v>8</v>
      </c>
      <c r="H62" s="128">
        <v>40</v>
      </c>
      <c r="I62" s="128">
        <v>0</v>
      </c>
      <c r="J62" s="128">
        <v>0</v>
      </c>
      <c r="K62" s="128">
        <v>0</v>
      </c>
      <c r="L62" s="128">
        <v>0</v>
      </c>
      <c r="M62" s="128">
        <v>0</v>
      </c>
      <c r="N62" s="128">
        <v>0</v>
      </c>
      <c r="O62" s="128">
        <v>0</v>
      </c>
      <c r="P62" s="128">
        <v>0</v>
      </c>
      <c r="Q62" s="128">
        <f t="shared" si="21"/>
        <v>33</v>
      </c>
      <c r="R62" s="128">
        <f t="shared" si="22"/>
        <v>8</v>
      </c>
      <c r="S62" s="128">
        <f t="shared" si="23"/>
        <v>25</v>
      </c>
      <c r="T62" s="128">
        <v>0</v>
      </c>
      <c r="U62" s="128">
        <v>0</v>
      </c>
      <c r="V62" s="128">
        <v>8</v>
      </c>
      <c r="W62" s="128">
        <v>25</v>
      </c>
      <c r="X62" s="128">
        <v>69</v>
      </c>
      <c r="Y62" s="128">
        <v>94</v>
      </c>
      <c r="Z62" s="128">
        <v>8</v>
      </c>
      <c r="AA62" s="128">
        <v>40</v>
      </c>
      <c r="AB62" s="116">
        <v>2</v>
      </c>
      <c r="AC62" s="116">
        <v>1</v>
      </c>
      <c r="AD62" s="116">
        <v>0</v>
      </c>
      <c r="AE62" s="116">
        <v>0</v>
      </c>
    </row>
    <row r="63" spans="1:31" ht="16.5" customHeight="1">
      <c r="A63" s="116"/>
      <c r="B63" s="328"/>
      <c r="C63" s="116"/>
      <c r="D63" s="116"/>
      <c r="E63" s="128"/>
      <c r="F63" s="128"/>
      <c r="G63" s="116"/>
      <c r="H63" s="128"/>
      <c r="I63" s="128"/>
      <c r="J63" s="116"/>
      <c r="K63" s="128"/>
      <c r="L63" s="128"/>
      <c r="M63" s="116"/>
      <c r="N63" s="128"/>
      <c r="O63" s="128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</row>
    <row r="64" spans="1:31" ht="16.5" customHeight="1">
      <c r="A64" s="332" t="s">
        <v>3</v>
      </c>
      <c r="B64" s="328">
        <f>SUM(B65:B68)</f>
        <v>27</v>
      </c>
      <c r="C64" s="156">
        <f>SUM(C65:C68)</f>
        <v>14</v>
      </c>
      <c r="D64" s="156">
        <f aca="true" t="shared" si="24" ref="D64:AE64">SUM(D65:D68)</f>
        <v>13</v>
      </c>
      <c r="E64" s="156">
        <f t="shared" si="24"/>
        <v>13</v>
      </c>
      <c r="F64" s="156">
        <f t="shared" si="24"/>
        <v>5</v>
      </c>
      <c r="G64" s="156">
        <f t="shared" si="24"/>
        <v>1</v>
      </c>
      <c r="H64" s="156">
        <f t="shared" si="24"/>
        <v>5</v>
      </c>
      <c r="I64" s="156">
        <f t="shared" si="24"/>
        <v>0</v>
      </c>
      <c r="J64" s="156">
        <f t="shared" si="24"/>
        <v>3</v>
      </c>
      <c r="K64" s="156">
        <f t="shared" si="24"/>
        <v>0</v>
      </c>
      <c r="L64" s="156">
        <f t="shared" si="24"/>
        <v>0</v>
      </c>
      <c r="M64" s="156">
        <f t="shared" si="24"/>
        <v>0</v>
      </c>
      <c r="N64" s="156">
        <f t="shared" si="24"/>
        <v>0</v>
      </c>
      <c r="O64" s="156">
        <f t="shared" si="24"/>
        <v>0</v>
      </c>
      <c r="P64" s="156">
        <f t="shared" si="24"/>
        <v>0</v>
      </c>
      <c r="Q64" s="156">
        <f>SUM(Q65:Q68)</f>
        <v>3</v>
      </c>
      <c r="R64" s="156">
        <f t="shared" si="24"/>
        <v>1</v>
      </c>
      <c r="S64" s="156">
        <f t="shared" si="24"/>
        <v>2</v>
      </c>
      <c r="T64" s="156">
        <f t="shared" si="24"/>
        <v>0</v>
      </c>
      <c r="U64" s="156">
        <f t="shared" si="24"/>
        <v>0</v>
      </c>
      <c r="V64" s="156">
        <f t="shared" si="24"/>
        <v>1</v>
      </c>
      <c r="W64" s="156">
        <f t="shared" si="24"/>
        <v>2</v>
      </c>
      <c r="X64" s="156">
        <f t="shared" si="24"/>
        <v>13</v>
      </c>
      <c r="Y64" s="156">
        <f t="shared" si="24"/>
        <v>6</v>
      </c>
      <c r="Z64" s="156">
        <f t="shared" si="24"/>
        <v>1</v>
      </c>
      <c r="AA64" s="156">
        <f t="shared" si="24"/>
        <v>5</v>
      </c>
      <c r="AB64" s="156">
        <f t="shared" si="24"/>
        <v>0</v>
      </c>
      <c r="AC64" s="156">
        <f t="shared" si="24"/>
        <v>0</v>
      </c>
      <c r="AD64" s="156">
        <f t="shared" si="24"/>
        <v>0</v>
      </c>
      <c r="AE64" s="156">
        <f t="shared" si="24"/>
        <v>0</v>
      </c>
    </row>
    <row r="65" spans="1:31" ht="16.5" customHeight="1">
      <c r="A65" s="122" t="s">
        <v>18</v>
      </c>
      <c r="B65" s="328">
        <f>SUM(C65:D65)</f>
        <v>27</v>
      </c>
      <c r="C65" s="156">
        <f aca="true" t="shared" si="25" ref="C65:D68">E65+G65+I65+K65+M65+O65</f>
        <v>14</v>
      </c>
      <c r="D65" s="156">
        <f t="shared" si="25"/>
        <v>13</v>
      </c>
      <c r="E65" s="128">
        <v>13</v>
      </c>
      <c r="F65" s="128">
        <v>5</v>
      </c>
      <c r="G65" s="128">
        <v>1</v>
      </c>
      <c r="H65" s="128">
        <v>5</v>
      </c>
      <c r="I65" s="128">
        <v>0</v>
      </c>
      <c r="J65" s="128">
        <v>3</v>
      </c>
      <c r="K65" s="128">
        <v>0</v>
      </c>
      <c r="L65" s="128">
        <v>0</v>
      </c>
      <c r="M65" s="128">
        <v>0</v>
      </c>
      <c r="N65" s="128">
        <v>0</v>
      </c>
      <c r="O65" s="128">
        <v>0</v>
      </c>
      <c r="P65" s="128">
        <v>0</v>
      </c>
      <c r="Q65" s="128">
        <f>SUM(R65:S65)</f>
        <v>3</v>
      </c>
      <c r="R65" s="128">
        <f aca="true" t="shared" si="26" ref="R65:S68">T65+V65</f>
        <v>1</v>
      </c>
      <c r="S65" s="128">
        <f t="shared" si="26"/>
        <v>2</v>
      </c>
      <c r="T65" s="128">
        <v>0</v>
      </c>
      <c r="U65" s="128">
        <v>0</v>
      </c>
      <c r="V65" s="128">
        <v>1</v>
      </c>
      <c r="W65" s="128">
        <v>2</v>
      </c>
      <c r="X65" s="128">
        <v>13</v>
      </c>
      <c r="Y65" s="128">
        <v>6</v>
      </c>
      <c r="Z65" s="128">
        <v>1</v>
      </c>
      <c r="AA65" s="128">
        <v>5</v>
      </c>
      <c r="AB65" s="116">
        <v>0</v>
      </c>
      <c r="AC65" s="116">
        <v>0</v>
      </c>
      <c r="AD65" s="116">
        <v>0</v>
      </c>
      <c r="AE65" s="116">
        <v>0</v>
      </c>
    </row>
    <row r="66" spans="1:31" ht="16.5" customHeight="1">
      <c r="A66" s="122" t="s">
        <v>19</v>
      </c>
      <c r="B66" s="328">
        <f>SUM(C66:D66)</f>
        <v>0</v>
      </c>
      <c r="C66" s="156">
        <f t="shared" si="25"/>
        <v>0</v>
      </c>
      <c r="D66" s="156">
        <f t="shared" si="25"/>
        <v>0</v>
      </c>
      <c r="E66" s="128">
        <v>0</v>
      </c>
      <c r="F66" s="128">
        <v>0</v>
      </c>
      <c r="G66" s="128">
        <v>0</v>
      </c>
      <c r="H66" s="128">
        <v>0</v>
      </c>
      <c r="I66" s="128">
        <v>0</v>
      </c>
      <c r="J66" s="128">
        <v>0</v>
      </c>
      <c r="K66" s="128">
        <v>0</v>
      </c>
      <c r="L66" s="128">
        <v>0</v>
      </c>
      <c r="M66" s="128">
        <v>0</v>
      </c>
      <c r="N66" s="128">
        <v>0</v>
      </c>
      <c r="O66" s="128">
        <v>0</v>
      </c>
      <c r="P66" s="128">
        <v>0</v>
      </c>
      <c r="Q66" s="128">
        <f>SUM(R66:S66)</f>
        <v>0</v>
      </c>
      <c r="R66" s="128">
        <f t="shared" si="26"/>
        <v>0</v>
      </c>
      <c r="S66" s="128">
        <f t="shared" si="26"/>
        <v>0</v>
      </c>
      <c r="T66" s="128">
        <v>0</v>
      </c>
      <c r="U66" s="128">
        <v>0</v>
      </c>
      <c r="V66" s="128">
        <v>0</v>
      </c>
      <c r="W66" s="128">
        <v>0</v>
      </c>
      <c r="X66" s="128">
        <v>0</v>
      </c>
      <c r="Y66" s="128">
        <v>0</v>
      </c>
      <c r="Z66" s="128">
        <v>0</v>
      </c>
      <c r="AA66" s="128">
        <v>0</v>
      </c>
      <c r="AB66" s="116">
        <v>0</v>
      </c>
      <c r="AC66" s="116">
        <v>0</v>
      </c>
      <c r="AD66" s="116">
        <v>0</v>
      </c>
      <c r="AE66" s="116">
        <v>0</v>
      </c>
    </row>
    <row r="67" spans="1:31" ht="16.5" customHeight="1">
      <c r="A67" s="122" t="s">
        <v>20</v>
      </c>
      <c r="B67" s="328">
        <f>SUM(C67:D67)</f>
        <v>0</v>
      </c>
      <c r="C67" s="156">
        <f t="shared" si="25"/>
        <v>0</v>
      </c>
      <c r="D67" s="156">
        <f t="shared" si="25"/>
        <v>0</v>
      </c>
      <c r="E67" s="128">
        <v>0</v>
      </c>
      <c r="F67" s="128">
        <v>0</v>
      </c>
      <c r="G67" s="128">
        <v>0</v>
      </c>
      <c r="H67" s="128">
        <v>0</v>
      </c>
      <c r="I67" s="128">
        <v>0</v>
      </c>
      <c r="J67" s="128">
        <v>0</v>
      </c>
      <c r="K67" s="128">
        <v>0</v>
      </c>
      <c r="L67" s="128">
        <v>0</v>
      </c>
      <c r="M67" s="128">
        <v>0</v>
      </c>
      <c r="N67" s="128">
        <v>0</v>
      </c>
      <c r="O67" s="128">
        <v>0</v>
      </c>
      <c r="P67" s="128">
        <v>0</v>
      </c>
      <c r="Q67" s="128">
        <f>SUM(R67:S67)</f>
        <v>0</v>
      </c>
      <c r="R67" s="128">
        <f t="shared" si="26"/>
        <v>0</v>
      </c>
      <c r="S67" s="128">
        <f t="shared" si="26"/>
        <v>0</v>
      </c>
      <c r="T67" s="128">
        <v>0</v>
      </c>
      <c r="U67" s="128">
        <v>0</v>
      </c>
      <c r="V67" s="128">
        <v>0</v>
      </c>
      <c r="W67" s="128">
        <v>0</v>
      </c>
      <c r="X67" s="128">
        <v>0</v>
      </c>
      <c r="Y67" s="128">
        <v>0</v>
      </c>
      <c r="Z67" s="128">
        <v>0</v>
      </c>
      <c r="AA67" s="128">
        <v>0</v>
      </c>
      <c r="AB67" s="116">
        <v>0</v>
      </c>
      <c r="AC67" s="116">
        <v>0</v>
      </c>
      <c r="AD67" s="116">
        <v>0</v>
      </c>
      <c r="AE67" s="116">
        <v>0</v>
      </c>
    </row>
    <row r="68" spans="1:31" ht="16.5" customHeight="1">
      <c r="A68" s="122" t="s">
        <v>21</v>
      </c>
      <c r="B68" s="328">
        <f>SUM(C68:D68)</f>
        <v>0</v>
      </c>
      <c r="C68" s="156">
        <f t="shared" si="25"/>
        <v>0</v>
      </c>
      <c r="D68" s="156">
        <f t="shared" si="25"/>
        <v>0</v>
      </c>
      <c r="E68" s="128">
        <v>0</v>
      </c>
      <c r="F68" s="128">
        <v>0</v>
      </c>
      <c r="G68" s="128">
        <v>0</v>
      </c>
      <c r="H68" s="128">
        <v>0</v>
      </c>
      <c r="I68" s="128">
        <v>0</v>
      </c>
      <c r="J68" s="128">
        <v>0</v>
      </c>
      <c r="K68" s="128">
        <v>0</v>
      </c>
      <c r="L68" s="128">
        <v>0</v>
      </c>
      <c r="M68" s="128">
        <v>0</v>
      </c>
      <c r="N68" s="128">
        <v>0</v>
      </c>
      <c r="O68" s="128">
        <v>0</v>
      </c>
      <c r="P68" s="128">
        <v>0</v>
      </c>
      <c r="Q68" s="128">
        <f>SUM(R68:S68)</f>
        <v>0</v>
      </c>
      <c r="R68" s="128">
        <f t="shared" si="26"/>
        <v>0</v>
      </c>
      <c r="S68" s="128">
        <f t="shared" si="26"/>
        <v>0</v>
      </c>
      <c r="T68" s="128">
        <v>0</v>
      </c>
      <c r="U68" s="128">
        <v>0</v>
      </c>
      <c r="V68" s="128">
        <v>0</v>
      </c>
      <c r="W68" s="128">
        <v>0</v>
      </c>
      <c r="X68" s="128">
        <v>0</v>
      </c>
      <c r="Y68" s="128">
        <v>0</v>
      </c>
      <c r="Z68" s="128">
        <v>0</v>
      </c>
      <c r="AA68" s="128">
        <v>0</v>
      </c>
      <c r="AB68" s="116">
        <v>0</v>
      </c>
      <c r="AC68" s="116">
        <v>0</v>
      </c>
      <c r="AD68" s="116">
        <v>0</v>
      </c>
      <c r="AE68" s="116">
        <v>0</v>
      </c>
    </row>
    <row r="69" spans="1:31" ht="16.5" customHeight="1">
      <c r="A69" s="21"/>
      <c r="B69" s="18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1:31" ht="17.25" customHeight="1">
      <c r="A70" s="116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</row>
  </sheetData>
  <sheetProtection/>
  <mergeCells count="46">
    <mergeCell ref="Q6:U6"/>
    <mergeCell ref="Q7:Q8"/>
    <mergeCell ref="I44:J44"/>
    <mergeCell ref="K44:L44"/>
    <mergeCell ref="O44:P44"/>
    <mergeCell ref="O45:P45"/>
    <mergeCell ref="K7:M7"/>
    <mergeCell ref="T7:U7"/>
    <mergeCell ref="N7:P7"/>
    <mergeCell ref="AE6:AI6"/>
    <mergeCell ref="AF7:AG7"/>
    <mergeCell ref="AH7:AI7"/>
    <mergeCell ref="T44:U45"/>
    <mergeCell ref="Q44:S45"/>
    <mergeCell ref="X43:AE43"/>
    <mergeCell ref="X44:AA44"/>
    <mergeCell ref="Z45:AA45"/>
    <mergeCell ref="AB45:AC45"/>
    <mergeCell ref="R7:S7"/>
    <mergeCell ref="AD45:AE45"/>
    <mergeCell ref="X45:Y45"/>
    <mergeCell ref="AB44:AE44"/>
    <mergeCell ref="V44:W45"/>
    <mergeCell ref="A4:P4"/>
    <mergeCell ref="A41:P41"/>
    <mergeCell ref="B43:P43"/>
    <mergeCell ref="G45:H45"/>
    <mergeCell ref="B6:D7"/>
    <mergeCell ref="E6:G7"/>
    <mergeCell ref="A43:A46"/>
    <mergeCell ref="H6:J6"/>
    <mergeCell ref="H7:J7"/>
    <mergeCell ref="N6:P6"/>
    <mergeCell ref="V6:X7"/>
    <mergeCell ref="AB6:AD7"/>
    <mergeCell ref="Y6:AA7"/>
    <mergeCell ref="Q43:W43"/>
    <mergeCell ref="K6:M6"/>
    <mergeCell ref="E45:F45"/>
    <mergeCell ref="B44:D45"/>
    <mergeCell ref="I45:J45"/>
    <mergeCell ref="E44:F44"/>
    <mergeCell ref="K45:L45"/>
    <mergeCell ref="M45:N45"/>
    <mergeCell ref="G44:H44"/>
    <mergeCell ref="M44:N44"/>
  </mergeCells>
  <conditionalFormatting sqref="A9:AI31">
    <cfRule type="expression" priority="2" dxfId="0" stopIfTrue="1">
      <formula>MOD(ROW(),2)=1</formula>
    </cfRule>
  </conditionalFormatting>
  <conditionalFormatting sqref="A47:AE69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fitToWidth="2" horizontalDpi="600" verticalDpi="600" orientation="portrait" paperSize="9" scale="63" r:id="rId1"/>
  <colBreaks count="1" manualBreakCount="1">
    <brk id="16" min="3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W71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O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7.58203125" style="5" customWidth="1"/>
    <col min="6" max="31" width="6.58203125" style="5" customWidth="1"/>
    <col min="32" max="32" width="8.75" style="5" customWidth="1"/>
    <col min="33" max="33" width="1.328125" style="5" customWidth="1"/>
    <col min="34" max="34" width="2.33203125" style="5" customWidth="1"/>
    <col min="35" max="35" width="8.75" style="5" customWidth="1"/>
    <col min="36" max="49" width="6.58203125" style="5" customWidth="1"/>
    <col min="50" max="50" width="8.75" style="5" customWidth="1"/>
    <col min="51" max="16384" width="8.75" style="5" customWidth="1"/>
  </cols>
  <sheetData>
    <row r="1" spans="1:48" ht="16.5" customHeight="1">
      <c r="A1" s="375" t="s">
        <v>305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2"/>
      <c r="Q1" s="2"/>
      <c r="R1" s="2"/>
      <c r="S1" s="2"/>
      <c r="T1" s="3" t="s">
        <v>208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H1" s="375" t="s">
        <v>305</v>
      </c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</row>
    <row r="2" spans="1:48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1"/>
      <c r="AE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9" ht="16.5" customHeight="1">
      <c r="A3" s="3" t="s">
        <v>110</v>
      </c>
      <c r="C3" s="89"/>
      <c r="D3" s="89"/>
      <c r="E3" s="8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 t="s">
        <v>209</v>
      </c>
      <c r="S3" s="6"/>
      <c r="T3" s="6"/>
      <c r="U3" s="6"/>
      <c r="V3" s="8"/>
      <c r="W3" s="8"/>
      <c r="X3" s="8"/>
      <c r="Y3" s="8"/>
      <c r="Z3" s="8"/>
      <c r="AA3" s="8"/>
      <c r="AB3" s="8"/>
      <c r="AC3" s="8"/>
      <c r="AD3" s="89"/>
      <c r="AE3" s="89"/>
      <c r="AF3" s="8"/>
      <c r="AG3" s="10" t="s">
        <v>2</v>
      </c>
      <c r="AH3" s="6" t="s">
        <v>209</v>
      </c>
      <c r="AJ3" s="89"/>
      <c r="AK3" s="89"/>
      <c r="AL3" s="89"/>
      <c r="AM3" s="89"/>
      <c r="AN3" s="89"/>
      <c r="AO3" s="6"/>
      <c r="AP3" s="6"/>
      <c r="AQ3" s="6"/>
      <c r="AR3" s="6"/>
      <c r="AS3" s="6"/>
      <c r="AT3" s="6"/>
      <c r="AU3" s="6"/>
      <c r="AV3" s="8"/>
      <c r="AW3" s="10" t="s">
        <v>2</v>
      </c>
    </row>
    <row r="4" spans="1:49" ht="16.5" customHeight="1">
      <c r="A4" s="361" t="s">
        <v>268</v>
      </c>
      <c r="B4" s="386"/>
      <c r="C4" s="502" t="s">
        <v>0</v>
      </c>
      <c r="D4" s="353"/>
      <c r="E4" s="386"/>
      <c r="F4" s="499" t="s">
        <v>244</v>
      </c>
      <c r="G4" s="499"/>
      <c r="H4" s="499" t="s">
        <v>103</v>
      </c>
      <c r="I4" s="499"/>
      <c r="J4" s="501" t="s">
        <v>261</v>
      </c>
      <c r="K4" s="501"/>
      <c r="L4" s="499" t="s">
        <v>104</v>
      </c>
      <c r="M4" s="499"/>
      <c r="N4" s="499" t="s">
        <v>105</v>
      </c>
      <c r="O4" s="499"/>
      <c r="P4" s="501" t="s">
        <v>106</v>
      </c>
      <c r="Q4" s="499"/>
      <c r="R4" s="499" t="s">
        <v>107</v>
      </c>
      <c r="S4" s="499"/>
      <c r="T4" s="499" t="s">
        <v>245</v>
      </c>
      <c r="U4" s="499"/>
      <c r="V4" s="499" t="s">
        <v>246</v>
      </c>
      <c r="W4" s="499"/>
      <c r="X4" s="499" t="s">
        <v>247</v>
      </c>
      <c r="Y4" s="499"/>
      <c r="Z4" s="352" t="s">
        <v>264</v>
      </c>
      <c r="AA4" s="362"/>
      <c r="AB4" s="352" t="s">
        <v>248</v>
      </c>
      <c r="AC4" s="361"/>
      <c r="AD4" s="352" t="s">
        <v>267</v>
      </c>
      <c r="AE4" s="362"/>
      <c r="AF4" s="352" t="s">
        <v>268</v>
      </c>
      <c r="AG4" s="353"/>
      <c r="AH4" s="361" t="s">
        <v>268</v>
      </c>
      <c r="AI4" s="386"/>
      <c r="AJ4" s="352" t="s">
        <v>250</v>
      </c>
      <c r="AK4" s="362"/>
      <c r="AL4" s="352" t="s">
        <v>262</v>
      </c>
      <c r="AM4" s="362"/>
      <c r="AN4" s="499" t="s">
        <v>108</v>
      </c>
      <c r="AO4" s="499"/>
      <c r="AP4" s="352" t="s">
        <v>327</v>
      </c>
      <c r="AQ4" s="362"/>
      <c r="AR4" s="352" t="s">
        <v>263</v>
      </c>
      <c r="AS4" s="362"/>
      <c r="AT4" s="501" t="s">
        <v>251</v>
      </c>
      <c r="AU4" s="499"/>
      <c r="AV4" s="499" t="s">
        <v>265</v>
      </c>
      <c r="AW4" s="500"/>
    </row>
    <row r="5" spans="1:49" ht="16.5" customHeight="1">
      <c r="A5" s="355"/>
      <c r="B5" s="387"/>
      <c r="C5" s="356"/>
      <c r="D5" s="357"/>
      <c r="E5" s="388"/>
      <c r="F5" s="499"/>
      <c r="G5" s="499"/>
      <c r="H5" s="499"/>
      <c r="I5" s="499"/>
      <c r="J5" s="501"/>
      <c r="K5" s="501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363"/>
      <c r="AA5" s="365"/>
      <c r="AB5" s="363"/>
      <c r="AC5" s="364"/>
      <c r="AD5" s="363"/>
      <c r="AE5" s="365"/>
      <c r="AF5" s="354"/>
      <c r="AG5" s="355"/>
      <c r="AH5" s="355"/>
      <c r="AI5" s="387"/>
      <c r="AJ5" s="363"/>
      <c r="AK5" s="365"/>
      <c r="AL5" s="363"/>
      <c r="AM5" s="365"/>
      <c r="AN5" s="499"/>
      <c r="AO5" s="499"/>
      <c r="AP5" s="363"/>
      <c r="AQ5" s="365"/>
      <c r="AR5" s="363"/>
      <c r="AS5" s="365"/>
      <c r="AT5" s="499"/>
      <c r="AU5" s="499"/>
      <c r="AV5" s="499"/>
      <c r="AW5" s="500"/>
    </row>
    <row r="6" spans="1:49" ht="9.75" customHeight="1">
      <c r="A6" s="355"/>
      <c r="B6" s="387"/>
      <c r="C6" s="378" t="s">
        <v>0</v>
      </c>
      <c r="D6" s="378" t="s">
        <v>8</v>
      </c>
      <c r="E6" s="378" t="s">
        <v>1</v>
      </c>
      <c r="F6" s="378" t="s">
        <v>8</v>
      </c>
      <c r="G6" s="378" t="s">
        <v>1</v>
      </c>
      <c r="H6" s="378" t="s">
        <v>8</v>
      </c>
      <c r="I6" s="378" t="s">
        <v>1</v>
      </c>
      <c r="J6" s="378" t="s">
        <v>8</v>
      </c>
      <c r="K6" s="378" t="s">
        <v>1</v>
      </c>
      <c r="L6" s="378" t="s">
        <v>8</v>
      </c>
      <c r="M6" s="378" t="s">
        <v>1</v>
      </c>
      <c r="N6" s="378" t="s">
        <v>8</v>
      </c>
      <c r="O6" s="378" t="s">
        <v>1</v>
      </c>
      <c r="P6" s="378" t="s">
        <v>8</v>
      </c>
      <c r="Q6" s="378" t="s">
        <v>1</v>
      </c>
      <c r="R6" s="378" t="s">
        <v>8</v>
      </c>
      <c r="S6" s="378" t="s">
        <v>1</v>
      </c>
      <c r="T6" s="378" t="s">
        <v>8</v>
      </c>
      <c r="U6" s="378" t="s">
        <v>1</v>
      </c>
      <c r="V6" s="378" t="s">
        <v>8</v>
      </c>
      <c r="W6" s="378" t="s">
        <v>1</v>
      </c>
      <c r="X6" s="378" t="s">
        <v>8</v>
      </c>
      <c r="Y6" s="378" t="s">
        <v>1</v>
      </c>
      <c r="Z6" s="378" t="s">
        <v>8</v>
      </c>
      <c r="AA6" s="378" t="s">
        <v>1</v>
      </c>
      <c r="AB6" s="378" t="s">
        <v>8</v>
      </c>
      <c r="AC6" s="378" t="s">
        <v>1</v>
      </c>
      <c r="AD6" s="378" t="s">
        <v>8</v>
      </c>
      <c r="AE6" s="378" t="s">
        <v>1</v>
      </c>
      <c r="AF6" s="354"/>
      <c r="AG6" s="355"/>
      <c r="AH6" s="355"/>
      <c r="AI6" s="387"/>
      <c r="AJ6" s="378" t="s">
        <v>8</v>
      </c>
      <c r="AK6" s="378" t="s">
        <v>1</v>
      </c>
      <c r="AL6" s="378" t="s">
        <v>8</v>
      </c>
      <c r="AM6" s="378" t="s">
        <v>1</v>
      </c>
      <c r="AN6" s="378" t="s">
        <v>8</v>
      </c>
      <c r="AO6" s="378" t="s">
        <v>1</v>
      </c>
      <c r="AP6" s="378" t="s">
        <v>8</v>
      </c>
      <c r="AQ6" s="378" t="s">
        <v>1</v>
      </c>
      <c r="AR6" s="378" t="s">
        <v>8</v>
      </c>
      <c r="AS6" s="378" t="s">
        <v>1</v>
      </c>
      <c r="AT6" s="378" t="s">
        <v>8</v>
      </c>
      <c r="AU6" s="378" t="s">
        <v>1</v>
      </c>
      <c r="AV6" s="378" t="s">
        <v>8</v>
      </c>
      <c r="AW6" s="378" t="s">
        <v>1</v>
      </c>
    </row>
    <row r="7" spans="1:49" ht="9.75" customHeight="1">
      <c r="A7" s="357"/>
      <c r="B7" s="388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56"/>
      <c r="AG7" s="357"/>
      <c r="AH7" s="357"/>
      <c r="AI7" s="388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</row>
    <row r="8" spans="1:48" ht="12" customHeight="1">
      <c r="A8" s="8"/>
      <c r="B8" s="12"/>
      <c r="C8" s="312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25"/>
      <c r="AE8" s="135"/>
      <c r="AF8" s="13"/>
      <c r="AG8" s="14"/>
      <c r="AH8" s="8"/>
      <c r="AI8" s="12"/>
      <c r="AJ8" s="26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9" ht="20.25" customHeight="1">
      <c r="A9" s="90"/>
      <c r="B9" s="85" t="s">
        <v>291</v>
      </c>
      <c r="C9" s="275">
        <v>4778</v>
      </c>
      <c r="D9" s="88">
        <v>2728</v>
      </c>
      <c r="E9" s="88">
        <v>2050</v>
      </c>
      <c r="F9" s="88">
        <v>22</v>
      </c>
      <c r="G9" s="88">
        <v>10</v>
      </c>
      <c r="H9" s="88">
        <v>27</v>
      </c>
      <c r="I9" s="88">
        <v>0</v>
      </c>
      <c r="J9" s="88">
        <v>3</v>
      </c>
      <c r="K9" s="88">
        <v>2</v>
      </c>
      <c r="L9" s="88">
        <v>378</v>
      </c>
      <c r="M9" s="88">
        <v>40</v>
      </c>
      <c r="N9" s="88">
        <v>956</v>
      </c>
      <c r="O9" s="88">
        <v>517</v>
      </c>
      <c r="P9" s="136">
        <v>50</v>
      </c>
      <c r="Q9" s="136">
        <v>7</v>
      </c>
      <c r="R9" s="136">
        <v>16</v>
      </c>
      <c r="S9" s="136">
        <v>26</v>
      </c>
      <c r="T9" s="136">
        <v>184</v>
      </c>
      <c r="U9" s="136">
        <v>59</v>
      </c>
      <c r="V9" s="136">
        <v>295</v>
      </c>
      <c r="W9" s="136">
        <v>454</v>
      </c>
      <c r="X9" s="136">
        <v>12</v>
      </c>
      <c r="Y9" s="136">
        <v>50</v>
      </c>
      <c r="Z9" s="136">
        <v>33</v>
      </c>
      <c r="AA9" s="136">
        <v>22</v>
      </c>
      <c r="AB9" s="136">
        <v>29</v>
      </c>
      <c r="AC9" s="136">
        <v>31</v>
      </c>
      <c r="AD9" s="136">
        <v>113</v>
      </c>
      <c r="AE9" s="152">
        <v>199</v>
      </c>
      <c r="AF9" s="96" t="s">
        <v>291</v>
      </c>
      <c r="AG9" s="15"/>
      <c r="AH9" s="90"/>
      <c r="AI9" s="85" t="s">
        <v>291</v>
      </c>
      <c r="AJ9" s="151">
        <v>53</v>
      </c>
      <c r="AK9" s="136">
        <v>127</v>
      </c>
      <c r="AL9" s="136">
        <v>3</v>
      </c>
      <c r="AM9" s="136">
        <v>6</v>
      </c>
      <c r="AN9" s="136">
        <v>66</v>
      </c>
      <c r="AO9" s="136">
        <v>245</v>
      </c>
      <c r="AP9" s="136">
        <v>41</v>
      </c>
      <c r="AQ9" s="136">
        <v>51</v>
      </c>
      <c r="AR9" s="136">
        <v>160</v>
      </c>
      <c r="AS9" s="136">
        <v>82</v>
      </c>
      <c r="AT9" s="136">
        <v>259</v>
      </c>
      <c r="AU9" s="136">
        <v>99</v>
      </c>
      <c r="AV9" s="136">
        <v>28</v>
      </c>
      <c r="AW9" s="132">
        <v>23</v>
      </c>
    </row>
    <row r="10" spans="1:49" s="145" customFormat="1" ht="20.25" customHeight="1">
      <c r="A10" s="170"/>
      <c r="B10" s="82" t="s">
        <v>322</v>
      </c>
      <c r="C10" s="276">
        <f aca="true" t="shared" si="0" ref="C10:AE10">C12+C32+C35+C40+C42+C45+C49+C53+C56+C59+C61</f>
        <v>4647</v>
      </c>
      <c r="D10" s="277">
        <f t="shared" si="0"/>
        <v>2638</v>
      </c>
      <c r="E10" s="277">
        <f t="shared" si="0"/>
        <v>2009</v>
      </c>
      <c r="F10" s="277">
        <f t="shared" si="0"/>
        <v>18</v>
      </c>
      <c r="G10" s="277">
        <f t="shared" si="0"/>
        <v>14</v>
      </c>
      <c r="H10" s="277">
        <f t="shared" si="0"/>
        <v>17</v>
      </c>
      <c r="I10" s="277">
        <f t="shared" si="0"/>
        <v>0</v>
      </c>
      <c r="J10" s="277">
        <f t="shared" si="0"/>
        <v>0</v>
      </c>
      <c r="K10" s="277">
        <f t="shared" si="0"/>
        <v>1</v>
      </c>
      <c r="L10" s="277">
        <f t="shared" si="0"/>
        <v>374</v>
      </c>
      <c r="M10" s="277">
        <f t="shared" si="0"/>
        <v>61</v>
      </c>
      <c r="N10" s="277">
        <f t="shared" si="0"/>
        <v>957</v>
      </c>
      <c r="O10" s="277">
        <f t="shared" si="0"/>
        <v>507</v>
      </c>
      <c r="P10" s="313">
        <f t="shared" si="0"/>
        <v>41</v>
      </c>
      <c r="Q10" s="313">
        <f t="shared" si="0"/>
        <v>8</v>
      </c>
      <c r="R10" s="313">
        <f t="shared" si="0"/>
        <v>16</v>
      </c>
      <c r="S10" s="313">
        <f t="shared" si="0"/>
        <v>18</v>
      </c>
      <c r="T10" s="313">
        <f t="shared" si="0"/>
        <v>186</v>
      </c>
      <c r="U10" s="313">
        <f t="shared" si="0"/>
        <v>62</v>
      </c>
      <c r="V10" s="313">
        <f t="shared" si="0"/>
        <v>282</v>
      </c>
      <c r="W10" s="313">
        <f t="shared" si="0"/>
        <v>411</v>
      </c>
      <c r="X10" s="313">
        <f t="shared" si="0"/>
        <v>5</v>
      </c>
      <c r="Y10" s="313">
        <f t="shared" si="0"/>
        <v>51</v>
      </c>
      <c r="Z10" s="313">
        <f t="shared" si="0"/>
        <v>25</v>
      </c>
      <c r="AA10" s="313">
        <f t="shared" si="0"/>
        <v>30</v>
      </c>
      <c r="AB10" s="313">
        <f t="shared" si="0"/>
        <v>43</v>
      </c>
      <c r="AC10" s="313">
        <f t="shared" si="0"/>
        <v>26</v>
      </c>
      <c r="AD10" s="313">
        <f t="shared" si="0"/>
        <v>122</v>
      </c>
      <c r="AE10" s="314">
        <f t="shared" si="0"/>
        <v>207</v>
      </c>
      <c r="AF10" s="315" t="s">
        <v>322</v>
      </c>
      <c r="AG10" s="171"/>
      <c r="AH10" s="170"/>
      <c r="AI10" s="82" t="s">
        <v>322</v>
      </c>
      <c r="AJ10" s="276">
        <f aca="true" t="shared" si="1" ref="AJ10:AW10">AJ12+AJ32+AJ35+AJ40+AJ42+AJ45+AJ49+AJ53+AJ56+AJ59+AJ61</f>
        <v>28</v>
      </c>
      <c r="AK10" s="313">
        <f t="shared" si="1"/>
        <v>106</v>
      </c>
      <c r="AL10" s="313">
        <f t="shared" si="1"/>
        <v>1</v>
      </c>
      <c r="AM10" s="313">
        <f t="shared" si="1"/>
        <v>6</v>
      </c>
      <c r="AN10" s="313">
        <f t="shared" si="1"/>
        <v>56</v>
      </c>
      <c r="AO10" s="313">
        <f t="shared" si="1"/>
        <v>236</v>
      </c>
      <c r="AP10" s="313">
        <f t="shared" si="1"/>
        <v>45</v>
      </c>
      <c r="AQ10" s="313">
        <f t="shared" si="1"/>
        <v>56</v>
      </c>
      <c r="AR10" s="313">
        <f t="shared" si="1"/>
        <v>129</v>
      </c>
      <c r="AS10" s="313">
        <f t="shared" si="1"/>
        <v>86</v>
      </c>
      <c r="AT10" s="313">
        <f t="shared" si="1"/>
        <v>269</v>
      </c>
      <c r="AU10" s="313">
        <f t="shared" si="1"/>
        <v>101</v>
      </c>
      <c r="AV10" s="313">
        <f t="shared" si="1"/>
        <v>24</v>
      </c>
      <c r="AW10" s="313">
        <f t="shared" si="1"/>
        <v>22</v>
      </c>
    </row>
    <row r="11" spans="1:49" ht="12" customHeight="1">
      <c r="A11" s="8"/>
      <c r="B11" s="12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0"/>
      <c r="AE11" s="131"/>
      <c r="AF11" s="17"/>
      <c r="AG11" s="15"/>
      <c r="AH11" s="8"/>
      <c r="AI11" s="1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</row>
    <row r="12" spans="1:49" s="221" customFormat="1" ht="18.75" customHeight="1">
      <c r="A12" s="393" t="s">
        <v>233</v>
      </c>
      <c r="B12" s="503"/>
      <c r="C12" s="278">
        <f>SUM(C14:C31)</f>
        <v>3462</v>
      </c>
      <c r="D12" s="279">
        <f aca="true" t="shared" si="2" ref="D12:AE12">SUM(D14:D31)</f>
        <v>2051</v>
      </c>
      <c r="E12" s="279">
        <f t="shared" si="2"/>
        <v>1411</v>
      </c>
      <c r="F12" s="279">
        <f t="shared" si="2"/>
        <v>10</v>
      </c>
      <c r="G12" s="279">
        <f t="shared" si="2"/>
        <v>6</v>
      </c>
      <c r="H12" s="279">
        <f t="shared" si="2"/>
        <v>15</v>
      </c>
      <c r="I12" s="279">
        <f t="shared" si="2"/>
        <v>0</v>
      </c>
      <c r="J12" s="279">
        <f t="shared" si="2"/>
        <v>0</v>
      </c>
      <c r="K12" s="279">
        <f t="shared" si="2"/>
        <v>1</v>
      </c>
      <c r="L12" s="279">
        <f t="shared" si="2"/>
        <v>310</v>
      </c>
      <c r="M12" s="279">
        <f t="shared" si="2"/>
        <v>55</v>
      </c>
      <c r="N12" s="279">
        <f t="shared" si="2"/>
        <v>728</v>
      </c>
      <c r="O12" s="279">
        <f t="shared" si="2"/>
        <v>315</v>
      </c>
      <c r="P12" s="316">
        <f t="shared" si="2"/>
        <v>31</v>
      </c>
      <c r="Q12" s="316">
        <f t="shared" si="2"/>
        <v>7</v>
      </c>
      <c r="R12" s="316">
        <f t="shared" si="2"/>
        <v>15</v>
      </c>
      <c r="S12" s="316">
        <f t="shared" si="2"/>
        <v>14</v>
      </c>
      <c r="T12" s="316">
        <f t="shared" si="2"/>
        <v>149</v>
      </c>
      <c r="U12" s="316">
        <f t="shared" si="2"/>
        <v>40</v>
      </c>
      <c r="V12" s="316">
        <f t="shared" si="2"/>
        <v>205</v>
      </c>
      <c r="W12" s="316">
        <f t="shared" si="2"/>
        <v>301</v>
      </c>
      <c r="X12" s="316">
        <f t="shared" si="2"/>
        <v>3</v>
      </c>
      <c r="Y12" s="316">
        <f t="shared" si="2"/>
        <v>36</v>
      </c>
      <c r="Z12" s="316">
        <f t="shared" si="2"/>
        <v>22</v>
      </c>
      <c r="AA12" s="316">
        <f t="shared" si="2"/>
        <v>24</v>
      </c>
      <c r="AB12" s="316">
        <f t="shared" si="2"/>
        <v>38</v>
      </c>
      <c r="AC12" s="316">
        <f t="shared" si="2"/>
        <v>21</v>
      </c>
      <c r="AD12" s="316">
        <f t="shared" si="2"/>
        <v>94</v>
      </c>
      <c r="AE12" s="317">
        <f t="shared" si="2"/>
        <v>145</v>
      </c>
      <c r="AF12" s="350" t="s">
        <v>233</v>
      </c>
      <c r="AG12" s="351"/>
      <c r="AH12" s="393" t="s">
        <v>233</v>
      </c>
      <c r="AI12" s="497"/>
      <c r="AJ12" s="316">
        <f aca="true" t="shared" si="3" ref="AJ12:AW12">SUM(AJ14:AJ31)</f>
        <v>18</v>
      </c>
      <c r="AK12" s="316">
        <f t="shared" si="3"/>
        <v>74</v>
      </c>
      <c r="AL12" s="316">
        <f t="shared" si="3"/>
        <v>1</v>
      </c>
      <c r="AM12" s="316">
        <f t="shared" si="3"/>
        <v>4</v>
      </c>
      <c r="AN12" s="316">
        <f t="shared" si="3"/>
        <v>42</v>
      </c>
      <c r="AO12" s="316">
        <f t="shared" si="3"/>
        <v>162</v>
      </c>
      <c r="AP12" s="316">
        <f t="shared" si="3"/>
        <v>31</v>
      </c>
      <c r="AQ12" s="316">
        <f t="shared" si="3"/>
        <v>37</v>
      </c>
      <c r="AR12" s="316">
        <f t="shared" si="3"/>
        <v>107</v>
      </c>
      <c r="AS12" s="316">
        <f t="shared" si="3"/>
        <v>63</v>
      </c>
      <c r="AT12" s="316">
        <f t="shared" si="3"/>
        <v>210</v>
      </c>
      <c r="AU12" s="316">
        <f t="shared" si="3"/>
        <v>84</v>
      </c>
      <c r="AV12" s="316">
        <f t="shared" si="3"/>
        <v>22</v>
      </c>
      <c r="AW12" s="316">
        <f t="shared" si="3"/>
        <v>22</v>
      </c>
    </row>
    <row r="13" spans="1:49" s="221" customFormat="1" ht="18.75" customHeight="1">
      <c r="A13" s="280"/>
      <c r="B13" s="318" t="s">
        <v>234</v>
      </c>
      <c r="C13" s="278">
        <f>SUM(C14:C18)</f>
        <v>1317</v>
      </c>
      <c r="D13" s="279">
        <f aca="true" t="shared" si="4" ref="D13:AE13">SUM(D14:D18)</f>
        <v>754</v>
      </c>
      <c r="E13" s="279">
        <f t="shared" si="4"/>
        <v>563</v>
      </c>
      <c r="F13" s="279">
        <f t="shared" si="4"/>
        <v>4</v>
      </c>
      <c r="G13" s="279">
        <f t="shared" si="4"/>
        <v>1</v>
      </c>
      <c r="H13" s="279">
        <f t="shared" si="4"/>
        <v>1</v>
      </c>
      <c r="I13" s="279">
        <f t="shared" si="4"/>
        <v>0</v>
      </c>
      <c r="J13" s="279">
        <f t="shared" si="4"/>
        <v>0</v>
      </c>
      <c r="K13" s="279">
        <f t="shared" si="4"/>
        <v>0</v>
      </c>
      <c r="L13" s="279">
        <f t="shared" si="4"/>
        <v>111</v>
      </c>
      <c r="M13" s="279">
        <f t="shared" si="4"/>
        <v>26</v>
      </c>
      <c r="N13" s="279">
        <f t="shared" si="4"/>
        <v>219</v>
      </c>
      <c r="O13" s="279">
        <f t="shared" si="4"/>
        <v>68</v>
      </c>
      <c r="P13" s="316">
        <f t="shared" si="4"/>
        <v>16</v>
      </c>
      <c r="Q13" s="316">
        <f t="shared" si="4"/>
        <v>2</v>
      </c>
      <c r="R13" s="316">
        <f t="shared" si="4"/>
        <v>10</v>
      </c>
      <c r="S13" s="316">
        <f t="shared" si="4"/>
        <v>9</v>
      </c>
      <c r="T13" s="316">
        <f t="shared" si="4"/>
        <v>60</v>
      </c>
      <c r="U13" s="316">
        <f t="shared" si="4"/>
        <v>19</v>
      </c>
      <c r="V13" s="316">
        <f t="shared" si="4"/>
        <v>92</v>
      </c>
      <c r="W13" s="316">
        <f t="shared" si="4"/>
        <v>152</v>
      </c>
      <c r="X13" s="316">
        <f t="shared" si="4"/>
        <v>2</v>
      </c>
      <c r="Y13" s="316">
        <f t="shared" si="4"/>
        <v>11</v>
      </c>
      <c r="Z13" s="316">
        <f t="shared" si="4"/>
        <v>11</v>
      </c>
      <c r="AA13" s="316">
        <f t="shared" si="4"/>
        <v>17</v>
      </c>
      <c r="AB13" s="316">
        <f t="shared" si="4"/>
        <v>13</v>
      </c>
      <c r="AC13" s="316">
        <f t="shared" si="4"/>
        <v>6</v>
      </c>
      <c r="AD13" s="316">
        <f t="shared" si="4"/>
        <v>52</v>
      </c>
      <c r="AE13" s="317">
        <f t="shared" si="4"/>
        <v>66</v>
      </c>
      <c r="AF13" s="282" t="s">
        <v>234</v>
      </c>
      <c r="AG13" s="280"/>
      <c r="AH13" s="280"/>
      <c r="AI13" s="318" t="s">
        <v>234</v>
      </c>
      <c r="AJ13" s="316">
        <f aca="true" t="shared" si="5" ref="AJ13:AW13">SUM(AJ14:AJ18)</f>
        <v>9</v>
      </c>
      <c r="AK13" s="316">
        <f t="shared" si="5"/>
        <v>30</v>
      </c>
      <c r="AL13" s="316">
        <f t="shared" si="5"/>
        <v>1</v>
      </c>
      <c r="AM13" s="316">
        <f t="shared" si="5"/>
        <v>2</v>
      </c>
      <c r="AN13" s="316">
        <f t="shared" si="5"/>
        <v>8</v>
      </c>
      <c r="AO13" s="316">
        <f t="shared" si="5"/>
        <v>53</v>
      </c>
      <c r="AP13" s="316">
        <f t="shared" si="5"/>
        <v>0</v>
      </c>
      <c r="AQ13" s="316">
        <f t="shared" si="5"/>
        <v>9</v>
      </c>
      <c r="AR13" s="316">
        <f t="shared" si="5"/>
        <v>47</v>
      </c>
      <c r="AS13" s="316">
        <f t="shared" si="5"/>
        <v>36</v>
      </c>
      <c r="AT13" s="316">
        <f t="shared" si="5"/>
        <v>95</v>
      </c>
      <c r="AU13" s="316">
        <f t="shared" si="5"/>
        <v>46</v>
      </c>
      <c r="AV13" s="316">
        <f t="shared" si="5"/>
        <v>3</v>
      </c>
      <c r="AW13" s="316">
        <f t="shared" si="5"/>
        <v>10</v>
      </c>
    </row>
    <row r="14" spans="1:49" s="228" customFormat="1" ht="18.75" customHeight="1">
      <c r="A14" s="222"/>
      <c r="B14" s="234" t="s">
        <v>27</v>
      </c>
      <c r="C14" s="283">
        <f>SUM(D14:E14)</f>
        <v>562</v>
      </c>
      <c r="D14" s="235">
        <f>F14+H14+J14+L14+N14+P14+R14+T14+V14+X14+Z14+AB14+AD14+AJ14+AL14+AN14+AP14+AR14+AT14+AV14</f>
        <v>342</v>
      </c>
      <c r="E14" s="235">
        <f>G14+I14+K14+M14+O14+Q14+S14+U14+W14+Y14+AA14+AC14+AE14+AK14+AM14+AO14+AQ14+AS14+AU14+AW14</f>
        <v>220</v>
      </c>
      <c r="F14" s="224">
        <v>0</v>
      </c>
      <c r="G14" s="224">
        <v>0</v>
      </c>
      <c r="H14" s="224">
        <v>1</v>
      </c>
      <c r="I14" s="224">
        <v>0</v>
      </c>
      <c r="J14" s="224">
        <v>0</v>
      </c>
      <c r="K14" s="224">
        <v>0</v>
      </c>
      <c r="L14" s="224">
        <v>43</v>
      </c>
      <c r="M14" s="224">
        <v>7</v>
      </c>
      <c r="N14" s="224">
        <v>115</v>
      </c>
      <c r="O14" s="224">
        <v>26</v>
      </c>
      <c r="P14" s="241">
        <v>8</v>
      </c>
      <c r="Q14" s="241">
        <v>2</v>
      </c>
      <c r="R14" s="241">
        <v>4</v>
      </c>
      <c r="S14" s="241">
        <v>4</v>
      </c>
      <c r="T14" s="241">
        <v>20</v>
      </c>
      <c r="U14" s="241">
        <v>3</v>
      </c>
      <c r="V14" s="241">
        <v>40</v>
      </c>
      <c r="W14" s="241">
        <v>55</v>
      </c>
      <c r="X14" s="241">
        <v>1</v>
      </c>
      <c r="Y14" s="241">
        <v>3</v>
      </c>
      <c r="Z14" s="241">
        <v>3</v>
      </c>
      <c r="AA14" s="241">
        <v>6</v>
      </c>
      <c r="AB14" s="241">
        <v>7</v>
      </c>
      <c r="AC14" s="241">
        <v>0</v>
      </c>
      <c r="AD14" s="242">
        <v>28</v>
      </c>
      <c r="AE14" s="243">
        <v>32</v>
      </c>
      <c r="AF14" s="226" t="s">
        <v>27</v>
      </c>
      <c r="AG14" s="227"/>
      <c r="AH14" s="222"/>
      <c r="AI14" s="234" t="s">
        <v>27</v>
      </c>
      <c r="AJ14" s="244">
        <v>7</v>
      </c>
      <c r="AK14" s="242">
        <v>16</v>
      </c>
      <c r="AL14" s="242">
        <v>0</v>
      </c>
      <c r="AM14" s="241">
        <v>1</v>
      </c>
      <c r="AN14" s="242">
        <v>6</v>
      </c>
      <c r="AO14" s="241">
        <v>27</v>
      </c>
      <c r="AP14" s="241">
        <v>0</v>
      </c>
      <c r="AQ14" s="241">
        <v>2</v>
      </c>
      <c r="AR14" s="241">
        <v>25</v>
      </c>
      <c r="AS14" s="241">
        <v>19</v>
      </c>
      <c r="AT14" s="241">
        <v>33</v>
      </c>
      <c r="AU14" s="241">
        <v>12</v>
      </c>
      <c r="AV14" s="241">
        <v>1</v>
      </c>
      <c r="AW14" s="245">
        <v>5</v>
      </c>
    </row>
    <row r="15" spans="1:49" s="228" customFormat="1" ht="18.75" customHeight="1">
      <c r="A15" s="222"/>
      <c r="B15" s="234" t="s">
        <v>28</v>
      </c>
      <c r="C15" s="283">
        <f aca="true" t="shared" si="6" ref="C15:C30">SUM(D15:E15)</f>
        <v>291</v>
      </c>
      <c r="D15" s="235">
        <f aca="true" t="shared" si="7" ref="D15:D30">F15+H15+J15+L15+N15+P15+R15+T15+V15+X15+Z15+AB15+AD15+AJ15+AL15+AN15+AP15+AR15+AT15+AV15</f>
        <v>226</v>
      </c>
      <c r="E15" s="235">
        <f aca="true" t="shared" si="8" ref="E15:E30">G15+I15+K15+M15+O15+Q15+S15+U15+W15+Y15+AA15+AC15+AE15+AK15+AM15+AO15+AQ15+AS15+AU15+AW15</f>
        <v>65</v>
      </c>
      <c r="F15" s="224">
        <v>3</v>
      </c>
      <c r="G15" s="224">
        <v>0</v>
      </c>
      <c r="H15" s="224">
        <v>0</v>
      </c>
      <c r="I15" s="224">
        <v>0</v>
      </c>
      <c r="J15" s="224">
        <v>0</v>
      </c>
      <c r="K15" s="224">
        <v>0</v>
      </c>
      <c r="L15" s="224">
        <v>50</v>
      </c>
      <c r="M15" s="224">
        <v>5</v>
      </c>
      <c r="N15" s="224">
        <v>69</v>
      </c>
      <c r="O15" s="224">
        <v>8</v>
      </c>
      <c r="P15" s="241">
        <v>3</v>
      </c>
      <c r="Q15" s="241">
        <v>0</v>
      </c>
      <c r="R15" s="241">
        <v>2</v>
      </c>
      <c r="S15" s="241">
        <v>1</v>
      </c>
      <c r="T15" s="241">
        <v>24</v>
      </c>
      <c r="U15" s="241">
        <v>3</v>
      </c>
      <c r="V15" s="241">
        <v>16</v>
      </c>
      <c r="W15" s="241">
        <v>16</v>
      </c>
      <c r="X15" s="241">
        <v>0</v>
      </c>
      <c r="Y15" s="241">
        <v>0</v>
      </c>
      <c r="Z15" s="241">
        <v>4</v>
      </c>
      <c r="AA15" s="241">
        <v>3</v>
      </c>
      <c r="AB15" s="241">
        <v>6</v>
      </c>
      <c r="AC15" s="241">
        <v>1</v>
      </c>
      <c r="AD15" s="242">
        <v>8</v>
      </c>
      <c r="AE15" s="243">
        <v>5</v>
      </c>
      <c r="AF15" s="226" t="s">
        <v>28</v>
      </c>
      <c r="AG15" s="227"/>
      <c r="AH15" s="222"/>
      <c r="AI15" s="234" t="s">
        <v>28</v>
      </c>
      <c r="AJ15" s="244">
        <v>2</v>
      </c>
      <c r="AK15" s="242">
        <v>4</v>
      </c>
      <c r="AL15" s="242">
        <v>1</v>
      </c>
      <c r="AM15" s="241">
        <v>0</v>
      </c>
      <c r="AN15" s="242">
        <v>0</v>
      </c>
      <c r="AO15" s="241">
        <v>6</v>
      </c>
      <c r="AP15" s="241">
        <v>0</v>
      </c>
      <c r="AQ15" s="241">
        <v>0</v>
      </c>
      <c r="AR15" s="241">
        <v>15</v>
      </c>
      <c r="AS15" s="241">
        <v>2</v>
      </c>
      <c r="AT15" s="241">
        <v>22</v>
      </c>
      <c r="AU15" s="241">
        <v>6</v>
      </c>
      <c r="AV15" s="241">
        <v>1</v>
      </c>
      <c r="AW15" s="245">
        <v>5</v>
      </c>
    </row>
    <row r="16" spans="1:49" s="228" customFormat="1" ht="18.75" customHeight="1">
      <c r="A16" s="222"/>
      <c r="B16" s="234" t="s">
        <v>29</v>
      </c>
      <c r="C16" s="283">
        <f t="shared" si="6"/>
        <v>139</v>
      </c>
      <c r="D16" s="235">
        <f t="shared" si="7"/>
        <v>59</v>
      </c>
      <c r="E16" s="235">
        <f t="shared" si="8"/>
        <v>80</v>
      </c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6</v>
      </c>
      <c r="M16" s="224">
        <v>2</v>
      </c>
      <c r="N16" s="224">
        <v>8</v>
      </c>
      <c r="O16" s="224">
        <v>8</v>
      </c>
      <c r="P16" s="241">
        <v>1</v>
      </c>
      <c r="Q16" s="241">
        <v>0</v>
      </c>
      <c r="R16" s="241">
        <v>0</v>
      </c>
      <c r="S16" s="241">
        <v>2</v>
      </c>
      <c r="T16" s="241">
        <v>5</v>
      </c>
      <c r="U16" s="241">
        <v>2</v>
      </c>
      <c r="V16" s="241">
        <v>12</v>
      </c>
      <c r="W16" s="241">
        <v>24</v>
      </c>
      <c r="X16" s="241">
        <v>1</v>
      </c>
      <c r="Y16" s="241">
        <v>2</v>
      </c>
      <c r="Z16" s="241">
        <v>2</v>
      </c>
      <c r="AA16" s="241">
        <v>2</v>
      </c>
      <c r="AB16" s="241">
        <v>0</v>
      </c>
      <c r="AC16" s="241">
        <v>1</v>
      </c>
      <c r="AD16" s="242">
        <v>4</v>
      </c>
      <c r="AE16" s="243">
        <v>11</v>
      </c>
      <c r="AF16" s="226" t="s">
        <v>29</v>
      </c>
      <c r="AG16" s="227"/>
      <c r="AH16" s="222"/>
      <c r="AI16" s="234" t="s">
        <v>29</v>
      </c>
      <c r="AJ16" s="244">
        <v>0</v>
      </c>
      <c r="AK16" s="242">
        <v>4</v>
      </c>
      <c r="AL16" s="242">
        <v>0</v>
      </c>
      <c r="AM16" s="241">
        <v>0</v>
      </c>
      <c r="AN16" s="242">
        <v>1</v>
      </c>
      <c r="AO16" s="241">
        <v>10</v>
      </c>
      <c r="AP16" s="241">
        <v>0</v>
      </c>
      <c r="AQ16" s="241">
        <v>0</v>
      </c>
      <c r="AR16" s="241">
        <v>1</v>
      </c>
      <c r="AS16" s="241">
        <v>5</v>
      </c>
      <c r="AT16" s="241">
        <v>18</v>
      </c>
      <c r="AU16" s="241">
        <v>7</v>
      </c>
      <c r="AV16" s="241">
        <v>0</v>
      </c>
      <c r="AW16" s="245">
        <v>0</v>
      </c>
    </row>
    <row r="17" spans="1:49" s="228" customFormat="1" ht="18.75" customHeight="1">
      <c r="A17" s="222"/>
      <c r="B17" s="234" t="s">
        <v>30</v>
      </c>
      <c r="C17" s="283">
        <f t="shared" si="6"/>
        <v>64</v>
      </c>
      <c r="D17" s="235">
        <f t="shared" si="7"/>
        <v>32</v>
      </c>
      <c r="E17" s="235">
        <f t="shared" si="8"/>
        <v>32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224">
        <v>0</v>
      </c>
      <c r="L17" s="224">
        <v>1</v>
      </c>
      <c r="M17" s="224">
        <v>1</v>
      </c>
      <c r="N17" s="224">
        <v>5</v>
      </c>
      <c r="O17" s="224">
        <v>3</v>
      </c>
      <c r="P17" s="241">
        <v>2</v>
      </c>
      <c r="Q17" s="241">
        <v>0</v>
      </c>
      <c r="R17" s="241">
        <v>2</v>
      </c>
      <c r="S17" s="241">
        <v>0</v>
      </c>
      <c r="T17" s="241">
        <v>3</v>
      </c>
      <c r="U17" s="241">
        <v>4</v>
      </c>
      <c r="V17" s="241">
        <v>1</v>
      </c>
      <c r="W17" s="241">
        <v>6</v>
      </c>
      <c r="X17" s="241">
        <v>0</v>
      </c>
      <c r="Y17" s="241">
        <v>0</v>
      </c>
      <c r="Z17" s="241">
        <v>1</v>
      </c>
      <c r="AA17" s="241">
        <v>2</v>
      </c>
      <c r="AB17" s="241">
        <v>0</v>
      </c>
      <c r="AC17" s="241">
        <v>0</v>
      </c>
      <c r="AD17" s="242">
        <v>4</v>
      </c>
      <c r="AE17" s="243">
        <v>3</v>
      </c>
      <c r="AF17" s="226" t="s">
        <v>30</v>
      </c>
      <c r="AG17" s="227"/>
      <c r="AH17" s="222"/>
      <c r="AI17" s="234" t="s">
        <v>30</v>
      </c>
      <c r="AJ17" s="244">
        <v>0</v>
      </c>
      <c r="AK17" s="242">
        <v>0</v>
      </c>
      <c r="AL17" s="242">
        <v>0</v>
      </c>
      <c r="AM17" s="241">
        <v>0</v>
      </c>
      <c r="AN17" s="242">
        <v>0</v>
      </c>
      <c r="AO17" s="241">
        <v>1</v>
      </c>
      <c r="AP17" s="241">
        <v>0</v>
      </c>
      <c r="AQ17" s="241">
        <v>1</v>
      </c>
      <c r="AR17" s="241">
        <v>2</v>
      </c>
      <c r="AS17" s="241">
        <v>1</v>
      </c>
      <c r="AT17" s="241">
        <v>10</v>
      </c>
      <c r="AU17" s="241">
        <v>10</v>
      </c>
      <c r="AV17" s="241">
        <v>1</v>
      </c>
      <c r="AW17" s="245">
        <v>0</v>
      </c>
    </row>
    <row r="18" spans="1:49" s="228" customFormat="1" ht="18.75" customHeight="1">
      <c r="A18" s="222"/>
      <c r="B18" s="234" t="s">
        <v>31</v>
      </c>
      <c r="C18" s="283">
        <f t="shared" si="6"/>
        <v>261</v>
      </c>
      <c r="D18" s="235">
        <f t="shared" si="7"/>
        <v>95</v>
      </c>
      <c r="E18" s="235">
        <f t="shared" si="8"/>
        <v>166</v>
      </c>
      <c r="F18" s="224">
        <v>1</v>
      </c>
      <c r="G18" s="224">
        <v>1</v>
      </c>
      <c r="H18" s="224">
        <v>0</v>
      </c>
      <c r="I18" s="224">
        <v>0</v>
      </c>
      <c r="J18" s="224">
        <v>0</v>
      </c>
      <c r="K18" s="224">
        <v>0</v>
      </c>
      <c r="L18" s="224">
        <v>11</v>
      </c>
      <c r="M18" s="224">
        <v>11</v>
      </c>
      <c r="N18" s="224">
        <v>22</v>
      </c>
      <c r="O18" s="224">
        <v>23</v>
      </c>
      <c r="P18" s="241">
        <v>2</v>
      </c>
      <c r="Q18" s="241">
        <v>0</v>
      </c>
      <c r="R18" s="241">
        <v>2</v>
      </c>
      <c r="S18" s="241">
        <v>2</v>
      </c>
      <c r="T18" s="241">
        <v>8</v>
      </c>
      <c r="U18" s="241">
        <v>7</v>
      </c>
      <c r="V18" s="241">
        <v>23</v>
      </c>
      <c r="W18" s="241">
        <v>51</v>
      </c>
      <c r="X18" s="241">
        <v>0</v>
      </c>
      <c r="Y18" s="241">
        <v>6</v>
      </c>
      <c r="Z18" s="241">
        <v>1</v>
      </c>
      <c r="AA18" s="241">
        <v>4</v>
      </c>
      <c r="AB18" s="241">
        <v>0</v>
      </c>
      <c r="AC18" s="241">
        <v>4</v>
      </c>
      <c r="AD18" s="242">
        <v>8</v>
      </c>
      <c r="AE18" s="243">
        <v>15</v>
      </c>
      <c r="AF18" s="226" t="s">
        <v>31</v>
      </c>
      <c r="AG18" s="227"/>
      <c r="AH18" s="222"/>
      <c r="AI18" s="234" t="s">
        <v>31</v>
      </c>
      <c r="AJ18" s="244">
        <v>0</v>
      </c>
      <c r="AK18" s="242">
        <v>6</v>
      </c>
      <c r="AL18" s="242">
        <v>0</v>
      </c>
      <c r="AM18" s="241">
        <v>1</v>
      </c>
      <c r="AN18" s="242">
        <v>1</v>
      </c>
      <c r="AO18" s="241">
        <v>9</v>
      </c>
      <c r="AP18" s="241">
        <v>0</v>
      </c>
      <c r="AQ18" s="241">
        <v>6</v>
      </c>
      <c r="AR18" s="241">
        <v>4</v>
      </c>
      <c r="AS18" s="241">
        <v>9</v>
      </c>
      <c r="AT18" s="241">
        <v>12</v>
      </c>
      <c r="AU18" s="241">
        <v>11</v>
      </c>
      <c r="AV18" s="241">
        <v>0</v>
      </c>
      <c r="AW18" s="245">
        <v>0</v>
      </c>
    </row>
    <row r="19" spans="1:49" s="228" customFormat="1" ht="18.75" customHeight="1">
      <c r="A19" s="222"/>
      <c r="B19" s="236" t="s">
        <v>32</v>
      </c>
      <c r="C19" s="283">
        <f t="shared" si="6"/>
        <v>496</v>
      </c>
      <c r="D19" s="235">
        <f t="shared" si="7"/>
        <v>298</v>
      </c>
      <c r="E19" s="235">
        <f t="shared" si="8"/>
        <v>198</v>
      </c>
      <c r="F19" s="224">
        <v>2</v>
      </c>
      <c r="G19" s="224">
        <v>0</v>
      </c>
      <c r="H19" s="224">
        <v>11</v>
      </c>
      <c r="I19" s="224">
        <v>0</v>
      </c>
      <c r="J19" s="224">
        <v>0</v>
      </c>
      <c r="K19" s="224">
        <v>1</v>
      </c>
      <c r="L19" s="224">
        <v>62</v>
      </c>
      <c r="M19" s="224">
        <v>11</v>
      </c>
      <c r="N19" s="224">
        <v>103</v>
      </c>
      <c r="O19" s="224">
        <v>49</v>
      </c>
      <c r="P19" s="241">
        <v>1</v>
      </c>
      <c r="Q19" s="241">
        <v>1</v>
      </c>
      <c r="R19" s="241">
        <v>1</v>
      </c>
      <c r="S19" s="241">
        <v>0</v>
      </c>
      <c r="T19" s="241">
        <v>25</v>
      </c>
      <c r="U19" s="241">
        <v>7</v>
      </c>
      <c r="V19" s="241">
        <v>22</v>
      </c>
      <c r="W19" s="241">
        <v>31</v>
      </c>
      <c r="X19" s="241">
        <v>0</v>
      </c>
      <c r="Y19" s="241">
        <v>9</v>
      </c>
      <c r="Z19" s="241">
        <v>2</v>
      </c>
      <c r="AA19" s="241">
        <v>0</v>
      </c>
      <c r="AB19" s="241">
        <v>7</v>
      </c>
      <c r="AC19" s="241">
        <v>4</v>
      </c>
      <c r="AD19" s="242">
        <v>9</v>
      </c>
      <c r="AE19" s="243">
        <v>16</v>
      </c>
      <c r="AF19" s="230" t="s">
        <v>32</v>
      </c>
      <c r="AG19" s="227"/>
      <c r="AH19" s="222"/>
      <c r="AI19" s="236" t="s">
        <v>32</v>
      </c>
      <c r="AJ19" s="244">
        <v>2</v>
      </c>
      <c r="AK19" s="242">
        <v>12</v>
      </c>
      <c r="AL19" s="242">
        <v>0</v>
      </c>
      <c r="AM19" s="241">
        <v>1</v>
      </c>
      <c r="AN19" s="242">
        <v>4</v>
      </c>
      <c r="AO19" s="241">
        <v>35</v>
      </c>
      <c r="AP19" s="241">
        <v>7</v>
      </c>
      <c r="AQ19" s="241">
        <v>6</v>
      </c>
      <c r="AR19" s="241">
        <v>10</v>
      </c>
      <c r="AS19" s="241">
        <v>6</v>
      </c>
      <c r="AT19" s="241">
        <v>26</v>
      </c>
      <c r="AU19" s="241">
        <v>8</v>
      </c>
      <c r="AV19" s="241">
        <v>4</v>
      </c>
      <c r="AW19" s="245">
        <v>1</v>
      </c>
    </row>
    <row r="20" spans="1:49" s="228" customFormat="1" ht="18.75" customHeight="1">
      <c r="A20" s="222"/>
      <c r="B20" s="236" t="s">
        <v>167</v>
      </c>
      <c r="C20" s="283">
        <f t="shared" si="6"/>
        <v>92</v>
      </c>
      <c r="D20" s="235">
        <f t="shared" si="7"/>
        <v>37</v>
      </c>
      <c r="E20" s="235">
        <f t="shared" si="8"/>
        <v>55</v>
      </c>
      <c r="F20" s="224">
        <v>0</v>
      </c>
      <c r="G20" s="224">
        <v>0</v>
      </c>
      <c r="H20" s="224">
        <v>0</v>
      </c>
      <c r="I20" s="224">
        <v>0</v>
      </c>
      <c r="J20" s="224">
        <v>0</v>
      </c>
      <c r="K20" s="224">
        <v>0</v>
      </c>
      <c r="L20" s="224">
        <v>1</v>
      </c>
      <c r="M20" s="224">
        <v>2</v>
      </c>
      <c r="N20" s="224">
        <v>9</v>
      </c>
      <c r="O20" s="224">
        <v>12</v>
      </c>
      <c r="P20" s="241">
        <v>0</v>
      </c>
      <c r="Q20" s="241">
        <v>0</v>
      </c>
      <c r="R20" s="241">
        <v>0</v>
      </c>
      <c r="S20" s="241">
        <v>0</v>
      </c>
      <c r="T20" s="241">
        <v>8</v>
      </c>
      <c r="U20" s="241">
        <v>0</v>
      </c>
      <c r="V20" s="241">
        <v>9</v>
      </c>
      <c r="W20" s="241">
        <v>23</v>
      </c>
      <c r="X20" s="241">
        <v>0</v>
      </c>
      <c r="Y20" s="241">
        <v>3</v>
      </c>
      <c r="Z20" s="241">
        <v>0</v>
      </c>
      <c r="AA20" s="241">
        <v>0</v>
      </c>
      <c r="AB20" s="241">
        <v>0</v>
      </c>
      <c r="AC20" s="241">
        <v>0</v>
      </c>
      <c r="AD20" s="242">
        <v>3</v>
      </c>
      <c r="AE20" s="243">
        <v>8</v>
      </c>
      <c r="AF20" s="230" t="s">
        <v>167</v>
      </c>
      <c r="AG20" s="227"/>
      <c r="AH20" s="222"/>
      <c r="AI20" s="236" t="s">
        <v>167</v>
      </c>
      <c r="AJ20" s="244">
        <v>0</v>
      </c>
      <c r="AK20" s="242">
        <v>0</v>
      </c>
      <c r="AL20" s="242">
        <v>0</v>
      </c>
      <c r="AM20" s="241">
        <v>0</v>
      </c>
      <c r="AN20" s="242">
        <v>0</v>
      </c>
      <c r="AO20" s="241">
        <v>2</v>
      </c>
      <c r="AP20" s="241">
        <v>1</v>
      </c>
      <c r="AQ20" s="241">
        <v>1</v>
      </c>
      <c r="AR20" s="241">
        <v>0</v>
      </c>
      <c r="AS20" s="241">
        <v>2</v>
      </c>
      <c r="AT20" s="241">
        <v>6</v>
      </c>
      <c r="AU20" s="241">
        <v>2</v>
      </c>
      <c r="AV20" s="241">
        <v>0</v>
      </c>
      <c r="AW20" s="245">
        <v>0</v>
      </c>
    </row>
    <row r="21" spans="1:49" s="228" customFormat="1" ht="18.75" customHeight="1">
      <c r="A21" s="222"/>
      <c r="B21" s="236" t="s">
        <v>33</v>
      </c>
      <c r="C21" s="283">
        <f t="shared" si="6"/>
        <v>198</v>
      </c>
      <c r="D21" s="235">
        <f t="shared" si="7"/>
        <v>121</v>
      </c>
      <c r="E21" s="235">
        <f t="shared" si="8"/>
        <v>77</v>
      </c>
      <c r="F21" s="224">
        <v>0</v>
      </c>
      <c r="G21" s="224">
        <v>0</v>
      </c>
      <c r="H21" s="224">
        <v>2</v>
      </c>
      <c r="I21" s="224">
        <v>0</v>
      </c>
      <c r="J21" s="224">
        <v>0</v>
      </c>
      <c r="K21" s="224">
        <v>0</v>
      </c>
      <c r="L21" s="224">
        <v>18</v>
      </c>
      <c r="M21" s="224">
        <v>2</v>
      </c>
      <c r="N21" s="224">
        <v>31</v>
      </c>
      <c r="O21" s="224">
        <v>19</v>
      </c>
      <c r="P21" s="241">
        <v>1</v>
      </c>
      <c r="Q21" s="241">
        <v>0</v>
      </c>
      <c r="R21" s="241">
        <v>2</v>
      </c>
      <c r="S21" s="241">
        <v>0</v>
      </c>
      <c r="T21" s="241">
        <v>9</v>
      </c>
      <c r="U21" s="241">
        <v>0</v>
      </c>
      <c r="V21" s="241">
        <v>16</v>
      </c>
      <c r="W21" s="241">
        <v>18</v>
      </c>
      <c r="X21" s="241">
        <v>0</v>
      </c>
      <c r="Y21" s="241">
        <v>2</v>
      </c>
      <c r="Z21" s="241">
        <v>0</v>
      </c>
      <c r="AA21" s="241">
        <v>0</v>
      </c>
      <c r="AB21" s="241">
        <v>2</v>
      </c>
      <c r="AC21" s="241">
        <v>0</v>
      </c>
      <c r="AD21" s="242">
        <v>4</v>
      </c>
      <c r="AE21" s="243">
        <v>10</v>
      </c>
      <c r="AF21" s="230" t="s">
        <v>33</v>
      </c>
      <c r="AG21" s="227"/>
      <c r="AH21" s="222"/>
      <c r="AI21" s="236" t="s">
        <v>33</v>
      </c>
      <c r="AJ21" s="244">
        <v>1</v>
      </c>
      <c r="AK21" s="242">
        <v>4</v>
      </c>
      <c r="AL21" s="242">
        <v>0</v>
      </c>
      <c r="AM21" s="241">
        <v>0</v>
      </c>
      <c r="AN21" s="242">
        <v>8</v>
      </c>
      <c r="AO21" s="241">
        <v>12</v>
      </c>
      <c r="AP21" s="241">
        <v>9</v>
      </c>
      <c r="AQ21" s="241">
        <v>3</v>
      </c>
      <c r="AR21" s="241">
        <v>8</v>
      </c>
      <c r="AS21" s="241">
        <v>0</v>
      </c>
      <c r="AT21" s="241">
        <v>10</v>
      </c>
      <c r="AU21" s="241">
        <v>6</v>
      </c>
      <c r="AV21" s="241">
        <v>0</v>
      </c>
      <c r="AW21" s="245">
        <v>1</v>
      </c>
    </row>
    <row r="22" spans="1:49" s="228" customFormat="1" ht="18.75" customHeight="1">
      <c r="A22" s="222"/>
      <c r="B22" s="236" t="s">
        <v>34</v>
      </c>
      <c r="C22" s="283">
        <f t="shared" si="6"/>
        <v>179</v>
      </c>
      <c r="D22" s="235">
        <f t="shared" si="7"/>
        <v>164</v>
      </c>
      <c r="E22" s="235">
        <f t="shared" si="8"/>
        <v>15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4">
        <v>0</v>
      </c>
      <c r="L22" s="224">
        <v>33</v>
      </c>
      <c r="M22" s="224">
        <v>2</v>
      </c>
      <c r="N22" s="224">
        <v>95</v>
      </c>
      <c r="O22" s="224">
        <v>5</v>
      </c>
      <c r="P22" s="241">
        <v>3</v>
      </c>
      <c r="Q22" s="241">
        <v>0</v>
      </c>
      <c r="R22" s="241">
        <v>0</v>
      </c>
      <c r="S22" s="241">
        <v>0</v>
      </c>
      <c r="T22" s="241">
        <v>3</v>
      </c>
      <c r="U22" s="241">
        <v>0</v>
      </c>
      <c r="V22" s="241">
        <v>12</v>
      </c>
      <c r="W22" s="241">
        <v>4</v>
      </c>
      <c r="X22" s="241">
        <v>0</v>
      </c>
      <c r="Y22" s="241">
        <v>0</v>
      </c>
      <c r="Z22" s="241">
        <v>2</v>
      </c>
      <c r="AA22" s="241">
        <v>0</v>
      </c>
      <c r="AB22" s="241">
        <v>5</v>
      </c>
      <c r="AC22" s="241">
        <v>1</v>
      </c>
      <c r="AD22" s="242">
        <v>0</v>
      </c>
      <c r="AE22" s="243">
        <v>0</v>
      </c>
      <c r="AF22" s="230" t="s">
        <v>34</v>
      </c>
      <c r="AG22" s="227"/>
      <c r="AH22" s="222"/>
      <c r="AI22" s="236" t="s">
        <v>34</v>
      </c>
      <c r="AJ22" s="244">
        <v>0</v>
      </c>
      <c r="AK22" s="242">
        <v>0</v>
      </c>
      <c r="AL22" s="242">
        <v>0</v>
      </c>
      <c r="AM22" s="241">
        <v>0</v>
      </c>
      <c r="AN22" s="242">
        <v>0</v>
      </c>
      <c r="AO22" s="241">
        <v>3</v>
      </c>
      <c r="AP22" s="241">
        <v>0</v>
      </c>
      <c r="AQ22" s="241">
        <v>0</v>
      </c>
      <c r="AR22" s="241">
        <v>9</v>
      </c>
      <c r="AS22" s="241">
        <v>0</v>
      </c>
      <c r="AT22" s="241">
        <v>2</v>
      </c>
      <c r="AU22" s="241">
        <v>0</v>
      </c>
      <c r="AV22" s="241">
        <v>0</v>
      </c>
      <c r="AW22" s="245">
        <v>0</v>
      </c>
    </row>
    <row r="23" spans="1:49" s="228" customFormat="1" ht="18.75" customHeight="1">
      <c r="A23" s="222"/>
      <c r="B23" s="236" t="s">
        <v>35</v>
      </c>
      <c r="C23" s="283">
        <f t="shared" si="6"/>
        <v>143</v>
      </c>
      <c r="D23" s="235">
        <f t="shared" si="7"/>
        <v>72</v>
      </c>
      <c r="E23" s="235">
        <f t="shared" si="8"/>
        <v>71</v>
      </c>
      <c r="F23" s="224">
        <v>0</v>
      </c>
      <c r="G23" s="224">
        <v>1</v>
      </c>
      <c r="H23" s="224">
        <v>0</v>
      </c>
      <c r="I23" s="224">
        <v>0</v>
      </c>
      <c r="J23" s="224">
        <v>0</v>
      </c>
      <c r="K23" s="224">
        <v>0</v>
      </c>
      <c r="L23" s="224">
        <v>8</v>
      </c>
      <c r="M23" s="224">
        <v>1</v>
      </c>
      <c r="N23" s="224">
        <v>17</v>
      </c>
      <c r="O23" s="224">
        <v>9</v>
      </c>
      <c r="P23" s="241">
        <v>0</v>
      </c>
      <c r="Q23" s="241">
        <v>0</v>
      </c>
      <c r="R23" s="241">
        <v>0</v>
      </c>
      <c r="S23" s="241">
        <v>1</v>
      </c>
      <c r="T23" s="241">
        <v>7</v>
      </c>
      <c r="U23" s="241">
        <v>1</v>
      </c>
      <c r="V23" s="241">
        <v>15</v>
      </c>
      <c r="W23" s="241">
        <v>28</v>
      </c>
      <c r="X23" s="241">
        <v>0</v>
      </c>
      <c r="Y23" s="241">
        <v>3</v>
      </c>
      <c r="Z23" s="241">
        <v>1</v>
      </c>
      <c r="AA23" s="241">
        <v>2</v>
      </c>
      <c r="AB23" s="241">
        <v>1</v>
      </c>
      <c r="AC23" s="241">
        <v>1</v>
      </c>
      <c r="AD23" s="242">
        <v>5</v>
      </c>
      <c r="AE23" s="243">
        <v>5</v>
      </c>
      <c r="AF23" s="230" t="s">
        <v>35</v>
      </c>
      <c r="AG23" s="227"/>
      <c r="AH23" s="222"/>
      <c r="AI23" s="236" t="s">
        <v>35</v>
      </c>
      <c r="AJ23" s="244">
        <v>0</v>
      </c>
      <c r="AK23" s="242">
        <v>5</v>
      </c>
      <c r="AL23" s="242">
        <v>0</v>
      </c>
      <c r="AM23" s="241">
        <v>0</v>
      </c>
      <c r="AN23" s="242">
        <v>0</v>
      </c>
      <c r="AO23" s="241">
        <v>3</v>
      </c>
      <c r="AP23" s="241">
        <v>3</v>
      </c>
      <c r="AQ23" s="241">
        <v>8</v>
      </c>
      <c r="AR23" s="241">
        <v>5</v>
      </c>
      <c r="AS23" s="241">
        <v>0</v>
      </c>
      <c r="AT23" s="241">
        <v>7</v>
      </c>
      <c r="AU23" s="241">
        <v>1</v>
      </c>
      <c r="AV23" s="241">
        <v>3</v>
      </c>
      <c r="AW23" s="245">
        <v>2</v>
      </c>
    </row>
    <row r="24" spans="1:49" s="228" customFormat="1" ht="18.75" customHeight="1">
      <c r="A24" s="222"/>
      <c r="B24" s="236" t="s">
        <v>36</v>
      </c>
      <c r="C24" s="283">
        <f t="shared" si="6"/>
        <v>16</v>
      </c>
      <c r="D24" s="235">
        <f t="shared" si="7"/>
        <v>8</v>
      </c>
      <c r="E24" s="235">
        <f t="shared" si="8"/>
        <v>8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0</v>
      </c>
      <c r="M24" s="224">
        <v>0</v>
      </c>
      <c r="N24" s="224">
        <v>1</v>
      </c>
      <c r="O24" s="224">
        <v>1</v>
      </c>
      <c r="P24" s="241">
        <v>0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2</v>
      </c>
      <c r="X24" s="241">
        <v>0</v>
      </c>
      <c r="Y24" s="241">
        <v>0</v>
      </c>
      <c r="Z24" s="241">
        <v>0</v>
      </c>
      <c r="AA24" s="241">
        <v>0</v>
      </c>
      <c r="AB24" s="241">
        <v>0</v>
      </c>
      <c r="AC24" s="241">
        <v>0</v>
      </c>
      <c r="AD24" s="242">
        <v>1</v>
      </c>
      <c r="AE24" s="243">
        <v>1</v>
      </c>
      <c r="AF24" s="230" t="s">
        <v>36</v>
      </c>
      <c r="AG24" s="227"/>
      <c r="AH24" s="222"/>
      <c r="AI24" s="236" t="s">
        <v>36</v>
      </c>
      <c r="AJ24" s="244">
        <v>0</v>
      </c>
      <c r="AK24" s="242">
        <v>0</v>
      </c>
      <c r="AL24" s="242">
        <v>0</v>
      </c>
      <c r="AM24" s="241">
        <v>0</v>
      </c>
      <c r="AN24" s="242">
        <v>1</v>
      </c>
      <c r="AO24" s="241">
        <v>2</v>
      </c>
      <c r="AP24" s="241">
        <v>0</v>
      </c>
      <c r="AQ24" s="241">
        <v>0</v>
      </c>
      <c r="AR24" s="241">
        <v>1</v>
      </c>
      <c r="AS24" s="241">
        <v>0</v>
      </c>
      <c r="AT24" s="241">
        <v>4</v>
      </c>
      <c r="AU24" s="241">
        <v>2</v>
      </c>
      <c r="AV24" s="241">
        <v>0</v>
      </c>
      <c r="AW24" s="245">
        <v>0</v>
      </c>
    </row>
    <row r="25" spans="1:49" s="228" customFormat="1" ht="18.75" customHeight="1">
      <c r="A25" s="222"/>
      <c r="B25" s="236" t="s">
        <v>37</v>
      </c>
      <c r="C25" s="283">
        <f t="shared" si="6"/>
        <v>51</v>
      </c>
      <c r="D25" s="235">
        <f t="shared" si="7"/>
        <v>28</v>
      </c>
      <c r="E25" s="235">
        <f t="shared" si="8"/>
        <v>23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4</v>
      </c>
      <c r="M25" s="224">
        <v>1</v>
      </c>
      <c r="N25" s="224">
        <v>9</v>
      </c>
      <c r="O25" s="224">
        <v>4</v>
      </c>
      <c r="P25" s="241">
        <v>0</v>
      </c>
      <c r="Q25" s="241">
        <v>0</v>
      </c>
      <c r="R25" s="241">
        <v>0</v>
      </c>
      <c r="S25" s="241">
        <v>0</v>
      </c>
      <c r="T25" s="241">
        <v>2</v>
      </c>
      <c r="U25" s="241">
        <v>3</v>
      </c>
      <c r="V25" s="241">
        <v>3</v>
      </c>
      <c r="W25" s="241">
        <v>1</v>
      </c>
      <c r="X25" s="241">
        <v>0</v>
      </c>
      <c r="Y25" s="241">
        <v>0</v>
      </c>
      <c r="Z25" s="241">
        <v>0</v>
      </c>
      <c r="AA25" s="241">
        <v>0</v>
      </c>
      <c r="AB25" s="241">
        <v>0</v>
      </c>
      <c r="AC25" s="241">
        <v>0</v>
      </c>
      <c r="AD25" s="242">
        <v>2</v>
      </c>
      <c r="AE25" s="243">
        <v>3</v>
      </c>
      <c r="AF25" s="230" t="s">
        <v>37</v>
      </c>
      <c r="AG25" s="227"/>
      <c r="AH25" s="222"/>
      <c r="AI25" s="236" t="s">
        <v>37</v>
      </c>
      <c r="AJ25" s="244">
        <v>1</v>
      </c>
      <c r="AK25" s="242">
        <v>2</v>
      </c>
      <c r="AL25" s="242">
        <v>0</v>
      </c>
      <c r="AM25" s="241">
        <v>0</v>
      </c>
      <c r="AN25" s="242">
        <v>1</v>
      </c>
      <c r="AO25" s="241">
        <v>3</v>
      </c>
      <c r="AP25" s="241">
        <v>0</v>
      </c>
      <c r="AQ25" s="241">
        <v>0</v>
      </c>
      <c r="AR25" s="241">
        <v>1</v>
      </c>
      <c r="AS25" s="241">
        <v>1</v>
      </c>
      <c r="AT25" s="241">
        <v>5</v>
      </c>
      <c r="AU25" s="241">
        <v>5</v>
      </c>
      <c r="AV25" s="241">
        <v>0</v>
      </c>
      <c r="AW25" s="245">
        <v>0</v>
      </c>
    </row>
    <row r="26" spans="1:49" s="228" customFormat="1" ht="18.75" customHeight="1">
      <c r="A26" s="222"/>
      <c r="B26" s="236" t="s">
        <v>38</v>
      </c>
      <c r="C26" s="283">
        <f t="shared" si="6"/>
        <v>96</v>
      </c>
      <c r="D26" s="235">
        <f t="shared" si="7"/>
        <v>40</v>
      </c>
      <c r="E26" s="235">
        <f t="shared" si="8"/>
        <v>56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3</v>
      </c>
      <c r="M26" s="224">
        <v>0</v>
      </c>
      <c r="N26" s="224">
        <v>11</v>
      </c>
      <c r="O26" s="224">
        <v>15</v>
      </c>
      <c r="P26" s="241">
        <v>0</v>
      </c>
      <c r="Q26" s="241">
        <v>0</v>
      </c>
      <c r="R26" s="241">
        <v>0</v>
      </c>
      <c r="S26" s="241">
        <v>0</v>
      </c>
      <c r="T26" s="241">
        <v>5</v>
      </c>
      <c r="U26" s="241">
        <v>2</v>
      </c>
      <c r="V26" s="241">
        <v>10</v>
      </c>
      <c r="W26" s="241">
        <v>15</v>
      </c>
      <c r="X26" s="241">
        <v>0</v>
      </c>
      <c r="Y26" s="241">
        <v>0</v>
      </c>
      <c r="Z26" s="241">
        <v>2</v>
      </c>
      <c r="AA26" s="241">
        <v>2</v>
      </c>
      <c r="AB26" s="241">
        <v>0</v>
      </c>
      <c r="AC26" s="241">
        <v>0</v>
      </c>
      <c r="AD26" s="242">
        <v>0</v>
      </c>
      <c r="AE26" s="243">
        <v>4</v>
      </c>
      <c r="AF26" s="230" t="s">
        <v>38</v>
      </c>
      <c r="AG26" s="227"/>
      <c r="AH26" s="222"/>
      <c r="AI26" s="236" t="s">
        <v>38</v>
      </c>
      <c r="AJ26" s="244">
        <v>0</v>
      </c>
      <c r="AK26" s="242">
        <v>4</v>
      </c>
      <c r="AL26" s="242">
        <v>0</v>
      </c>
      <c r="AM26" s="241">
        <v>0</v>
      </c>
      <c r="AN26" s="242">
        <v>2</v>
      </c>
      <c r="AO26" s="241">
        <v>5</v>
      </c>
      <c r="AP26" s="241">
        <v>0</v>
      </c>
      <c r="AQ26" s="241">
        <v>1</v>
      </c>
      <c r="AR26" s="241">
        <v>4</v>
      </c>
      <c r="AS26" s="241">
        <v>6</v>
      </c>
      <c r="AT26" s="241">
        <v>3</v>
      </c>
      <c r="AU26" s="241">
        <v>2</v>
      </c>
      <c r="AV26" s="241">
        <v>0</v>
      </c>
      <c r="AW26" s="245">
        <v>0</v>
      </c>
    </row>
    <row r="27" spans="1:49" s="228" customFormat="1" ht="18.75" customHeight="1">
      <c r="A27" s="222"/>
      <c r="B27" s="229" t="s">
        <v>74</v>
      </c>
      <c r="C27" s="283">
        <f t="shared" si="6"/>
        <v>181</v>
      </c>
      <c r="D27" s="235">
        <f t="shared" si="7"/>
        <v>107</v>
      </c>
      <c r="E27" s="235">
        <f t="shared" si="8"/>
        <v>74</v>
      </c>
      <c r="F27" s="224">
        <v>1</v>
      </c>
      <c r="G27" s="224">
        <v>1</v>
      </c>
      <c r="H27" s="224">
        <v>0</v>
      </c>
      <c r="I27" s="224">
        <v>0</v>
      </c>
      <c r="J27" s="224">
        <v>0</v>
      </c>
      <c r="K27" s="224">
        <v>0</v>
      </c>
      <c r="L27" s="224">
        <v>6</v>
      </c>
      <c r="M27" s="224">
        <v>1</v>
      </c>
      <c r="N27" s="224">
        <v>67</v>
      </c>
      <c r="O27" s="224">
        <v>31</v>
      </c>
      <c r="P27" s="241">
        <v>1</v>
      </c>
      <c r="Q27" s="241">
        <v>0</v>
      </c>
      <c r="R27" s="241">
        <v>1</v>
      </c>
      <c r="S27" s="241">
        <v>1</v>
      </c>
      <c r="T27" s="241">
        <v>1</v>
      </c>
      <c r="U27" s="241">
        <v>0</v>
      </c>
      <c r="V27" s="241">
        <v>3</v>
      </c>
      <c r="W27" s="241">
        <v>5</v>
      </c>
      <c r="X27" s="241">
        <v>0</v>
      </c>
      <c r="Y27" s="241">
        <v>1</v>
      </c>
      <c r="Z27" s="241">
        <v>0</v>
      </c>
      <c r="AA27" s="241">
        <v>0</v>
      </c>
      <c r="AB27" s="241">
        <v>1</v>
      </c>
      <c r="AC27" s="241">
        <v>1</v>
      </c>
      <c r="AD27" s="242">
        <v>3</v>
      </c>
      <c r="AE27" s="243">
        <v>6</v>
      </c>
      <c r="AF27" s="230" t="s">
        <v>74</v>
      </c>
      <c r="AG27" s="227"/>
      <c r="AH27" s="222"/>
      <c r="AI27" s="229" t="s">
        <v>74</v>
      </c>
      <c r="AJ27" s="244">
        <v>2</v>
      </c>
      <c r="AK27" s="242">
        <v>4</v>
      </c>
      <c r="AL27" s="242">
        <v>0</v>
      </c>
      <c r="AM27" s="241">
        <v>0</v>
      </c>
      <c r="AN27" s="242">
        <v>7</v>
      </c>
      <c r="AO27" s="241">
        <v>12</v>
      </c>
      <c r="AP27" s="241">
        <v>2</v>
      </c>
      <c r="AQ27" s="241">
        <v>2</v>
      </c>
      <c r="AR27" s="241">
        <v>3</v>
      </c>
      <c r="AS27" s="241">
        <v>3</v>
      </c>
      <c r="AT27" s="241">
        <v>2</v>
      </c>
      <c r="AU27" s="241">
        <v>1</v>
      </c>
      <c r="AV27" s="241">
        <v>7</v>
      </c>
      <c r="AW27" s="245">
        <v>5</v>
      </c>
    </row>
    <row r="28" spans="1:49" s="228" customFormat="1" ht="18.75" customHeight="1">
      <c r="A28" s="222"/>
      <c r="B28" s="229" t="s">
        <v>76</v>
      </c>
      <c r="C28" s="283">
        <f t="shared" si="6"/>
        <v>195</v>
      </c>
      <c r="D28" s="235">
        <f t="shared" si="7"/>
        <v>110</v>
      </c>
      <c r="E28" s="235">
        <f t="shared" si="8"/>
        <v>85</v>
      </c>
      <c r="F28" s="224">
        <v>2</v>
      </c>
      <c r="G28" s="224">
        <v>2</v>
      </c>
      <c r="H28" s="224">
        <v>0</v>
      </c>
      <c r="I28" s="224">
        <v>0</v>
      </c>
      <c r="J28" s="224">
        <v>0</v>
      </c>
      <c r="K28" s="224">
        <v>0</v>
      </c>
      <c r="L28" s="224">
        <v>9</v>
      </c>
      <c r="M28" s="224">
        <v>1</v>
      </c>
      <c r="N28" s="224">
        <v>38</v>
      </c>
      <c r="O28" s="224">
        <v>33</v>
      </c>
      <c r="P28" s="241">
        <v>1</v>
      </c>
      <c r="Q28" s="241">
        <v>2</v>
      </c>
      <c r="R28" s="241">
        <v>0</v>
      </c>
      <c r="S28" s="241">
        <v>0</v>
      </c>
      <c r="T28" s="241">
        <v>6</v>
      </c>
      <c r="U28" s="241">
        <v>2</v>
      </c>
      <c r="V28" s="241">
        <v>8</v>
      </c>
      <c r="W28" s="241">
        <v>6</v>
      </c>
      <c r="X28" s="241">
        <v>1</v>
      </c>
      <c r="Y28" s="241">
        <v>5</v>
      </c>
      <c r="Z28" s="241">
        <v>1</v>
      </c>
      <c r="AA28" s="241">
        <v>0</v>
      </c>
      <c r="AB28" s="241">
        <v>3</v>
      </c>
      <c r="AC28" s="241">
        <v>0</v>
      </c>
      <c r="AD28" s="242">
        <v>8</v>
      </c>
      <c r="AE28" s="243">
        <v>10</v>
      </c>
      <c r="AF28" s="230" t="s">
        <v>76</v>
      </c>
      <c r="AG28" s="227"/>
      <c r="AH28" s="222"/>
      <c r="AI28" s="229" t="s">
        <v>76</v>
      </c>
      <c r="AJ28" s="244">
        <v>2</v>
      </c>
      <c r="AK28" s="242">
        <v>5</v>
      </c>
      <c r="AL28" s="242">
        <v>0</v>
      </c>
      <c r="AM28" s="241">
        <v>0</v>
      </c>
      <c r="AN28" s="242">
        <v>4</v>
      </c>
      <c r="AO28" s="241">
        <v>11</v>
      </c>
      <c r="AP28" s="241">
        <v>3</v>
      </c>
      <c r="AQ28" s="241">
        <v>1</v>
      </c>
      <c r="AR28" s="241">
        <v>3</v>
      </c>
      <c r="AS28" s="241">
        <v>4</v>
      </c>
      <c r="AT28" s="241">
        <v>21</v>
      </c>
      <c r="AU28" s="241">
        <v>2</v>
      </c>
      <c r="AV28" s="241">
        <v>0</v>
      </c>
      <c r="AW28" s="245">
        <v>1</v>
      </c>
    </row>
    <row r="29" spans="1:49" s="228" customFormat="1" ht="18.75" customHeight="1">
      <c r="A29" s="222"/>
      <c r="B29" s="229" t="s">
        <v>78</v>
      </c>
      <c r="C29" s="283">
        <f t="shared" si="6"/>
        <v>40</v>
      </c>
      <c r="D29" s="235">
        <f t="shared" si="7"/>
        <v>28</v>
      </c>
      <c r="E29" s="235">
        <f t="shared" si="8"/>
        <v>12</v>
      </c>
      <c r="F29" s="224">
        <v>0</v>
      </c>
      <c r="G29" s="224">
        <v>0</v>
      </c>
      <c r="H29" s="224">
        <v>0</v>
      </c>
      <c r="I29" s="224">
        <v>0</v>
      </c>
      <c r="J29" s="224">
        <v>0</v>
      </c>
      <c r="K29" s="224">
        <v>0</v>
      </c>
      <c r="L29" s="224">
        <v>3</v>
      </c>
      <c r="M29" s="224">
        <v>1</v>
      </c>
      <c r="N29" s="224">
        <v>6</v>
      </c>
      <c r="O29" s="224">
        <v>1</v>
      </c>
      <c r="P29" s="241">
        <v>0</v>
      </c>
      <c r="Q29" s="241">
        <v>0</v>
      </c>
      <c r="R29" s="241">
        <v>0</v>
      </c>
      <c r="S29" s="241">
        <v>0</v>
      </c>
      <c r="T29" s="241">
        <v>1</v>
      </c>
      <c r="U29" s="241">
        <v>0</v>
      </c>
      <c r="V29" s="241">
        <v>2</v>
      </c>
      <c r="W29" s="241">
        <v>3</v>
      </c>
      <c r="X29" s="241">
        <v>0</v>
      </c>
      <c r="Y29" s="241">
        <v>1</v>
      </c>
      <c r="Z29" s="241">
        <v>1</v>
      </c>
      <c r="AA29" s="241">
        <v>0</v>
      </c>
      <c r="AB29" s="241">
        <v>0</v>
      </c>
      <c r="AC29" s="241">
        <v>2</v>
      </c>
      <c r="AD29" s="242">
        <v>3</v>
      </c>
      <c r="AE29" s="243">
        <v>2</v>
      </c>
      <c r="AF29" s="230" t="s">
        <v>78</v>
      </c>
      <c r="AG29" s="227"/>
      <c r="AH29" s="222"/>
      <c r="AI29" s="229" t="s">
        <v>78</v>
      </c>
      <c r="AJ29" s="244">
        <v>0</v>
      </c>
      <c r="AK29" s="242">
        <v>0</v>
      </c>
      <c r="AL29" s="242">
        <v>0</v>
      </c>
      <c r="AM29" s="241">
        <v>0</v>
      </c>
      <c r="AN29" s="242">
        <v>1</v>
      </c>
      <c r="AO29" s="241">
        <v>1</v>
      </c>
      <c r="AP29" s="241">
        <v>1</v>
      </c>
      <c r="AQ29" s="241">
        <v>0</v>
      </c>
      <c r="AR29" s="241">
        <v>1</v>
      </c>
      <c r="AS29" s="241">
        <v>1</v>
      </c>
      <c r="AT29" s="241">
        <v>9</v>
      </c>
      <c r="AU29" s="241">
        <v>0</v>
      </c>
      <c r="AV29" s="241">
        <v>0</v>
      </c>
      <c r="AW29" s="245">
        <v>0</v>
      </c>
    </row>
    <row r="30" spans="1:49" s="228" customFormat="1" ht="18.75" customHeight="1">
      <c r="A30" s="222"/>
      <c r="B30" s="229" t="s">
        <v>215</v>
      </c>
      <c r="C30" s="283">
        <f t="shared" si="6"/>
        <v>451</v>
      </c>
      <c r="D30" s="235">
        <f t="shared" si="7"/>
        <v>281</v>
      </c>
      <c r="E30" s="235">
        <f t="shared" si="8"/>
        <v>170</v>
      </c>
      <c r="F30" s="224">
        <v>1</v>
      </c>
      <c r="G30" s="224">
        <v>1</v>
      </c>
      <c r="H30" s="224">
        <v>1</v>
      </c>
      <c r="I30" s="224">
        <v>0</v>
      </c>
      <c r="J30" s="224">
        <v>0</v>
      </c>
      <c r="K30" s="224">
        <v>0</v>
      </c>
      <c r="L30" s="224">
        <v>52</v>
      </c>
      <c r="M30" s="224">
        <v>7</v>
      </c>
      <c r="N30" s="224">
        <v>122</v>
      </c>
      <c r="O30" s="224">
        <v>68</v>
      </c>
      <c r="P30" s="241">
        <v>8</v>
      </c>
      <c r="Q30" s="241">
        <v>2</v>
      </c>
      <c r="R30" s="241">
        <v>1</v>
      </c>
      <c r="S30" s="241">
        <v>3</v>
      </c>
      <c r="T30" s="241">
        <v>22</v>
      </c>
      <c r="U30" s="241">
        <v>6</v>
      </c>
      <c r="V30" s="241">
        <v>13</v>
      </c>
      <c r="W30" s="241">
        <v>13</v>
      </c>
      <c r="X30" s="241">
        <v>0</v>
      </c>
      <c r="Y30" s="241">
        <v>1</v>
      </c>
      <c r="Z30" s="241">
        <v>2</v>
      </c>
      <c r="AA30" s="241">
        <v>3</v>
      </c>
      <c r="AB30" s="241">
        <v>6</v>
      </c>
      <c r="AC30" s="241">
        <v>6</v>
      </c>
      <c r="AD30" s="242">
        <v>4</v>
      </c>
      <c r="AE30" s="243">
        <v>12</v>
      </c>
      <c r="AF30" s="230" t="s">
        <v>215</v>
      </c>
      <c r="AG30" s="227"/>
      <c r="AH30" s="222"/>
      <c r="AI30" s="236" t="s">
        <v>215</v>
      </c>
      <c r="AJ30" s="242">
        <v>1</v>
      </c>
      <c r="AK30" s="242">
        <v>8</v>
      </c>
      <c r="AL30" s="242">
        <v>0</v>
      </c>
      <c r="AM30" s="241">
        <v>1</v>
      </c>
      <c r="AN30" s="242">
        <v>5</v>
      </c>
      <c r="AO30" s="241">
        <v>20</v>
      </c>
      <c r="AP30" s="241">
        <v>3</v>
      </c>
      <c r="AQ30" s="241">
        <v>6</v>
      </c>
      <c r="AR30" s="241">
        <v>15</v>
      </c>
      <c r="AS30" s="241">
        <v>3</v>
      </c>
      <c r="AT30" s="241">
        <v>20</v>
      </c>
      <c r="AU30" s="241">
        <v>8</v>
      </c>
      <c r="AV30" s="241">
        <v>5</v>
      </c>
      <c r="AW30" s="245">
        <v>2</v>
      </c>
    </row>
    <row r="31" spans="1:49" s="228" customFormat="1" ht="18.75" customHeight="1">
      <c r="A31" s="222"/>
      <c r="B31" s="236" t="s">
        <v>323</v>
      </c>
      <c r="C31" s="283">
        <f>SUM(D31:E31)</f>
        <v>7</v>
      </c>
      <c r="D31" s="235">
        <f>F31+H31+J31+L31+N31+P31+R31+T31+V31+X31+Z31+AB31+AD31+AJ31+AL31+AN31+AP31+AR31+AT31+AV31</f>
        <v>3</v>
      </c>
      <c r="E31" s="235">
        <f>G31+I31+K31+M31+O31+Q31+S31+U31+W31+Y31+AA31+AC31+AE31+AK31+AM31+AO31+AQ31+AS31+AU31+AW31</f>
        <v>4</v>
      </c>
      <c r="F31" s="224">
        <v>0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0</v>
      </c>
      <c r="O31" s="224">
        <v>0</v>
      </c>
      <c r="P31" s="241">
        <v>0</v>
      </c>
      <c r="Q31" s="241">
        <v>0</v>
      </c>
      <c r="R31" s="241">
        <v>0</v>
      </c>
      <c r="S31" s="241">
        <v>0</v>
      </c>
      <c r="T31" s="241">
        <v>0</v>
      </c>
      <c r="U31" s="241">
        <v>0</v>
      </c>
      <c r="V31" s="241">
        <v>0</v>
      </c>
      <c r="W31" s="241">
        <v>0</v>
      </c>
      <c r="X31" s="241">
        <v>0</v>
      </c>
      <c r="Y31" s="241">
        <v>0</v>
      </c>
      <c r="Z31" s="241">
        <v>0</v>
      </c>
      <c r="AA31" s="241">
        <v>0</v>
      </c>
      <c r="AB31" s="241">
        <v>0</v>
      </c>
      <c r="AC31" s="241">
        <v>0</v>
      </c>
      <c r="AD31" s="242">
        <v>0</v>
      </c>
      <c r="AE31" s="243">
        <v>2</v>
      </c>
      <c r="AF31" s="230" t="s">
        <v>323</v>
      </c>
      <c r="AG31" s="227"/>
      <c r="AH31" s="222"/>
      <c r="AI31" s="236" t="s">
        <v>323</v>
      </c>
      <c r="AJ31" s="244">
        <v>0</v>
      </c>
      <c r="AK31" s="242">
        <v>0</v>
      </c>
      <c r="AL31" s="242">
        <v>0</v>
      </c>
      <c r="AM31" s="241">
        <v>0</v>
      </c>
      <c r="AN31" s="242">
        <v>1</v>
      </c>
      <c r="AO31" s="241">
        <v>0</v>
      </c>
      <c r="AP31" s="241">
        <v>2</v>
      </c>
      <c r="AQ31" s="241">
        <v>0</v>
      </c>
      <c r="AR31" s="241">
        <v>0</v>
      </c>
      <c r="AS31" s="241">
        <v>1</v>
      </c>
      <c r="AT31" s="241">
        <v>0</v>
      </c>
      <c r="AU31" s="241">
        <v>1</v>
      </c>
      <c r="AV31" s="241">
        <v>0</v>
      </c>
      <c r="AW31" s="245">
        <v>0</v>
      </c>
    </row>
    <row r="32" spans="1:49" s="221" customFormat="1" ht="22.5" customHeight="1">
      <c r="A32" s="403" t="s">
        <v>221</v>
      </c>
      <c r="B32" s="498"/>
      <c r="C32" s="278">
        <f>SUM(C33:C34)</f>
        <v>47</v>
      </c>
      <c r="D32" s="279">
        <f aca="true" t="shared" si="9" ref="D32:AE32">SUM(D33:D34)</f>
        <v>26</v>
      </c>
      <c r="E32" s="279">
        <f t="shared" si="9"/>
        <v>21</v>
      </c>
      <c r="F32" s="279">
        <f t="shared" si="9"/>
        <v>0</v>
      </c>
      <c r="G32" s="279">
        <f t="shared" si="9"/>
        <v>0</v>
      </c>
      <c r="H32" s="279">
        <f t="shared" si="9"/>
        <v>0</v>
      </c>
      <c r="I32" s="279">
        <f t="shared" si="9"/>
        <v>0</v>
      </c>
      <c r="J32" s="279">
        <f t="shared" si="9"/>
        <v>0</v>
      </c>
      <c r="K32" s="279">
        <f t="shared" si="9"/>
        <v>0</v>
      </c>
      <c r="L32" s="279">
        <f t="shared" si="9"/>
        <v>2</v>
      </c>
      <c r="M32" s="279">
        <f t="shared" si="9"/>
        <v>0</v>
      </c>
      <c r="N32" s="279">
        <f t="shared" si="9"/>
        <v>11</v>
      </c>
      <c r="O32" s="279">
        <f t="shared" si="9"/>
        <v>7</v>
      </c>
      <c r="P32" s="316">
        <f t="shared" si="9"/>
        <v>1</v>
      </c>
      <c r="Q32" s="316">
        <f t="shared" si="9"/>
        <v>0</v>
      </c>
      <c r="R32" s="316">
        <f t="shared" si="9"/>
        <v>0</v>
      </c>
      <c r="S32" s="316">
        <f t="shared" si="9"/>
        <v>0</v>
      </c>
      <c r="T32" s="316">
        <f t="shared" si="9"/>
        <v>2</v>
      </c>
      <c r="U32" s="316">
        <f t="shared" si="9"/>
        <v>2</v>
      </c>
      <c r="V32" s="316">
        <f t="shared" si="9"/>
        <v>0</v>
      </c>
      <c r="W32" s="316">
        <f t="shared" si="9"/>
        <v>1</v>
      </c>
      <c r="X32" s="316">
        <f t="shared" si="9"/>
        <v>0</v>
      </c>
      <c r="Y32" s="316">
        <f t="shared" si="9"/>
        <v>0</v>
      </c>
      <c r="Z32" s="316">
        <f t="shared" si="9"/>
        <v>0</v>
      </c>
      <c r="AA32" s="316">
        <f t="shared" si="9"/>
        <v>0</v>
      </c>
      <c r="AB32" s="316">
        <f t="shared" si="9"/>
        <v>0</v>
      </c>
      <c r="AC32" s="316">
        <f t="shared" si="9"/>
        <v>0</v>
      </c>
      <c r="AD32" s="316">
        <f t="shared" si="9"/>
        <v>2</v>
      </c>
      <c r="AE32" s="317">
        <f t="shared" si="9"/>
        <v>1</v>
      </c>
      <c r="AF32" s="350" t="s">
        <v>221</v>
      </c>
      <c r="AG32" s="399"/>
      <c r="AH32" s="403" t="s">
        <v>221</v>
      </c>
      <c r="AI32" s="498"/>
      <c r="AJ32" s="316">
        <f aca="true" t="shared" si="10" ref="AJ32:AW32">SUM(AJ33:AJ34)</f>
        <v>1</v>
      </c>
      <c r="AK32" s="316">
        <f t="shared" si="10"/>
        <v>1</v>
      </c>
      <c r="AL32" s="316">
        <f t="shared" si="10"/>
        <v>0</v>
      </c>
      <c r="AM32" s="316">
        <f t="shared" si="10"/>
        <v>1</v>
      </c>
      <c r="AN32" s="316">
        <f t="shared" si="10"/>
        <v>4</v>
      </c>
      <c r="AO32" s="316">
        <f t="shared" si="10"/>
        <v>6</v>
      </c>
      <c r="AP32" s="316">
        <f t="shared" si="10"/>
        <v>0</v>
      </c>
      <c r="AQ32" s="316">
        <f t="shared" si="10"/>
        <v>2</v>
      </c>
      <c r="AR32" s="316">
        <f t="shared" si="10"/>
        <v>1</v>
      </c>
      <c r="AS32" s="316">
        <f t="shared" si="10"/>
        <v>0</v>
      </c>
      <c r="AT32" s="316">
        <f t="shared" si="10"/>
        <v>2</v>
      </c>
      <c r="AU32" s="316">
        <f t="shared" si="10"/>
        <v>0</v>
      </c>
      <c r="AV32" s="316">
        <f t="shared" si="10"/>
        <v>0</v>
      </c>
      <c r="AW32" s="316">
        <f t="shared" si="10"/>
        <v>0</v>
      </c>
    </row>
    <row r="33" spans="1:49" s="228" customFormat="1" ht="18.75" customHeight="1">
      <c r="A33" s="222"/>
      <c r="B33" s="236" t="s">
        <v>39</v>
      </c>
      <c r="C33" s="283">
        <f>SUM(D33:E33)</f>
        <v>36</v>
      </c>
      <c r="D33" s="235">
        <f>F33+H33+J33+L33+N33+P33+R33+T33+V33+X33+Z33+AB33+AD33+AJ33+AL33+AN33+AP33+AR33+AT33+AV33</f>
        <v>20</v>
      </c>
      <c r="E33" s="235">
        <f>G33+I33+K33+M33+O33+Q33+S33+U33+W33+Y33+AA33+AC33+AE33+AK33+AM33+AO33+AQ33+AS33+AU33+AW33</f>
        <v>16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0</v>
      </c>
      <c r="L33" s="224">
        <v>2</v>
      </c>
      <c r="M33" s="224">
        <v>0</v>
      </c>
      <c r="N33" s="224">
        <v>7</v>
      </c>
      <c r="O33" s="224">
        <v>4</v>
      </c>
      <c r="P33" s="241">
        <v>1</v>
      </c>
      <c r="Q33" s="241">
        <v>0</v>
      </c>
      <c r="R33" s="241">
        <v>0</v>
      </c>
      <c r="S33" s="241">
        <v>0</v>
      </c>
      <c r="T33" s="241">
        <v>2</v>
      </c>
      <c r="U33" s="241">
        <v>2</v>
      </c>
      <c r="V33" s="241">
        <v>0</v>
      </c>
      <c r="W33" s="241">
        <v>1</v>
      </c>
      <c r="X33" s="241">
        <v>0</v>
      </c>
      <c r="Y33" s="241">
        <v>0</v>
      </c>
      <c r="Z33" s="241">
        <v>0</v>
      </c>
      <c r="AA33" s="241">
        <v>0</v>
      </c>
      <c r="AB33" s="241">
        <v>0</v>
      </c>
      <c r="AC33" s="241">
        <v>0</v>
      </c>
      <c r="AD33" s="242">
        <v>1</v>
      </c>
      <c r="AE33" s="243">
        <v>1</v>
      </c>
      <c r="AF33" s="230" t="s">
        <v>39</v>
      </c>
      <c r="AG33" s="227"/>
      <c r="AH33" s="222"/>
      <c r="AI33" s="236" t="s">
        <v>39</v>
      </c>
      <c r="AJ33" s="244">
        <v>1</v>
      </c>
      <c r="AK33" s="242">
        <v>0</v>
      </c>
      <c r="AL33" s="242">
        <v>0</v>
      </c>
      <c r="AM33" s="241">
        <v>1</v>
      </c>
      <c r="AN33" s="242">
        <v>3</v>
      </c>
      <c r="AO33" s="241">
        <v>5</v>
      </c>
      <c r="AP33" s="241">
        <v>0</v>
      </c>
      <c r="AQ33" s="241">
        <v>2</v>
      </c>
      <c r="AR33" s="241">
        <v>1</v>
      </c>
      <c r="AS33" s="241">
        <v>0</v>
      </c>
      <c r="AT33" s="241">
        <v>2</v>
      </c>
      <c r="AU33" s="241">
        <v>0</v>
      </c>
      <c r="AV33" s="241">
        <v>0</v>
      </c>
      <c r="AW33" s="245">
        <v>0</v>
      </c>
    </row>
    <row r="34" spans="1:49" s="228" customFormat="1" ht="18.75" customHeight="1">
      <c r="A34" s="222"/>
      <c r="B34" s="236" t="s">
        <v>40</v>
      </c>
      <c r="C34" s="283">
        <f>SUM(D34:E34)</f>
        <v>11</v>
      </c>
      <c r="D34" s="235">
        <f>F34+H34+J34+L34+N34+P34+R34+T34+V34+X34+Z34+AB34+AD34+AJ34+AL34+AN34+AP34+AR34+AT34+AV34</f>
        <v>6</v>
      </c>
      <c r="E34" s="235">
        <f>G34+I34+K34+M34+O34+Q34+S34+U34+W34+Y34+AA34+AC34+AE34+AK34+AM34+AO34+AQ34+AS34+AU34+AW34</f>
        <v>5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4</v>
      </c>
      <c r="O34" s="224">
        <v>3</v>
      </c>
      <c r="P34" s="241">
        <v>0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41">
        <v>0</v>
      </c>
      <c r="Y34" s="241">
        <v>0</v>
      </c>
      <c r="Z34" s="241">
        <v>0</v>
      </c>
      <c r="AA34" s="241">
        <v>0</v>
      </c>
      <c r="AB34" s="241">
        <v>0</v>
      </c>
      <c r="AC34" s="241">
        <v>0</v>
      </c>
      <c r="AD34" s="242">
        <v>1</v>
      </c>
      <c r="AE34" s="243">
        <v>0</v>
      </c>
      <c r="AF34" s="230" t="s">
        <v>40</v>
      </c>
      <c r="AG34" s="227"/>
      <c r="AH34" s="222"/>
      <c r="AI34" s="236" t="s">
        <v>40</v>
      </c>
      <c r="AJ34" s="244">
        <v>0</v>
      </c>
      <c r="AK34" s="242">
        <v>1</v>
      </c>
      <c r="AL34" s="242">
        <v>0</v>
      </c>
      <c r="AM34" s="241">
        <v>0</v>
      </c>
      <c r="AN34" s="242">
        <v>1</v>
      </c>
      <c r="AO34" s="241">
        <v>1</v>
      </c>
      <c r="AP34" s="241">
        <v>0</v>
      </c>
      <c r="AQ34" s="241">
        <v>0</v>
      </c>
      <c r="AR34" s="241">
        <v>0</v>
      </c>
      <c r="AS34" s="241">
        <v>0</v>
      </c>
      <c r="AT34" s="241">
        <v>0</v>
      </c>
      <c r="AU34" s="241">
        <v>0</v>
      </c>
      <c r="AV34" s="241">
        <v>0</v>
      </c>
      <c r="AW34" s="245">
        <v>0</v>
      </c>
    </row>
    <row r="35" spans="1:49" s="221" customFormat="1" ht="22.5" customHeight="1">
      <c r="A35" s="393" t="s">
        <v>222</v>
      </c>
      <c r="B35" s="497"/>
      <c r="C35" s="278">
        <f>SUM(C36:C39)</f>
        <v>321</v>
      </c>
      <c r="D35" s="279">
        <f aca="true" t="shared" si="11" ref="D35:AE35">SUM(D36:D39)</f>
        <v>151</v>
      </c>
      <c r="E35" s="279">
        <f t="shared" si="11"/>
        <v>170</v>
      </c>
      <c r="F35" s="279">
        <f t="shared" si="11"/>
        <v>1</v>
      </c>
      <c r="G35" s="279">
        <f t="shared" si="11"/>
        <v>4</v>
      </c>
      <c r="H35" s="279">
        <f t="shared" si="11"/>
        <v>0</v>
      </c>
      <c r="I35" s="279">
        <f t="shared" si="11"/>
        <v>0</v>
      </c>
      <c r="J35" s="279">
        <f t="shared" si="11"/>
        <v>0</v>
      </c>
      <c r="K35" s="279">
        <f t="shared" si="11"/>
        <v>0</v>
      </c>
      <c r="L35" s="279">
        <f t="shared" si="11"/>
        <v>14</v>
      </c>
      <c r="M35" s="279">
        <f t="shared" si="11"/>
        <v>1</v>
      </c>
      <c r="N35" s="279">
        <f t="shared" si="11"/>
        <v>39</v>
      </c>
      <c r="O35" s="279">
        <f t="shared" si="11"/>
        <v>48</v>
      </c>
      <c r="P35" s="316">
        <f t="shared" si="11"/>
        <v>0</v>
      </c>
      <c r="Q35" s="316">
        <f t="shared" si="11"/>
        <v>0</v>
      </c>
      <c r="R35" s="316">
        <f t="shared" si="11"/>
        <v>0</v>
      </c>
      <c r="S35" s="316">
        <f t="shared" si="11"/>
        <v>1</v>
      </c>
      <c r="T35" s="316">
        <f t="shared" si="11"/>
        <v>11</v>
      </c>
      <c r="U35" s="316">
        <f t="shared" si="11"/>
        <v>4</v>
      </c>
      <c r="V35" s="316">
        <f t="shared" si="11"/>
        <v>27</v>
      </c>
      <c r="W35" s="316">
        <f t="shared" si="11"/>
        <v>47</v>
      </c>
      <c r="X35" s="316">
        <f t="shared" si="11"/>
        <v>2</v>
      </c>
      <c r="Y35" s="316">
        <f t="shared" si="11"/>
        <v>7</v>
      </c>
      <c r="Z35" s="316">
        <f t="shared" si="11"/>
        <v>2</v>
      </c>
      <c r="AA35" s="316">
        <f t="shared" si="11"/>
        <v>1</v>
      </c>
      <c r="AB35" s="316">
        <f t="shared" si="11"/>
        <v>1</v>
      </c>
      <c r="AC35" s="316">
        <f t="shared" si="11"/>
        <v>0</v>
      </c>
      <c r="AD35" s="316">
        <f t="shared" si="11"/>
        <v>11</v>
      </c>
      <c r="AE35" s="317">
        <f t="shared" si="11"/>
        <v>13</v>
      </c>
      <c r="AF35" s="350" t="s">
        <v>222</v>
      </c>
      <c r="AG35" s="399"/>
      <c r="AH35" s="393" t="s">
        <v>222</v>
      </c>
      <c r="AI35" s="497"/>
      <c r="AJ35" s="316">
        <f aca="true" t="shared" si="12" ref="AJ35:AW35">SUM(AJ36:AJ39)</f>
        <v>3</v>
      </c>
      <c r="AK35" s="316">
        <f t="shared" si="12"/>
        <v>10</v>
      </c>
      <c r="AL35" s="316">
        <f t="shared" si="12"/>
        <v>0</v>
      </c>
      <c r="AM35" s="316">
        <f t="shared" si="12"/>
        <v>1</v>
      </c>
      <c r="AN35" s="316">
        <f t="shared" si="12"/>
        <v>4</v>
      </c>
      <c r="AO35" s="316">
        <f t="shared" si="12"/>
        <v>20</v>
      </c>
      <c r="AP35" s="316">
        <f t="shared" si="12"/>
        <v>2</v>
      </c>
      <c r="AQ35" s="316">
        <f t="shared" si="12"/>
        <v>1</v>
      </c>
      <c r="AR35" s="316">
        <f t="shared" si="12"/>
        <v>10</v>
      </c>
      <c r="AS35" s="316">
        <f t="shared" si="12"/>
        <v>5</v>
      </c>
      <c r="AT35" s="316">
        <f t="shared" si="12"/>
        <v>24</v>
      </c>
      <c r="AU35" s="316">
        <f t="shared" si="12"/>
        <v>7</v>
      </c>
      <c r="AV35" s="316">
        <f t="shared" si="12"/>
        <v>0</v>
      </c>
      <c r="AW35" s="316">
        <f t="shared" si="12"/>
        <v>0</v>
      </c>
    </row>
    <row r="36" spans="1:49" s="228" customFormat="1" ht="18.75" customHeight="1">
      <c r="A36" s="222"/>
      <c r="B36" s="236" t="s">
        <v>80</v>
      </c>
      <c r="C36" s="283">
        <f>SUM(D36:E36)</f>
        <v>203</v>
      </c>
      <c r="D36" s="235">
        <f aca="true" t="shared" si="13" ref="D36:E39">F36+H36+J36+L36+N36+P36+R36+T36+V36+X36+Z36+AB36+AD36+AJ36+AL36+AN36+AP36+AR36+AT36+AV36</f>
        <v>88</v>
      </c>
      <c r="E36" s="235">
        <f t="shared" si="13"/>
        <v>115</v>
      </c>
      <c r="F36" s="224">
        <v>0</v>
      </c>
      <c r="G36" s="224">
        <v>3</v>
      </c>
      <c r="H36" s="224">
        <v>0</v>
      </c>
      <c r="I36" s="224">
        <v>0</v>
      </c>
      <c r="J36" s="224">
        <v>0</v>
      </c>
      <c r="K36" s="224">
        <v>0</v>
      </c>
      <c r="L36" s="224">
        <v>9</v>
      </c>
      <c r="M36" s="224">
        <v>1</v>
      </c>
      <c r="N36" s="224">
        <v>24</v>
      </c>
      <c r="O36" s="224">
        <v>33</v>
      </c>
      <c r="P36" s="241">
        <v>0</v>
      </c>
      <c r="Q36" s="241">
        <v>0</v>
      </c>
      <c r="R36" s="241">
        <v>0</v>
      </c>
      <c r="S36" s="241">
        <v>0</v>
      </c>
      <c r="T36" s="241">
        <v>9</v>
      </c>
      <c r="U36" s="241">
        <v>2</v>
      </c>
      <c r="V36" s="241">
        <v>14</v>
      </c>
      <c r="W36" s="241">
        <v>41</v>
      </c>
      <c r="X36" s="241">
        <v>0</v>
      </c>
      <c r="Y36" s="241">
        <v>5</v>
      </c>
      <c r="Z36" s="241">
        <v>0</v>
      </c>
      <c r="AA36" s="241">
        <v>1</v>
      </c>
      <c r="AB36" s="241">
        <v>1</v>
      </c>
      <c r="AC36" s="241">
        <v>0</v>
      </c>
      <c r="AD36" s="242">
        <v>8</v>
      </c>
      <c r="AE36" s="243">
        <v>6</v>
      </c>
      <c r="AF36" s="230" t="s">
        <v>56</v>
      </c>
      <c r="AG36" s="227"/>
      <c r="AH36" s="222"/>
      <c r="AI36" s="236" t="s">
        <v>80</v>
      </c>
      <c r="AJ36" s="244">
        <v>2</v>
      </c>
      <c r="AK36" s="242">
        <v>6</v>
      </c>
      <c r="AL36" s="242">
        <v>0</v>
      </c>
      <c r="AM36" s="241">
        <v>1</v>
      </c>
      <c r="AN36" s="242">
        <v>2</v>
      </c>
      <c r="AO36" s="241">
        <v>10</v>
      </c>
      <c r="AP36" s="241">
        <v>2</v>
      </c>
      <c r="AQ36" s="241">
        <v>1</v>
      </c>
      <c r="AR36" s="241">
        <v>6</v>
      </c>
      <c r="AS36" s="241">
        <v>2</v>
      </c>
      <c r="AT36" s="241">
        <v>11</v>
      </c>
      <c r="AU36" s="241">
        <v>3</v>
      </c>
      <c r="AV36" s="241">
        <v>0</v>
      </c>
      <c r="AW36" s="245">
        <v>0</v>
      </c>
    </row>
    <row r="37" spans="1:49" s="228" customFormat="1" ht="18.75" customHeight="1">
      <c r="A37" s="222"/>
      <c r="B37" s="236" t="s">
        <v>41</v>
      </c>
      <c r="C37" s="283">
        <f>SUM(D37:E37)</f>
        <v>53</v>
      </c>
      <c r="D37" s="235">
        <f t="shared" si="13"/>
        <v>27</v>
      </c>
      <c r="E37" s="235">
        <f t="shared" si="13"/>
        <v>26</v>
      </c>
      <c r="F37" s="224">
        <v>0</v>
      </c>
      <c r="G37" s="224">
        <v>1</v>
      </c>
      <c r="H37" s="224">
        <v>0</v>
      </c>
      <c r="I37" s="224">
        <v>0</v>
      </c>
      <c r="J37" s="224">
        <v>0</v>
      </c>
      <c r="K37" s="224">
        <v>0</v>
      </c>
      <c r="L37" s="224">
        <v>2</v>
      </c>
      <c r="M37" s="224">
        <v>0</v>
      </c>
      <c r="N37" s="224">
        <v>6</v>
      </c>
      <c r="O37" s="224">
        <v>11</v>
      </c>
      <c r="P37" s="241">
        <v>0</v>
      </c>
      <c r="Q37" s="241">
        <v>0</v>
      </c>
      <c r="R37" s="241">
        <v>0</v>
      </c>
      <c r="S37" s="241">
        <v>1</v>
      </c>
      <c r="T37" s="241">
        <v>2</v>
      </c>
      <c r="U37" s="241">
        <v>1</v>
      </c>
      <c r="V37" s="241">
        <v>8</v>
      </c>
      <c r="W37" s="241">
        <v>4</v>
      </c>
      <c r="X37" s="241">
        <v>0</v>
      </c>
      <c r="Y37" s="241">
        <v>0</v>
      </c>
      <c r="Z37" s="241">
        <v>1</v>
      </c>
      <c r="AA37" s="241">
        <v>0</v>
      </c>
      <c r="AB37" s="241">
        <v>0</v>
      </c>
      <c r="AC37" s="241">
        <v>0</v>
      </c>
      <c r="AD37" s="242">
        <v>1</v>
      </c>
      <c r="AE37" s="243">
        <v>1</v>
      </c>
      <c r="AF37" s="230" t="s">
        <v>57</v>
      </c>
      <c r="AG37" s="227"/>
      <c r="AH37" s="222"/>
      <c r="AI37" s="236" t="s">
        <v>41</v>
      </c>
      <c r="AJ37" s="244">
        <v>0</v>
      </c>
      <c r="AK37" s="242">
        <v>2</v>
      </c>
      <c r="AL37" s="242">
        <v>0</v>
      </c>
      <c r="AM37" s="241">
        <v>0</v>
      </c>
      <c r="AN37" s="242">
        <v>1</v>
      </c>
      <c r="AO37" s="241">
        <v>4</v>
      </c>
      <c r="AP37" s="241">
        <v>0</v>
      </c>
      <c r="AQ37" s="241">
        <v>0</v>
      </c>
      <c r="AR37" s="241">
        <v>4</v>
      </c>
      <c r="AS37" s="241">
        <v>1</v>
      </c>
      <c r="AT37" s="241">
        <v>2</v>
      </c>
      <c r="AU37" s="241">
        <v>0</v>
      </c>
      <c r="AV37" s="241">
        <v>0</v>
      </c>
      <c r="AW37" s="245">
        <v>0</v>
      </c>
    </row>
    <row r="38" spans="1:49" s="228" customFormat="1" ht="18.75" customHeight="1">
      <c r="A38" s="222"/>
      <c r="B38" s="236" t="s">
        <v>42</v>
      </c>
      <c r="C38" s="283">
        <f>SUM(D38:E38)</f>
        <v>47</v>
      </c>
      <c r="D38" s="235">
        <f t="shared" si="13"/>
        <v>26</v>
      </c>
      <c r="E38" s="235">
        <f t="shared" si="13"/>
        <v>21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  <c r="L38" s="224">
        <v>2</v>
      </c>
      <c r="M38" s="224">
        <v>0</v>
      </c>
      <c r="N38" s="224">
        <v>6</v>
      </c>
      <c r="O38" s="224">
        <v>3</v>
      </c>
      <c r="P38" s="241">
        <v>0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4</v>
      </c>
      <c r="W38" s="241">
        <v>1</v>
      </c>
      <c r="X38" s="241">
        <v>2</v>
      </c>
      <c r="Y38" s="241">
        <v>2</v>
      </c>
      <c r="Z38" s="241">
        <v>1</v>
      </c>
      <c r="AA38" s="241">
        <v>0</v>
      </c>
      <c r="AB38" s="241">
        <v>0</v>
      </c>
      <c r="AC38" s="241">
        <v>0</v>
      </c>
      <c r="AD38" s="242">
        <v>1</v>
      </c>
      <c r="AE38" s="243">
        <v>3</v>
      </c>
      <c r="AF38" s="230" t="s">
        <v>58</v>
      </c>
      <c r="AG38" s="227"/>
      <c r="AH38" s="222"/>
      <c r="AI38" s="236" t="s">
        <v>42</v>
      </c>
      <c r="AJ38" s="244">
        <v>1</v>
      </c>
      <c r="AK38" s="242">
        <v>2</v>
      </c>
      <c r="AL38" s="242">
        <v>0</v>
      </c>
      <c r="AM38" s="241">
        <v>0</v>
      </c>
      <c r="AN38" s="242">
        <v>1</v>
      </c>
      <c r="AO38" s="241">
        <v>4</v>
      </c>
      <c r="AP38" s="241">
        <v>0</v>
      </c>
      <c r="AQ38" s="241">
        <v>0</v>
      </c>
      <c r="AR38" s="241">
        <v>0</v>
      </c>
      <c r="AS38" s="241">
        <v>2</v>
      </c>
      <c r="AT38" s="241">
        <v>8</v>
      </c>
      <c r="AU38" s="241">
        <v>4</v>
      </c>
      <c r="AV38" s="241">
        <v>0</v>
      </c>
      <c r="AW38" s="245">
        <v>0</v>
      </c>
    </row>
    <row r="39" spans="1:49" s="228" customFormat="1" ht="18.75" customHeight="1">
      <c r="A39" s="222"/>
      <c r="B39" s="236" t="s">
        <v>43</v>
      </c>
      <c r="C39" s="283">
        <f>SUM(D39:E39)</f>
        <v>18</v>
      </c>
      <c r="D39" s="235">
        <f t="shared" si="13"/>
        <v>10</v>
      </c>
      <c r="E39" s="235">
        <f t="shared" si="13"/>
        <v>8</v>
      </c>
      <c r="F39" s="224">
        <v>1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1</v>
      </c>
      <c r="M39" s="224">
        <v>0</v>
      </c>
      <c r="N39" s="224">
        <v>3</v>
      </c>
      <c r="O39" s="224">
        <v>1</v>
      </c>
      <c r="P39" s="241">
        <v>0</v>
      </c>
      <c r="Q39" s="241">
        <v>0</v>
      </c>
      <c r="R39" s="241">
        <v>0</v>
      </c>
      <c r="S39" s="241">
        <v>0</v>
      </c>
      <c r="T39" s="241">
        <v>0</v>
      </c>
      <c r="U39" s="241">
        <v>1</v>
      </c>
      <c r="V39" s="241">
        <v>1</v>
      </c>
      <c r="W39" s="241">
        <v>1</v>
      </c>
      <c r="X39" s="241">
        <v>0</v>
      </c>
      <c r="Y39" s="241">
        <v>0</v>
      </c>
      <c r="Z39" s="241">
        <v>0</v>
      </c>
      <c r="AA39" s="241">
        <v>0</v>
      </c>
      <c r="AB39" s="241">
        <v>0</v>
      </c>
      <c r="AC39" s="241">
        <v>0</v>
      </c>
      <c r="AD39" s="242">
        <v>1</v>
      </c>
      <c r="AE39" s="243">
        <v>3</v>
      </c>
      <c r="AF39" s="230" t="s">
        <v>59</v>
      </c>
      <c r="AG39" s="227"/>
      <c r="AH39" s="222"/>
      <c r="AI39" s="236" t="s">
        <v>43</v>
      </c>
      <c r="AJ39" s="244">
        <v>0</v>
      </c>
      <c r="AK39" s="242">
        <v>0</v>
      </c>
      <c r="AL39" s="242">
        <v>0</v>
      </c>
      <c r="AM39" s="241">
        <v>0</v>
      </c>
      <c r="AN39" s="242">
        <v>0</v>
      </c>
      <c r="AO39" s="241">
        <v>2</v>
      </c>
      <c r="AP39" s="241">
        <v>0</v>
      </c>
      <c r="AQ39" s="241">
        <v>0</v>
      </c>
      <c r="AR39" s="241">
        <v>0</v>
      </c>
      <c r="AS39" s="241">
        <v>0</v>
      </c>
      <c r="AT39" s="241">
        <v>3</v>
      </c>
      <c r="AU39" s="241">
        <v>0</v>
      </c>
      <c r="AV39" s="241">
        <v>0</v>
      </c>
      <c r="AW39" s="245">
        <v>0</v>
      </c>
    </row>
    <row r="40" spans="1:49" s="221" customFormat="1" ht="22.5" customHeight="1">
      <c r="A40" s="393" t="s">
        <v>223</v>
      </c>
      <c r="B40" s="497"/>
      <c r="C40" s="278">
        <f>C41</f>
        <v>76</v>
      </c>
      <c r="D40" s="279">
        <f aca="true" t="shared" si="14" ref="D40:AE40">D41</f>
        <v>40</v>
      </c>
      <c r="E40" s="279">
        <f t="shared" si="14"/>
        <v>36</v>
      </c>
      <c r="F40" s="279">
        <f t="shared" si="14"/>
        <v>2</v>
      </c>
      <c r="G40" s="279">
        <f t="shared" si="14"/>
        <v>0</v>
      </c>
      <c r="H40" s="279">
        <f t="shared" si="14"/>
        <v>0</v>
      </c>
      <c r="I40" s="279">
        <f t="shared" si="14"/>
        <v>0</v>
      </c>
      <c r="J40" s="279">
        <f t="shared" si="14"/>
        <v>0</v>
      </c>
      <c r="K40" s="279">
        <f t="shared" si="14"/>
        <v>0</v>
      </c>
      <c r="L40" s="279">
        <f t="shared" si="14"/>
        <v>7</v>
      </c>
      <c r="M40" s="279">
        <f t="shared" si="14"/>
        <v>0</v>
      </c>
      <c r="N40" s="279">
        <f t="shared" si="14"/>
        <v>21</v>
      </c>
      <c r="O40" s="279">
        <f t="shared" si="14"/>
        <v>17</v>
      </c>
      <c r="P40" s="316">
        <f t="shared" si="14"/>
        <v>0</v>
      </c>
      <c r="Q40" s="316">
        <f t="shared" si="14"/>
        <v>0</v>
      </c>
      <c r="R40" s="316">
        <f t="shared" si="14"/>
        <v>1</v>
      </c>
      <c r="S40" s="316">
        <f t="shared" si="14"/>
        <v>0</v>
      </c>
      <c r="T40" s="316">
        <f t="shared" si="14"/>
        <v>1</v>
      </c>
      <c r="U40" s="316">
        <f t="shared" si="14"/>
        <v>0</v>
      </c>
      <c r="V40" s="316">
        <f t="shared" si="14"/>
        <v>4</v>
      </c>
      <c r="W40" s="316">
        <f t="shared" si="14"/>
        <v>7</v>
      </c>
      <c r="X40" s="316">
        <f t="shared" si="14"/>
        <v>0</v>
      </c>
      <c r="Y40" s="316">
        <f t="shared" si="14"/>
        <v>0</v>
      </c>
      <c r="Z40" s="316">
        <f t="shared" si="14"/>
        <v>0</v>
      </c>
      <c r="AA40" s="316">
        <f t="shared" si="14"/>
        <v>1</v>
      </c>
      <c r="AB40" s="316">
        <f t="shared" si="14"/>
        <v>1</v>
      </c>
      <c r="AC40" s="316">
        <f t="shared" si="14"/>
        <v>1</v>
      </c>
      <c r="AD40" s="316">
        <f t="shared" si="14"/>
        <v>0</v>
      </c>
      <c r="AE40" s="317">
        <f t="shared" si="14"/>
        <v>2</v>
      </c>
      <c r="AF40" s="401" t="s">
        <v>60</v>
      </c>
      <c r="AG40" s="402"/>
      <c r="AH40" s="393" t="s">
        <v>223</v>
      </c>
      <c r="AI40" s="497"/>
      <c r="AJ40" s="316">
        <f aca="true" t="shared" si="15" ref="AJ40:AW40">AJ41</f>
        <v>1</v>
      </c>
      <c r="AK40" s="316">
        <f t="shared" si="15"/>
        <v>1</v>
      </c>
      <c r="AL40" s="316">
        <f t="shared" si="15"/>
        <v>0</v>
      </c>
      <c r="AM40" s="316">
        <f t="shared" si="15"/>
        <v>0</v>
      </c>
      <c r="AN40" s="316">
        <f t="shared" si="15"/>
        <v>2</v>
      </c>
      <c r="AO40" s="316">
        <f t="shared" si="15"/>
        <v>6</v>
      </c>
      <c r="AP40" s="316">
        <f t="shared" si="15"/>
        <v>0</v>
      </c>
      <c r="AQ40" s="316">
        <f t="shared" si="15"/>
        <v>0</v>
      </c>
      <c r="AR40" s="316">
        <f t="shared" si="15"/>
        <v>0</v>
      </c>
      <c r="AS40" s="316">
        <f t="shared" si="15"/>
        <v>0</v>
      </c>
      <c r="AT40" s="316">
        <f t="shared" si="15"/>
        <v>0</v>
      </c>
      <c r="AU40" s="316">
        <f t="shared" si="15"/>
        <v>1</v>
      </c>
      <c r="AV40" s="316">
        <f t="shared" si="15"/>
        <v>0</v>
      </c>
      <c r="AW40" s="316">
        <f t="shared" si="15"/>
        <v>0</v>
      </c>
    </row>
    <row r="41" spans="1:49" s="228" customFormat="1" ht="18.75" customHeight="1">
      <c r="A41" s="222"/>
      <c r="B41" s="236" t="s">
        <v>44</v>
      </c>
      <c r="C41" s="283">
        <f>SUM(D41:E41)</f>
        <v>76</v>
      </c>
      <c r="D41" s="235">
        <f>F41+H41+J41+L41+N41+P41+R41+T41+V41+X41+Z41+AB41+AD41+AJ41+AL41+AN41+AP41+AR41+AT41+AV41</f>
        <v>40</v>
      </c>
      <c r="E41" s="235">
        <f>G41+I41+K41+M41+O41+Q41+S41+U41+W41+Y41+AA41+AC41+AE41+AK41+AM41+AO41+AQ41+AS41+AU41+AW41</f>
        <v>36</v>
      </c>
      <c r="F41" s="224">
        <v>2</v>
      </c>
      <c r="G41" s="224">
        <v>0</v>
      </c>
      <c r="H41" s="224">
        <v>0</v>
      </c>
      <c r="I41" s="224">
        <v>0</v>
      </c>
      <c r="J41" s="224">
        <v>0</v>
      </c>
      <c r="K41" s="224">
        <v>0</v>
      </c>
      <c r="L41" s="224">
        <v>7</v>
      </c>
      <c r="M41" s="224">
        <v>0</v>
      </c>
      <c r="N41" s="224">
        <v>21</v>
      </c>
      <c r="O41" s="224">
        <v>17</v>
      </c>
      <c r="P41" s="241">
        <v>0</v>
      </c>
      <c r="Q41" s="241">
        <v>0</v>
      </c>
      <c r="R41" s="241">
        <v>1</v>
      </c>
      <c r="S41" s="241">
        <v>0</v>
      </c>
      <c r="T41" s="241">
        <v>1</v>
      </c>
      <c r="U41" s="241">
        <v>0</v>
      </c>
      <c r="V41" s="241">
        <v>4</v>
      </c>
      <c r="W41" s="241">
        <v>7</v>
      </c>
      <c r="X41" s="241">
        <v>0</v>
      </c>
      <c r="Y41" s="241">
        <v>0</v>
      </c>
      <c r="Z41" s="241">
        <v>0</v>
      </c>
      <c r="AA41" s="241">
        <v>1</v>
      </c>
      <c r="AB41" s="241">
        <v>1</v>
      </c>
      <c r="AC41" s="241">
        <v>1</v>
      </c>
      <c r="AD41" s="242">
        <v>0</v>
      </c>
      <c r="AE41" s="243">
        <v>2</v>
      </c>
      <c r="AF41" s="230" t="s">
        <v>44</v>
      </c>
      <c r="AG41" s="227"/>
      <c r="AH41" s="222"/>
      <c r="AI41" s="236" t="s">
        <v>44</v>
      </c>
      <c r="AJ41" s="244">
        <v>1</v>
      </c>
      <c r="AK41" s="242">
        <v>1</v>
      </c>
      <c r="AL41" s="242">
        <v>0</v>
      </c>
      <c r="AM41" s="241">
        <v>0</v>
      </c>
      <c r="AN41" s="242">
        <v>2</v>
      </c>
      <c r="AO41" s="241">
        <v>6</v>
      </c>
      <c r="AP41" s="241">
        <v>0</v>
      </c>
      <c r="AQ41" s="241">
        <v>0</v>
      </c>
      <c r="AR41" s="241">
        <v>0</v>
      </c>
      <c r="AS41" s="241">
        <v>0</v>
      </c>
      <c r="AT41" s="241">
        <v>0</v>
      </c>
      <c r="AU41" s="241">
        <v>1</v>
      </c>
      <c r="AV41" s="241">
        <v>0</v>
      </c>
      <c r="AW41" s="245">
        <v>0</v>
      </c>
    </row>
    <row r="42" spans="1:49" s="221" customFormat="1" ht="22.5" customHeight="1">
      <c r="A42" s="393" t="s">
        <v>224</v>
      </c>
      <c r="B42" s="497"/>
      <c r="C42" s="278">
        <f>SUM(C43:C44)</f>
        <v>98</v>
      </c>
      <c r="D42" s="279">
        <f aca="true" t="shared" si="16" ref="D42:AE42">SUM(D43:D44)</f>
        <v>43</v>
      </c>
      <c r="E42" s="279">
        <f t="shared" si="16"/>
        <v>55</v>
      </c>
      <c r="F42" s="279">
        <f t="shared" si="16"/>
        <v>0</v>
      </c>
      <c r="G42" s="279">
        <f t="shared" si="16"/>
        <v>0</v>
      </c>
      <c r="H42" s="279">
        <f t="shared" si="16"/>
        <v>0</v>
      </c>
      <c r="I42" s="279">
        <f t="shared" si="16"/>
        <v>0</v>
      </c>
      <c r="J42" s="279">
        <f t="shared" si="16"/>
        <v>0</v>
      </c>
      <c r="K42" s="279">
        <f t="shared" si="16"/>
        <v>0</v>
      </c>
      <c r="L42" s="279">
        <f t="shared" si="16"/>
        <v>4</v>
      </c>
      <c r="M42" s="279">
        <f t="shared" si="16"/>
        <v>0</v>
      </c>
      <c r="N42" s="279">
        <f t="shared" si="16"/>
        <v>17</v>
      </c>
      <c r="O42" s="279">
        <f t="shared" si="16"/>
        <v>20</v>
      </c>
      <c r="P42" s="316">
        <f t="shared" si="16"/>
        <v>1</v>
      </c>
      <c r="Q42" s="316">
        <f t="shared" si="16"/>
        <v>1</v>
      </c>
      <c r="R42" s="316">
        <f t="shared" si="16"/>
        <v>0</v>
      </c>
      <c r="S42" s="316">
        <f t="shared" si="16"/>
        <v>0</v>
      </c>
      <c r="T42" s="316">
        <f t="shared" si="16"/>
        <v>7</v>
      </c>
      <c r="U42" s="316">
        <f t="shared" si="16"/>
        <v>2</v>
      </c>
      <c r="V42" s="316">
        <f t="shared" si="16"/>
        <v>9</v>
      </c>
      <c r="W42" s="316">
        <f t="shared" si="16"/>
        <v>12</v>
      </c>
      <c r="X42" s="316">
        <f t="shared" si="16"/>
        <v>0</v>
      </c>
      <c r="Y42" s="316">
        <f t="shared" si="16"/>
        <v>1</v>
      </c>
      <c r="Z42" s="316">
        <f t="shared" si="16"/>
        <v>0</v>
      </c>
      <c r="AA42" s="316">
        <f t="shared" si="16"/>
        <v>1</v>
      </c>
      <c r="AB42" s="316">
        <f t="shared" si="16"/>
        <v>0</v>
      </c>
      <c r="AC42" s="316">
        <f t="shared" si="16"/>
        <v>0</v>
      </c>
      <c r="AD42" s="316">
        <f t="shared" si="16"/>
        <v>1</v>
      </c>
      <c r="AE42" s="317">
        <f t="shared" si="16"/>
        <v>10</v>
      </c>
      <c r="AF42" s="350" t="s">
        <v>224</v>
      </c>
      <c r="AG42" s="399"/>
      <c r="AH42" s="393" t="s">
        <v>224</v>
      </c>
      <c r="AI42" s="497"/>
      <c r="AJ42" s="316">
        <f aca="true" t="shared" si="17" ref="AJ42:AW42">SUM(AJ43:AJ44)</f>
        <v>0</v>
      </c>
      <c r="AK42" s="316">
        <f t="shared" si="17"/>
        <v>2</v>
      </c>
      <c r="AL42" s="316">
        <f t="shared" si="17"/>
        <v>0</v>
      </c>
      <c r="AM42" s="316">
        <f t="shared" si="17"/>
        <v>0</v>
      </c>
      <c r="AN42" s="316">
        <f t="shared" si="17"/>
        <v>1</v>
      </c>
      <c r="AO42" s="316">
        <f t="shared" si="17"/>
        <v>1</v>
      </c>
      <c r="AP42" s="316">
        <f t="shared" si="17"/>
        <v>1</v>
      </c>
      <c r="AQ42" s="316">
        <f t="shared" si="17"/>
        <v>3</v>
      </c>
      <c r="AR42" s="316">
        <f t="shared" si="17"/>
        <v>0</v>
      </c>
      <c r="AS42" s="316">
        <f t="shared" si="17"/>
        <v>2</v>
      </c>
      <c r="AT42" s="316">
        <f t="shared" si="17"/>
        <v>2</v>
      </c>
      <c r="AU42" s="316">
        <f t="shared" si="17"/>
        <v>0</v>
      </c>
      <c r="AV42" s="316">
        <f t="shared" si="17"/>
        <v>0</v>
      </c>
      <c r="AW42" s="316">
        <f t="shared" si="17"/>
        <v>0</v>
      </c>
    </row>
    <row r="43" spans="1:49" s="228" customFormat="1" ht="18.75" customHeight="1">
      <c r="A43" s="222"/>
      <c r="B43" s="236" t="s">
        <v>45</v>
      </c>
      <c r="C43" s="283">
        <f>SUM(D43:E43)</f>
        <v>98</v>
      </c>
      <c r="D43" s="235">
        <f>F43+H43+J43+L43+N43+P43+R43+T43+V43+X43+Z43+AB43+AD43+AJ43+AL43+AN43+AP43+AR43+AT43+AV43</f>
        <v>43</v>
      </c>
      <c r="E43" s="235">
        <f>G43+I43+K43+M43+O43+Q43+S43+U43+W43+Y43+AA43+AC43+AE43+AK43+AM43+AO43+AQ43+AS43+AU43+AW43</f>
        <v>55</v>
      </c>
      <c r="F43" s="224">
        <v>0</v>
      </c>
      <c r="G43" s="224">
        <v>0</v>
      </c>
      <c r="H43" s="224">
        <v>0</v>
      </c>
      <c r="I43" s="224">
        <v>0</v>
      </c>
      <c r="J43" s="224">
        <v>0</v>
      </c>
      <c r="K43" s="224">
        <v>0</v>
      </c>
      <c r="L43" s="224">
        <v>4</v>
      </c>
      <c r="M43" s="224">
        <v>0</v>
      </c>
      <c r="N43" s="224">
        <v>17</v>
      </c>
      <c r="O43" s="224">
        <v>20</v>
      </c>
      <c r="P43" s="241">
        <v>1</v>
      </c>
      <c r="Q43" s="241">
        <v>1</v>
      </c>
      <c r="R43" s="241">
        <v>0</v>
      </c>
      <c r="S43" s="241">
        <v>0</v>
      </c>
      <c r="T43" s="241">
        <v>7</v>
      </c>
      <c r="U43" s="241">
        <v>2</v>
      </c>
      <c r="V43" s="241">
        <v>9</v>
      </c>
      <c r="W43" s="241">
        <v>12</v>
      </c>
      <c r="X43" s="241">
        <v>0</v>
      </c>
      <c r="Y43" s="241">
        <v>1</v>
      </c>
      <c r="Z43" s="241">
        <v>0</v>
      </c>
      <c r="AA43" s="241">
        <v>1</v>
      </c>
      <c r="AB43" s="241">
        <v>0</v>
      </c>
      <c r="AC43" s="241">
        <v>0</v>
      </c>
      <c r="AD43" s="242">
        <v>1</v>
      </c>
      <c r="AE43" s="243">
        <v>10</v>
      </c>
      <c r="AF43" s="230" t="s">
        <v>45</v>
      </c>
      <c r="AG43" s="227"/>
      <c r="AH43" s="222"/>
      <c r="AI43" s="236" t="s">
        <v>45</v>
      </c>
      <c r="AJ43" s="244">
        <v>0</v>
      </c>
      <c r="AK43" s="242">
        <v>2</v>
      </c>
      <c r="AL43" s="242">
        <v>0</v>
      </c>
      <c r="AM43" s="241">
        <v>0</v>
      </c>
      <c r="AN43" s="242">
        <v>1</v>
      </c>
      <c r="AO43" s="241">
        <v>1</v>
      </c>
      <c r="AP43" s="241">
        <v>1</v>
      </c>
      <c r="AQ43" s="241">
        <v>3</v>
      </c>
      <c r="AR43" s="241">
        <v>0</v>
      </c>
      <c r="AS43" s="241">
        <v>2</v>
      </c>
      <c r="AT43" s="241">
        <v>2</v>
      </c>
      <c r="AU43" s="241">
        <v>0</v>
      </c>
      <c r="AV43" s="241">
        <v>0</v>
      </c>
      <c r="AW43" s="245">
        <v>0</v>
      </c>
    </row>
    <row r="44" spans="1:49" s="228" customFormat="1" ht="18.75" customHeight="1">
      <c r="A44" s="222"/>
      <c r="B44" s="236" t="s">
        <v>46</v>
      </c>
      <c r="C44" s="283">
        <f>SUM(D44:E44)</f>
        <v>0</v>
      </c>
      <c r="D44" s="235">
        <f>F44+H44+J44+L44+N44+P44+R44+T44+V44+X44+Z44+AB44+AD44+AJ44+AL44+AN44+AP44+AR44+AT44+AV44</f>
        <v>0</v>
      </c>
      <c r="E44" s="235">
        <f>G44+I44+K44+M44+O44+Q44+S44+U44+W44+Y44+AA44+AC44+AE44+AK44+AM44+AO44+AQ44+AS44+AU44+AW44</f>
        <v>0</v>
      </c>
      <c r="F44" s="224">
        <v>0</v>
      </c>
      <c r="G44" s="224">
        <v>0</v>
      </c>
      <c r="H44" s="224">
        <v>0</v>
      </c>
      <c r="I44" s="224">
        <v>0</v>
      </c>
      <c r="J44" s="224">
        <v>0</v>
      </c>
      <c r="K44" s="224">
        <v>0</v>
      </c>
      <c r="L44" s="224">
        <v>0</v>
      </c>
      <c r="M44" s="224">
        <v>0</v>
      </c>
      <c r="N44" s="224">
        <v>0</v>
      </c>
      <c r="O44" s="224">
        <v>0</v>
      </c>
      <c r="P44" s="241">
        <v>0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41">
        <v>0</v>
      </c>
      <c r="Y44" s="241">
        <v>0</v>
      </c>
      <c r="Z44" s="241">
        <v>0</v>
      </c>
      <c r="AA44" s="241">
        <v>0</v>
      </c>
      <c r="AB44" s="241">
        <v>0</v>
      </c>
      <c r="AC44" s="241">
        <v>0</v>
      </c>
      <c r="AD44" s="242">
        <v>0</v>
      </c>
      <c r="AE44" s="243">
        <v>0</v>
      </c>
      <c r="AF44" s="230" t="s">
        <v>46</v>
      </c>
      <c r="AG44" s="227"/>
      <c r="AH44" s="222"/>
      <c r="AI44" s="236" t="s">
        <v>46</v>
      </c>
      <c r="AJ44" s="244">
        <v>0</v>
      </c>
      <c r="AK44" s="242">
        <v>0</v>
      </c>
      <c r="AL44" s="242">
        <v>0</v>
      </c>
      <c r="AM44" s="241">
        <v>0</v>
      </c>
      <c r="AN44" s="242">
        <v>0</v>
      </c>
      <c r="AO44" s="241">
        <v>0</v>
      </c>
      <c r="AP44" s="241">
        <v>0</v>
      </c>
      <c r="AQ44" s="241">
        <v>0</v>
      </c>
      <c r="AR44" s="241">
        <v>0</v>
      </c>
      <c r="AS44" s="241">
        <v>0</v>
      </c>
      <c r="AT44" s="241">
        <v>0</v>
      </c>
      <c r="AU44" s="241">
        <v>0</v>
      </c>
      <c r="AV44" s="241">
        <v>0</v>
      </c>
      <c r="AW44" s="245">
        <v>0</v>
      </c>
    </row>
    <row r="45" spans="1:49" s="221" customFormat="1" ht="22.5" customHeight="1">
      <c r="A45" s="393" t="s">
        <v>225</v>
      </c>
      <c r="B45" s="497"/>
      <c r="C45" s="278">
        <f>SUM(C46:C48)</f>
        <v>150</v>
      </c>
      <c r="D45" s="279">
        <f aca="true" t="shared" si="18" ref="D45:AE45">SUM(D46:D48)</f>
        <v>58</v>
      </c>
      <c r="E45" s="279">
        <f t="shared" si="18"/>
        <v>92</v>
      </c>
      <c r="F45" s="279">
        <f t="shared" si="18"/>
        <v>0</v>
      </c>
      <c r="G45" s="279">
        <f t="shared" si="18"/>
        <v>0</v>
      </c>
      <c r="H45" s="279">
        <f t="shared" si="18"/>
        <v>0</v>
      </c>
      <c r="I45" s="279">
        <f t="shared" si="18"/>
        <v>0</v>
      </c>
      <c r="J45" s="279">
        <f t="shared" si="18"/>
        <v>0</v>
      </c>
      <c r="K45" s="279">
        <f t="shared" si="18"/>
        <v>0</v>
      </c>
      <c r="L45" s="279">
        <f t="shared" si="18"/>
        <v>3</v>
      </c>
      <c r="M45" s="279">
        <f t="shared" si="18"/>
        <v>1</v>
      </c>
      <c r="N45" s="279">
        <f t="shared" si="18"/>
        <v>17</v>
      </c>
      <c r="O45" s="279">
        <f t="shared" si="18"/>
        <v>19</v>
      </c>
      <c r="P45" s="316">
        <f t="shared" si="18"/>
        <v>0</v>
      </c>
      <c r="Q45" s="316">
        <f t="shared" si="18"/>
        <v>0</v>
      </c>
      <c r="R45" s="316">
        <f t="shared" si="18"/>
        <v>0</v>
      </c>
      <c r="S45" s="316">
        <f t="shared" si="18"/>
        <v>0</v>
      </c>
      <c r="T45" s="316">
        <f t="shared" si="18"/>
        <v>5</v>
      </c>
      <c r="U45" s="316">
        <f t="shared" si="18"/>
        <v>4</v>
      </c>
      <c r="V45" s="316">
        <f t="shared" si="18"/>
        <v>7</v>
      </c>
      <c r="W45" s="316">
        <f t="shared" si="18"/>
        <v>13</v>
      </c>
      <c r="X45" s="316">
        <f t="shared" si="18"/>
        <v>0</v>
      </c>
      <c r="Y45" s="316">
        <f t="shared" si="18"/>
        <v>3</v>
      </c>
      <c r="Z45" s="316">
        <f t="shared" si="18"/>
        <v>1</v>
      </c>
      <c r="AA45" s="316">
        <f t="shared" si="18"/>
        <v>2</v>
      </c>
      <c r="AB45" s="316">
        <f t="shared" si="18"/>
        <v>0</v>
      </c>
      <c r="AC45" s="316">
        <f t="shared" si="18"/>
        <v>0</v>
      </c>
      <c r="AD45" s="316">
        <f t="shared" si="18"/>
        <v>6</v>
      </c>
      <c r="AE45" s="317">
        <f t="shared" si="18"/>
        <v>16</v>
      </c>
      <c r="AF45" s="350" t="s">
        <v>225</v>
      </c>
      <c r="AG45" s="399"/>
      <c r="AH45" s="393" t="s">
        <v>225</v>
      </c>
      <c r="AI45" s="497"/>
      <c r="AJ45" s="316">
        <f aca="true" t="shared" si="19" ref="AJ45:AW45">SUM(AJ46:AJ48)</f>
        <v>0</v>
      </c>
      <c r="AK45" s="316">
        <f t="shared" si="19"/>
        <v>7</v>
      </c>
      <c r="AL45" s="316">
        <f t="shared" si="19"/>
        <v>0</v>
      </c>
      <c r="AM45" s="316">
        <f t="shared" si="19"/>
        <v>0</v>
      </c>
      <c r="AN45" s="316">
        <f t="shared" si="19"/>
        <v>1</v>
      </c>
      <c r="AO45" s="316">
        <f t="shared" si="19"/>
        <v>13</v>
      </c>
      <c r="AP45" s="316">
        <f t="shared" si="19"/>
        <v>2</v>
      </c>
      <c r="AQ45" s="316">
        <f t="shared" si="19"/>
        <v>2</v>
      </c>
      <c r="AR45" s="316">
        <f t="shared" si="19"/>
        <v>3</v>
      </c>
      <c r="AS45" s="316">
        <f t="shared" si="19"/>
        <v>8</v>
      </c>
      <c r="AT45" s="316">
        <f t="shared" si="19"/>
        <v>12</v>
      </c>
      <c r="AU45" s="316">
        <f t="shared" si="19"/>
        <v>4</v>
      </c>
      <c r="AV45" s="316">
        <f t="shared" si="19"/>
        <v>1</v>
      </c>
      <c r="AW45" s="316">
        <f t="shared" si="19"/>
        <v>0</v>
      </c>
    </row>
    <row r="46" spans="1:49" s="228" customFormat="1" ht="18.75" customHeight="1">
      <c r="A46" s="222"/>
      <c r="B46" s="236" t="s">
        <v>47</v>
      </c>
      <c r="C46" s="283">
        <f>SUM(D46:E46)</f>
        <v>112</v>
      </c>
      <c r="D46" s="235">
        <f aca="true" t="shared" si="20" ref="D46:E48">F46+H46+J46+L46+N46+P46+R46+T46+V46+X46+Z46+AB46+AD46+AJ46+AL46+AN46+AP46+AR46+AT46+AV46</f>
        <v>40</v>
      </c>
      <c r="E46" s="235">
        <f t="shared" si="20"/>
        <v>72</v>
      </c>
      <c r="F46" s="224">
        <v>0</v>
      </c>
      <c r="G46" s="224">
        <v>0</v>
      </c>
      <c r="H46" s="224">
        <v>0</v>
      </c>
      <c r="I46" s="224">
        <v>0</v>
      </c>
      <c r="J46" s="224">
        <v>0</v>
      </c>
      <c r="K46" s="224">
        <v>0</v>
      </c>
      <c r="L46" s="224">
        <v>3</v>
      </c>
      <c r="M46" s="224">
        <v>1</v>
      </c>
      <c r="N46" s="224">
        <v>16</v>
      </c>
      <c r="O46" s="224">
        <v>17</v>
      </c>
      <c r="P46" s="241">
        <v>0</v>
      </c>
      <c r="Q46" s="241">
        <v>0</v>
      </c>
      <c r="R46" s="241">
        <v>0</v>
      </c>
      <c r="S46" s="241">
        <v>0</v>
      </c>
      <c r="T46" s="241">
        <v>5</v>
      </c>
      <c r="U46" s="241">
        <v>2</v>
      </c>
      <c r="V46" s="241">
        <v>6</v>
      </c>
      <c r="W46" s="241">
        <v>10</v>
      </c>
      <c r="X46" s="241">
        <v>0</v>
      </c>
      <c r="Y46" s="241">
        <v>1</v>
      </c>
      <c r="Z46" s="241">
        <v>0</v>
      </c>
      <c r="AA46" s="241">
        <v>1</v>
      </c>
      <c r="AB46" s="241">
        <v>0</v>
      </c>
      <c r="AC46" s="241">
        <v>0</v>
      </c>
      <c r="AD46" s="242">
        <v>4</v>
      </c>
      <c r="AE46" s="243">
        <v>13</v>
      </c>
      <c r="AF46" s="230" t="s">
        <v>47</v>
      </c>
      <c r="AG46" s="227"/>
      <c r="AH46" s="222"/>
      <c r="AI46" s="236" t="s">
        <v>47</v>
      </c>
      <c r="AJ46" s="244">
        <v>0</v>
      </c>
      <c r="AK46" s="242">
        <v>5</v>
      </c>
      <c r="AL46" s="242">
        <v>0</v>
      </c>
      <c r="AM46" s="241">
        <v>0</v>
      </c>
      <c r="AN46" s="242">
        <v>1</v>
      </c>
      <c r="AO46" s="241">
        <v>12</v>
      </c>
      <c r="AP46" s="241">
        <v>1</v>
      </c>
      <c r="AQ46" s="241">
        <v>1</v>
      </c>
      <c r="AR46" s="241">
        <v>3</v>
      </c>
      <c r="AS46" s="241">
        <v>7</v>
      </c>
      <c r="AT46" s="241">
        <v>0</v>
      </c>
      <c r="AU46" s="241">
        <v>2</v>
      </c>
      <c r="AV46" s="241">
        <v>1</v>
      </c>
      <c r="AW46" s="245">
        <v>0</v>
      </c>
    </row>
    <row r="47" spans="1:49" s="228" customFormat="1" ht="18.75" customHeight="1">
      <c r="A47" s="222"/>
      <c r="B47" s="236" t="s">
        <v>48</v>
      </c>
      <c r="C47" s="283">
        <f>SUM(D47:E47)</f>
        <v>0</v>
      </c>
      <c r="D47" s="235">
        <f t="shared" si="20"/>
        <v>0</v>
      </c>
      <c r="E47" s="235">
        <f t="shared" si="20"/>
        <v>0</v>
      </c>
      <c r="F47" s="224">
        <v>0</v>
      </c>
      <c r="G47" s="224">
        <v>0</v>
      </c>
      <c r="H47" s="224">
        <v>0</v>
      </c>
      <c r="I47" s="224">
        <v>0</v>
      </c>
      <c r="J47" s="224">
        <v>0</v>
      </c>
      <c r="K47" s="224">
        <v>0</v>
      </c>
      <c r="L47" s="224">
        <v>0</v>
      </c>
      <c r="M47" s="224">
        <v>0</v>
      </c>
      <c r="N47" s="224">
        <v>0</v>
      </c>
      <c r="O47" s="224">
        <v>0</v>
      </c>
      <c r="P47" s="241">
        <v>0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41">
        <v>0</v>
      </c>
      <c r="Y47" s="241">
        <v>0</v>
      </c>
      <c r="Z47" s="241">
        <v>0</v>
      </c>
      <c r="AA47" s="241">
        <v>0</v>
      </c>
      <c r="AB47" s="241">
        <v>0</v>
      </c>
      <c r="AC47" s="241">
        <v>0</v>
      </c>
      <c r="AD47" s="242">
        <v>0</v>
      </c>
      <c r="AE47" s="243">
        <v>0</v>
      </c>
      <c r="AF47" s="230" t="s">
        <v>48</v>
      </c>
      <c r="AG47" s="227"/>
      <c r="AH47" s="222"/>
      <c r="AI47" s="236" t="s">
        <v>48</v>
      </c>
      <c r="AJ47" s="244">
        <v>0</v>
      </c>
      <c r="AK47" s="242">
        <v>0</v>
      </c>
      <c r="AL47" s="242">
        <v>0</v>
      </c>
      <c r="AM47" s="241">
        <v>0</v>
      </c>
      <c r="AN47" s="242">
        <v>0</v>
      </c>
      <c r="AO47" s="241">
        <v>0</v>
      </c>
      <c r="AP47" s="241">
        <v>0</v>
      </c>
      <c r="AQ47" s="241">
        <v>0</v>
      </c>
      <c r="AR47" s="241">
        <v>0</v>
      </c>
      <c r="AS47" s="241">
        <v>0</v>
      </c>
      <c r="AT47" s="241">
        <v>0</v>
      </c>
      <c r="AU47" s="241">
        <v>0</v>
      </c>
      <c r="AV47" s="241">
        <v>0</v>
      </c>
      <c r="AW47" s="245">
        <v>0</v>
      </c>
    </row>
    <row r="48" spans="1:49" s="228" customFormat="1" ht="18.75" customHeight="1">
      <c r="A48" s="222"/>
      <c r="B48" s="236" t="s">
        <v>49</v>
      </c>
      <c r="C48" s="283">
        <f>SUM(D48:E48)</f>
        <v>38</v>
      </c>
      <c r="D48" s="235">
        <f t="shared" si="20"/>
        <v>18</v>
      </c>
      <c r="E48" s="235">
        <f t="shared" si="20"/>
        <v>20</v>
      </c>
      <c r="F48" s="224">
        <v>0</v>
      </c>
      <c r="G48" s="224">
        <v>0</v>
      </c>
      <c r="H48" s="224">
        <v>0</v>
      </c>
      <c r="I48" s="224">
        <v>0</v>
      </c>
      <c r="J48" s="224">
        <v>0</v>
      </c>
      <c r="K48" s="224">
        <v>0</v>
      </c>
      <c r="L48" s="224">
        <v>0</v>
      </c>
      <c r="M48" s="224">
        <v>0</v>
      </c>
      <c r="N48" s="224">
        <v>1</v>
      </c>
      <c r="O48" s="224">
        <v>2</v>
      </c>
      <c r="P48" s="241">
        <v>0</v>
      </c>
      <c r="Q48" s="241">
        <v>0</v>
      </c>
      <c r="R48" s="241">
        <v>0</v>
      </c>
      <c r="S48" s="241">
        <v>0</v>
      </c>
      <c r="T48" s="241">
        <v>0</v>
      </c>
      <c r="U48" s="241">
        <v>2</v>
      </c>
      <c r="V48" s="241">
        <v>1</v>
      </c>
      <c r="W48" s="241">
        <v>3</v>
      </c>
      <c r="X48" s="241">
        <v>0</v>
      </c>
      <c r="Y48" s="241">
        <v>2</v>
      </c>
      <c r="Z48" s="241">
        <v>1</v>
      </c>
      <c r="AA48" s="241">
        <v>1</v>
      </c>
      <c r="AB48" s="241">
        <v>0</v>
      </c>
      <c r="AC48" s="241">
        <v>0</v>
      </c>
      <c r="AD48" s="242">
        <v>2</v>
      </c>
      <c r="AE48" s="243">
        <v>3</v>
      </c>
      <c r="AF48" s="230" t="s">
        <v>49</v>
      </c>
      <c r="AG48" s="227"/>
      <c r="AH48" s="222"/>
      <c r="AI48" s="236" t="s">
        <v>49</v>
      </c>
      <c r="AJ48" s="244">
        <v>0</v>
      </c>
      <c r="AK48" s="242">
        <v>2</v>
      </c>
      <c r="AL48" s="242">
        <v>0</v>
      </c>
      <c r="AM48" s="241">
        <v>0</v>
      </c>
      <c r="AN48" s="242">
        <v>0</v>
      </c>
      <c r="AO48" s="241">
        <v>1</v>
      </c>
      <c r="AP48" s="241">
        <v>1</v>
      </c>
      <c r="AQ48" s="241">
        <v>1</v>
      </c>
      <c r="AR48" s="241">
        <v>0</v>
      </c>
      <c r="AS48" s="241">
        <v>1</v>
      </c>
      <c r="AT48" s="241">
        <v>12</v>
      </c>
      <c r="AU48" s="241">
        <v>2</v>
      </c>
      <c r="AV48" s="241">
        <v>0</v>
      </c>
      <c r="AW48" s="245">
        <v>0</v>
      </c>
    </row>
    <row r="49" spans="1:49" s="221" customFormat="1" ht="22.5" customHeight="1">
      <c r="A49" s="393" t="s">
        <v>226</v>
      </c>
      <c r="B49" s="497"/>
      <c r="C49" s="278">
        <f aca="true" t="shared" si="21" ref="C49:AE49">SUM(C50:C52)</f>
        <v>151</v>
      </c>
      <c r="D49" s="279">
        <f t="shared" si="21"/>
        <v>83</v>
      </c>
      <c r="E49" s="279">
        <f t="shared" si="21"/>
        <v>68</v>
      </c>
      <c r="F49" s="279">
        <f t="shared" si="21"/>
        <v>0</v>
      </c>
      <c r="G49" s="279">
        <f t="shared" si="21"/>
        <v>0</v>
      </c>
      <c r="H49" s="279">
        <f t="shared" si="21"/>
        <v>0</v>
      </c>
      <c r="I49" s="279">
        <f t="shared" si="21"/>
        <v>0</v>
      </c>
      <c r="J49" s="279">
        <f t="shared" si="21"/>
        <v>0</v>
      </c>
      <c r="K49" s="279">
        <f t="shared" si="21"/>
        <v>0</v>
      </c>
      <c r="L49" s="279">
        <f t="shared" si="21"/>
        <v>8</v>
      </c>
      <c r="M49" s="279">
        <f t="shared" si="21"/>
        <v>2</v>
      </c>
      <c r="N49" s="279">
        <f t="shared" si="21"/>
        <v>34</v>
      </c>
      <c r="O49" s="279">
        <f t="shared" si="21"/>
        <v>27</v>
      </c>
      <c r="P49" s="316">
        <f t="shared" si="21"/>
        <v>7</v>
      </c>
      <c r="Q49" s="316">
        <f t="shared" si="21"/>
        <v>0</v>
      </c>
      <c r="R49" s="316">
        <f t="shared" si="21"/>
        <v>0</v>
      </c>
      <c r="S49" s="316">
        <f t="shared" si="21"/>
        <v>0</v>
      </c>
      <c r="T49" s="316">
        <f t="shared" si="21"/>
        <v>4</v>
      </c>
      <c r="U49" s="316">
        <f t="shared" si="21"/>
        <v>3</v>
      </c>
      <c r="V49" s="316">
        <f t="shared" si="21"/>
        <v>15</v>
      </c>
      <c r="W49" s="316">
        <f t="shared" si="21"/>
        <v>10</v>
      </c>
      <c r="X49" s="316">
        <f t="shared" si="21"/>
        <v>0</v>
      </c>
      <c r="Y49" s="316">
        <f t="shared" si="21"/>
        <v>0</v>
      </c>
      <c r="Z49" s="316">
        <f t="shared" si="21"/>
        <v>0</v>
      </c>
      <c r="AA49" s="316">
        <f t="shared" si="21"/>
        <v>1</v>
      </c>
      <c r="AB49" s="316">
        <f t="shared" si="21"/>
        <v>1</v>
      </c>
      <c r="AC49" s="316">
        <f t="shared" si="21"/>
        <v>3</v>
      </c>
      <c r="AD49" s="316">
        <f t="shared" si="21"/>
        <v>1</v>
      </c>
      <c r="AE49" s="317">
        <f t="shared" si="21"/>
        <v>4</v>
      </c>
      <c r="AF49" s="350" t="s">
        <v>226</v>
      </c>
      <c r="AG49" s="399"/>
      <c r="AH49" s="393" t="s">
        <v>226</v>
      </c>
      <c r="AI49" s="497"/>
      <c r="AJ49" s="316">
        <f aca="true" t="shared" si="22" ref="AJ49:AW49">SUM(AJ50:AJ52)</f>
        <v>0</v>
      </c>
      <c r="AK49" s="316">
        <f t="shared" si="22"/>
        <v>5</v>
      </c>
      <c r="AL49" s="316">
        <f t="shared" si="22"/>
        <v>0</v>
      </c>
      <c r="AM49" s="316">
        <f t="shared" si="22"/>
        <v>0</v>
      </c>
      <c r="AN49" s="316">
        <f t="shared" si="22"/>
        <v>2</v>
      </c>
      <c r="AO49" s="316">
        <f t="shared" si="22"/>
        <v>6</v>
      </c>
      <c r="AP49" s="316">
        <f t="shared" si="22"/>
        <v>1</v>
      </c>
      <c r="AQ49" s="316">
        <f t="shared" si="22"/>
        <v>0</v>
      </c>
      <c r="AR49" s="316">
        <f t="shared" si="22"/>
        <v>2</v>
      </c>
      <c r="AS49" s="316">
        <f t="shared" si="22"/>
        <v>6</v>
      </c>
      <c r="AT49" s="316">
        <f t="shared" si="22"/>
        <v>8</v>
      </c>
      <c r="AU49" s="316">
        <f t="shared" si="22"/>
        <v>1</v>
      </c>
      <c r="AV49" s="316">
        <f t="shared" si="22"/>
        <v>0</v>
      </c>
      <c r="AW49" s="316">
        <f t="shared" si="22"/>
        <v>0</v>
      </c>
    </row>
    <row r="50" spans="1:49" s="228" customFormat="1" ht="18.75" customHeight="1">
      <c r="A50" s="222"/>
      <c r="B50" s="236" t="s">
        <v>50</v>
      </c>
      <c r="C50" s="283">
        <f>SUM(D50:E50)</f>
        <v>151</v>
      </c>
      <c r="D50" s="235">
        <f aca="true" t="shared" si="23" ref="D50:E52">F50+H50+J50+L50+N50+P50+R50+T50+V50+X50+Z50+AB50+AD50+AJ50+AL50+AN50+AP50+AR50+AT50+AV50</f>
        <v>83</v>
      </c>
      <c r="E50" s="235">
        <f t="shared" si="23"/>
        <v>68</v>
      </c>
      <c r="F50" s="224">
        <v>0</v>
      </c>
      <c r="G50" s="224">
        <v>0</v>
      </c>
      <c r="H50" s="224">
        <v>0</v>
      </c>
      <c r="I50" s="224">
        <v>0</v>
      </c>
      <c r="J50" s="224">
        <v>0</v>
      </c>
      <c r="K50" s="224">
        <v>0</v>
      </c>
      <c r="L50" s="224">
        <v>8</v>
      </c>
      <c r="M50" s="224">
        <v>2</v>
      </c>
      <c r="N50" s="224">
        <v>34</v>
      </c>
      <c r="O50" s="224">
        <v>27</v>
      </c>
      <c r="P50" s="241">
        <v>7</v>
      </c>
      <c r="Q50" s="241">
        <v>0</v>
      </c>
      <c r="R50" s="241">
        <v>0</v>
      </c>
      <c r="S50" s="241">
        <v>0</v>
      </c>
      <c r="T50" s="241">
        <v>4</v>
      </c>
      <c r="U50" s="241">
        <v>3</v>
      </c>
      <c r="V50" s="241">
        <v>15</v>
      </c>
      <c r="W50" s="241">
        <v>10</v>
      </c>
      <c r="X50" s="241">
        <v>0</v>
      </c>
      <c r="Y50" s="241">
        <v>0</v>
      </c>
      <c r="Z50" s="241">
        <v>0</v>
      </c>
      <c r="AA50" s="241">
        <v>1</v>
      </c>
      <c r="AB50" s="241">
        <v>1</v>
      </c>
      <c r="AC50" s="241">
        <v>3</v>
      </c>
      <c r="AD50" s="242">
        <v>1</v>
      </c>
      <c r="AE50" s="243">
        <v>4</v>
      </c>
      <c r="AF50" s="230" t="s">
        <v>50</v>
      </c>
      <c r="AG50" s="227"/>
      <c r="AH50" s="222"/>
      <c r="AI50" s="236" t="s">
        <v>50</v>
      </c>
      <c r="AJ50" s="244">
        <v>0</v>
      </c>
      <c r="AK50" s="242">
        <v>5</v>
      </c>
      <c r="AL50" s="242">
        <v>0</v>
      </c>
      <c r="AM50" s="241">
        <v>0</v>
      </c>
      <c r="AN50" s="242">
        <v>2</v>
      </c>
      <c r="AO50" s="241">
        <v>6</v>
      </c>
      <c r="AP50" s="241">
        <v>1</v>
      </c>
      <c r="AQ50" s="241">
        <v>0</v>
      </c>
      <c r="AR50" s="241">
        <v>2</v>
      </c>
      <c r="AS50" s="241">
        <v>6</v>
      </c>
      <c r="AT50" s="241">
        <v>8</v>
      </c>
      <c r="AU50" s="241">
        <v>1</v>
      </c>
      <c r="AV50" s="241">
        <v>0</v>
      </c>
      <c r="AW50" s="245">
        <v>0</v>
      </c>
    </row>
    <row r="51" spans="1:49" s="228" customFormat="1" ht="18.75" customHeight="1">
      <c r="A51" s="222"/>
      <c r="B51" s="236" t="s">
        <v>51</v>
      </c>
      <c r="C51" s="283">
        <f>SUM(D51:E51)</f>
        <v>0</v>
      </c>
      <c r="D51" s="235">
        <f t="shared" si="23"/>
        <v>0</v>
      </c>
      <c r="E51" s="235">
        <f t="shared" si="23"/>
        <v>0</v>
      </c>
      <c r="F51" s="224">
        <v>0</v>
      </c>
      <c r="G51" s="224">
        <v>0</v>
      </c>
      <c r="H51" s="224">
        <v>0</v>
      </c>
      <c r="I51" s="224">
        <v>0</v>
      </c>
      <c r="J51" s="224">
        <v>0</v>
      </c>
      <c r="K51" s="224">
        <v>0</v>
      </c>
      <c r="L51" s="224">
        <v>0</v>
      </c>
      <c r="M51" s="224">
        <v>0</v>
      </c>
      <c r="N51" s="224">
        <v>0</v>
      </c>
      <c r="O51" s="224">
        <v>0</v>
      </c>
      <c r="P51" s="241">
        <v>0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41">
        <v>0</v>
      </c>
      <c r="Y51" s="241">
        <v>0</v>
      </c>
      <c r="Z51" s="241">
        <v>0</v>
      </c>
      <c r="AA51" s="241">
        <v>0</v>
      </c>
      <c r="AB51" s="241">
        <v>0</v>
      </c>
      <c r="AC51" s="241">
        <v>0</v>
      </c>
      <c r="AD51" s="242">
        <v>0</v>
      </c>
      <c r="AE51" s="243">
        <v>0</v>
      </c>
      <c r="AF51" s="230" t="s">
        <v>51</v>
      </c>
      <c r="AG51" s="227"/>
      <c r="AH51" s="222"/>
      <c r="AI51" s="236" t="s">
        <v>51</v>
      </c>
      <c r="AJ51" s="244">
        <v>0</v>
      </c>
      <c r="AK51" s="242">
        <v>0</v>
      </c>
      <c r="AL51" s="242">
        <v>0</v>
      </c>
      <c r="AM51" s="241">
        <v>0</v>
      </c>
      <c r="AN51" s="242">
        <v>0</v>
      </c>
      <c r="AO51" s="241">
        <v>0</v>
      </c>
      <c r="AP51" s="241">
        <v>0</v>
      </c>
      <c r="AQ51" s="241">
        <v>0</v>
      </c>
      <c r="AR51" s="241">
        <v>0</v>
      </c>
      <c r="AS51" s="241">
        <v>0</v>
      </c>
      <c r="AT51" s="241">
        <v>0</v>
      </c>
      <c r="AU51" s="241">
        <v>0</v>
      </c>
      <c r="AV51" s="241">
        <v>0</v>
      </c>
      <c r="AW51" s="245">
        <v>0</v>
      </c>
    </row>
    <row r="52" spans="1:49" s="228" customFormat="1" ht="18.75" customHeight="1">
      <c r="A52" s="222"/>
      <c r="B52" s="236" t="s">
        <v>52</v>
      </c>
      <c r="C52" s="283">
        <f>SUM(D52:E52)</f>
        <v>0</v>
      </c>
      <c r="D52" s="235">
        <f t="shared" si="23"/>
        <v>0</v>
      </c>
      <c r="E52" s="235">
        <f t="shared" si="23"/>
        <v>0</v>
      </c>
      <c r="F52" s="224">
        <v>0</v>
      </c>
      <c r="G52" s="224">
        <v>0</v>
      </c>
      <c r="H52" s="224">
        <v>0</v>
      </c>
      <c r="I52" s="224">
        <v>0</v>
      </c>
      <c r="J52" s="224">
        <v>0</v>
      </c>
      <c r="K52" s="224">
        <v>0</v>
      </c>
      <c r="L52" s="224">
        <v>0</v>
      </c>
      <c r="M52" s="224">
        <v>0</v>
      </c>
      <c r="N52" s="224">
        <v>0</v>
      </c>
      <c r="O52" s="224">
        <v>0</v>
      </c>
      <c r="P52" s="241">
        <v>0</v>
      </c>
      <c r="Q52" s="241">
        <v>0</v>
      </c>
      <c r="R52" s="241">
        <v>0</v>
      </c>
      <c r="S52" s="241">
        <v>0</v>
      </c>
      <c r="T52" s="241">
        <v>0</v>
      </c>
      <c r="U52" s="241">
        <v>0</v>
      </c>
      <c r="V52" s="241">
        <v>0</v>
      </c>
      <c r="W52" s="241">
        <v>0</v>
      </c>
      <c r="X52" s="241">
        <v>0</v>
      </c>
      <c r="Y52" s="241">
        <v>0</v>
      </c>
      <c r="Z52" s="241">
        <v>0</v>
      </c>
      <c r="AA52" s="241">
        <v>0</v>
      </c>
      <c r="AB52" s="241">
        <v>0</v>
      </c>
      <c r="AC52" s="241">
        <v>0</v>
      </c>
      <c r="AD52" s="242">
        <v>0</v>
      </c>
      <c r="AE52" s="243">
        <v>0</v>
      </c>
      <c r="AF52" s="230" t="s">
        <v>52</v>
      </c>
      <c r="AG52" s="227"/>
      <c r="AH52" s="222"/>
      <c r="AI52" s="236" t="s">
        <v>52</v>
      </c>
      <c r="AJ52" s="244">
        <v>0</v>
      </c>
      <c r="AK52" s="242">
        <v>0</v>
      </c>
      <c r="AL52" s="242">
        <v>0</v>
      </c>
      <c r="AM52" s="241">
        <v>0</v>
      </c>
      <c r="AN52" s="242">
        <v>0</v>
      </c>
      <c r="AO52" s="241">
        <v>0</v>
      </c>
      <c r="AP52" s="241">
        <v>0</v>
      </c>
      <c r="AQ52" s="241">
        <v>0</v>
      </c>
      <c r="AR52" s="241">
        <v>0</v>
      </c>
      <c r="AS52" s="241">
        <v>0</v>
      </c>
      <c r="AT52" s="241">
        <v>0</v>
      </c>
      <c r="AU52" s="241">
        <v>0</v>
      </c>
      <c r="AV52" s="241">
        <v>0</v>
      </c>
      <c r="AW52" s="245">
        <v>0</v>
      </c>
    </row>
    <row r="53" spans="1:49" s="231" customFormat="1" ht="22.5" customHeight="1">
      <c r="A53" s="393" t="s">
        <v>227</v>
      </c>
      <c r="B53" s="497"/>
      <c r="C53" s="278">
        <f>SUM(C54:C55)</f>
        <v>120</v>
      </c>
      <c r="D53" s="279">
        <f aca="true" t="shared" si="24" ref="D53:AE53">SUM(D54:D55)</f>
        <v>63</v>
      </c>
      <c r="E53" s="279">
        <f t="shared" si="24"/>
        <v>57</v>
      </c>
      <c r="F53" s="279">
        <f t="shared" si="24"/>
        <v>2</v>
      </c>
      <c r="G53" s="279">
        <f t="shared" si="24"/>
        <v>0</v>
      </c>
      <c r="H53" s="279">
        <f t="shared" si="24"/>
        <v>0</v>
      </c>
      <c r="I53" s="279">
        <f t="shared" si="24"/>
        <v>0</v>
      </c>
      <c r="J53" s="279">
        <f t="shared" si="24"/>
        <v>0</v>
      </c>
      <c r="K53" s="279">
        <f t="shared" si="24"/>
        <v>0</v>
      </c>
      <c r="L53" s="279">
        <f t="shared" si="24"/>
        <v>5</v>
      </c>
      <c r="M53" s="279">
        <f t="shared" si="24"/>
        <v>0</v>
      </c>
      <c r="N53" s="279">
        <f t="shared" si="24"/>
        <v>40</v>
      </c>
      <c r="O53" s="279">
        <f t="shared" si="24"/>
        <v>26</v>
      </c>
      <c r="P53" s="316">
        <f t="shared" si="24"/>
        <v>1</v>
      </c>
      <c r="Q53" s="316">
        <f t="shared" si="24"/>
        <v>0</v>
      </c>
      <c r="R53" s="316">
        <f t="shared" si="24"/>
        <v>0</v>
      </c>
      <c r="S53" s="316">
        <f t="shared" si="24"/>
        <v>0</v>
      </c>
      <c r="T53" s="316">
        <f t="shared" si="24"/>
        <v>1</v>
      </c>
      <c r="U53" s="316">
        <f t="shared" si="24"/>
        <v>5</v>
      </c>
      <c r="V53" s="316">
        <f t="shared" si="24"/>
        <v>4</v>
      </c>
      <c r="W53" s="316">
        <f t="shared" si="24"/>
        <v>7</v>
      </c>
      <c r="X53" s="316">
        <f t="shared" si="24"/>
        <v>0</v>
      </c>
      <c r="Y53" s="316">
        <f t="shared" si="24"/>
        <v>1</v>
      </c>
      <c r="Z53" s="316">
        <f t="shared" si="24"/>
        <v>0</v>
      </c>
      <c r="AA53" s="316">
        <f t="shared" si="24"/>
        <v>0</v>
      </c>
      <c r="AB53" s="316">
        <f t="shared" si="24"/>
        <v>0</v>
      </c>
      <c r="AC53" s="316">
        <f t="shared" si="24"/>
        <v>0</v>
      </c>
      <c r="AD53" s="316">
        <f t="shared" si="24"/>
        <v>3</v>
      </c>
      <c r="AE53" s="317">
        <f t="shared" si="24"/>
        <v>3</v>
      </c>
      <c r="AF53" s="350" t="s">
        <v>227</v>
      </c>
      <c r="AG53" s="399"/>
      <c r="AH53" s="393" t="s">
        <v>227</v>
      </c>
      <c r="AI53" s="497"/>
      <c r="AJ53" s="316">
        <f aca="true" t="shared" si="25" ref="AJ53:AW53">SUM(AJ54:AJ55)</f>
        <v>0</v>
      </c>
      <c r="AK53" s="316">
        <f t="shared" si="25"/>
        <v>3</v>
      </c>
      <c r="AL53" s="316">
        <f t="shared" si="25"/>
        <v>0</v>
      </c>
      <c r="AM53" s="316">
        <f t="shared" si="25"/>
        <v>0</v>
      </c>
      <c r="AN53" s="316">
        <f t="shared" si="25"/>
        <v>0</v>
      </c>
      <c r="AO53" s="316">
        <f t="shared" si="25"/>
        <v>8</v>
      </c>
      <c r="AP53" s="316">
        <f t="shared" si="25"/>
        <v>2</v>
      </c>
      <c r="AQ53" s="316">
        <f t="shared" si="25"/>
        <v>3</v>
      </c>
      <c r="AR53" s="316">
        <f t="shared" si="25"/>
        <v>1</v>
      </c>
      <c r="AS53" s="316">
        <f t="shared" si="25"/>
        <v>0</v>
      </c>
      <c r="AT53" s="316">
        <f t="shared" si="25"/>
        <v>4</v>
      </c>
      <c r="AU53" s="316">
        <f t="shared" si="25"/>
        <v>1</v>
      </c>
      <c r="AV53" s="316">
        <f t="shared" si="25"/>
        <v>0</v>
      </c>
      <c r="AW53" s="316">
        <f t="shared" si="25"/>
        <v>0</v>
      </c>
    </row>
    <row r="54" spans="1:49" s="228" customFormat="1" ht="18.75" customHeight="1">
      <c r="A54" s="222"/>
      <c r="B54" s="236" t="s">
        <v>53</v>
      </c>
      <c r="C54" s="283">
        <f>SUM(D54:E54)</f>
        <v>71</v>
      </c>
      <c r="D54" s="235">
        <f>F54+H54+J54+L54+N54+P54+R54+T54+V54+X54+Z54+AB54+AD54+AJ54+AL54+AN54+AP54+AR54+AT54+AV54</f>
        <v>41</v>
      </c>
      <c r="E54" s="235">
        <f>G54+I54+K54+M54+O54+Q54+S54+U54+W54+Y54+AA54+AC54+AE54+AK54+AM54+AO54+AQ54+AS54+AU54+AW54</f>
        <v>30</v>
      </c>
      <c r="F54" s="224">
        <v>2</v>
      </c>
      <c r="G54" s="224">
        <v>0</v>
      </c>
      <c r="H54" s="224">
        <v>0</v>
      </c>
      <c r="I54" s="224">
        <v>0</v>
      </c>
      <c r="J54" s="224">
        <v>0</v>
      </c>
      <c r="K54" s="224">
        <v>0</v>
      </c>
      <c r="L54" s="224">
        <v>4</v>
      </c>
      <c r="M54" s="224">
        <v>0</v>
      </c>
      <c r="N54" s="224">
        <v>26</v>
      </c>
      <c r="O54" s="224">
        <v>16</v>
      </c>
      <c r="P54" s="241">
        <v>1</v>
      </c>
      <c r="Q54" s="241">
        <v>0</v>
      </c>
      <c r="R54" s="241">
        <v>0</v>
      </c>
      <c r="S54" s="241">
        <v>0</v>
      </c>
      <c r="T54" s="241">
        <v>0</v>
      </c>
      <c r="U54" s="241">
        <v>3</v>
      </c>
      <c r="V54" s="241">
        <v>4</v>
      </c>
      <c r="W54" s="241">
        <v>2</v>
      </c>
      <c r="X54" s="241">
        <v>0</v>
      </c>
      <c r="Y54" s="241">
        <v>0</v>
      </c>
      <c r="Z54" s="241">
        <v>0</v>
      </c>
      <c r="AA54" s="241">
        <v>0</v>
      </c>
      <c r="AB54" s="241">
        <v>0</v>
      </c>
      <c r="AC54" s="241">
        <v>0</v>
      </c>
      <c r="AD54" s="242">
        <v>0</v>
      </c>
      <c r="AE54" s="243">
        <v>2</v>
      </c>
      <c r="AF54" s="230" t="s">
        <v>53</v>
      </c>
      <c r="AG54" s="227"/>
      <c r="AH54" s="222"/>
      <c r="AI54" s="236" t="s">
        <v>53</v>
      </c>
      <c r="AJ54" s="244">
        <v>0</v>
      </c>
      <c r="AK54" s="242">
        <v>2</v>
      </c>
      <c r="AL54" s="242">
        <v>0</v>
      </c>
      <c r="AM54" s="241">
        <v>0</v>
      </c>
      <c r="AN54" s="242">
        <v>0</v>
      </c>
      <c r="AO54" s="241">
        <v>5</v>
      </c>
      <c r="AP54" s="241">
        <v>1</v>
      </c>
      <c r="AQ54" s="241">
        <v>0</v>
      </c>
      <c r="AR54" s="241">
        <v>1</v>
      </c>
      <c r="AS54" s="241">
        <v>0</v>
      </c>
      <c r="AT54" s="241">
        <v>2</v>
      </c>
      <c r="AU54" s="241">
        <v>0</v>
      </c>
      <c r="AV54" s="241">
        <v>0</v>
      </c>
      <c r="AW54" s="245">
        <v>0</v>
      </c>
    </row>
    <row r="55" spans="1:49" s="232" customFormat="1" ht="18.75" customHeight="1">
      <c r="A55" s="222"/>
      <c r="B55" s="236" t="s">
        <v>68</v>
      </c>
      <c r="C55" s="283">
        <f>SUM(D55:E55)</f>
        <v>49</v>
      </c>
      <c r="D55" s="235">
        <f>F55+H55+J55+L55+N55+P55+R55+T55+V55+X55+Z55+AB55+AD55+AJ55+AL55+AN55+AP55+AR55+AT55+AV55</f>
        <v>22</v>
      </c>
      <c r="E55" s="235">
        <f>G55+I55+K55+M55+O55+Q55+S55+U55+W55+Y55+AA55+AC55+AE55+AK55+AM55+AO55+AQ55+AS55+AU55+AW55</f>
        <v>27</v>
      </c>
      <c r="F55" s="224">
        <v>0</v>
      </c>
      <c r="G55" s="224">
        <v>0</v>
      </c>
      <c r="H55" s="224">
        <v>0</v>
      </c>
      <c r="I55" s="224">
        <v>0</v>
      </c>
      <c r="J55" s="224">
        <v>0</v>
      </c>
      <c r="K55" s="224">
        <v>0</v>
      </c>
      <c r="L55" s="224">
        <v>1</v>
      </c>
      <c r="M55" s="224">
        <v>0</v>
      </c>
      <c r="N55" s="224">
        <v>14</v>
      </c>
      <c r="O55" s="224">
        <v>10</v>
      </c>
      <c r="P55" s="241">
        <v>0</v>
      </c>
      <c r="Q55" s="241">
        <v>0</v>
      </c>
      <c r="R55" s="241">
        <v>0</v>
      </c>
      <c r="S55" s="241">
        <v>0</v>
      </c>
      <c r="T55" s="241">
        <v>1</v>
      </c>
      <c r="U55" s="241">
        <v>2</v>
      </c>
      <c r="V55" s="241">
        <v>0</v>
      </c>
      <c r="W55" s="241">
        <v>5</v>
      </c>
      <c r="X55" s="241">
        <v>0</v>
      </c>
      <c r="Y55" s="241">
        <v>1</v>
      </c>
      <c r="Z55" s="241">
        <v>0</v>
      </c>
      <c r="AA55" s="241">
        <v>0</v>
      </c>
      <c r="AB55" s="241">
        <v>0</v>
      </c>
      <c r="AC55" s="241">
        <v>0</v>
      </c>
      <c r="AD55" s="242">
        <v>3</v>
      </c>
      <c r="AE55" s="243">
        <v>1</v>
      </c>
      <c r="AF55" s="230" t="s">
        <v>68</v>
      </c>
      <c r="AG55" s="227"/>
      <c r="AH55" s="222"/>
      <c r="AI55" s="236" t="s">
        <v>68</v>
      </c>
      <c r="AJ55" s="244">
        <v>0</v>
      </c>
      <c r="AK55" s="242">
        <v>1</v>
      </c>
      <c r="AL55" s="242">
        <v>0</v>
      </c>
      <c r="AM55" s="241">
        <v>0</v>
      </c>
      <c r="AN55" s="242">
        <v>0</v>
      </c>
      <c r="AO55" s="241">
        <v>3</v>
      </c>
      <c r="AP55" s="241">
        <v>1</v>
      </c>
      <c r="AQ55" s="241">
        <v>3</v>
      </c>
      <c r="AR55" s="241">
        <v>0</v>
      </c>
      <c r="AS55" s="241">
        <v>0</v>
      </c>
      <c r="AT55" s="241">
        <v>2</v>
      </c>
      <c r="AU55" s="241">
        <v>1</v>
      </c>
      <c r="AV55" s="241">
        <v>0</v>
      </c>
      <c r="AW55" s="245">
        <v>0</v>
      </c>
    </row>
    <row r="56" spans="1:49" s="221" customFormat="1" ht="22.5" customHeight="1">
      <c r="A56" s="393" t="s">
        <v>228</v>
      </c>
      <c r="B56" s="397"/>
      <c r="C56" s="278">
        <f>SUM(C57:C58)</f>
        <v>184</v>
      </c>
      <c r="D56" s="279">
        <f aca="true" t="shared" si="26" ref="D56:AE56">SUM(D57:D58)</f>
        <v>99</v>
      </c>
      <c r="E56" s="279">
        <f t="shared" si="26"/>
        <v>85</v>
      </c>
      <c r="F56" s="279">
        <f t="shared" si="26"/>
        <v>2</v>
      </c>
      <c r="G56" s="279">
        <f t="shared" si="26"/>
        <v>3</v>
      </c>
      <c r="H56" s="279">
        <f t="shared" si="26"/>
        <v>0</v>
      </c>
      <c r="I56" s="279">
        <f t="shared" si="26"/>
        <v>0</v>
      </c>
      <c r="J56" s="279">
        <f t="shared" si="26"/>
        <v>0</v>
      </c>
      <c r="K56" s="279">
        <f t="shared" si="26"/>
        <v>0</v>
      </c>
      <c r="L56" s="279">
        <f t="shared" si="26"/>
        <v>18</v>
      </c>
      <c r="M56" s="279">
        <f t="shared" si="26"/>
        <v>2</v>
      </c>
      <c r="N56" s="279">
        <f t="shared" si="26"/>
        <v>41</v>
      </c>
      <c r="O56" s="279">
        <f t="shared" si="26"/>
        <v>27</v>
      </c>
      <c r="P56" s="316">
        <f t="shared" si="26"/>
        <v>0</v>
      </c>
      <c r="Q56" s="316">
        <f t="shared" si="26"/>
        <v>0</v>
      </c>
      <c r="R56" s="316">
        <f t="shared" si="26"/>
        <v>0</v>
      </c>
      <c r="S56" s="316">
        <f t="shared" si="26"/>
        <v>3</v>
      </c>
      <c r="T56" s="316">
        <f t="shared" si="26"/>
        <v>5</v>
      </c>
      <c r="U56" s="316">
        <f t="shared" si="26"/>
        <v>2</v>
      </c>
      <c r="V56" s="316">
        <f t="shared" si="26"/>
        <v>10</v>
      </c>
      <c r="W56" s="316">
        <f t="shared" si="26"/>
        <v>9</v>
      </c>
      <c r="X56" s="316">
        <f t="shared" si="26"/>
        <v>0</v>
      </c>
      <c r="Y56" s="316">
        <f t="shared" si="26"/>
        <v>0</v>
      </c>
      <c r="Z56" s="316">
        <f t="shared" si="26"/>
        <v>0</v>
      </c>
      <c r="AA56" s="316">
        <f t="shared" si="26"/>
        <v>0</v>
      </c>
      <c r="AB56" s="316">
        <f t="shared" si="26"/>
        <v>2</v>
      </c>
      <c r="AC56" s="316">
        <f t="shared" si="26"/>
        <v>0</v>
      </c>
      <c r="AD56" s="316">
        <f t="shared" si="26"/>
        <v>2</v>
      </c>
      <c r="AE56" s="317">
        <f t="shared" si="26"/>
        <v>12</v>
      </c>
      <c r="AF56" s="350" t="s">
        <v>228</v>
      </c>
      <c r="AG56" s="398"/>
      <c r="AH56" s="393" t="s">
        <v>228</v>
      </c>
      <c r="AI56" s="497"/>
      <c r="AJ56" s="316">
        <f aca="true" t="shared" si="27" ref="AJ56:AW56">SUM(AJ57:AJ58)</f>
        <v>4</v>
      </c>
      <c r="AK56" s="316">
        <f t="shared" si="27"/>
        <v>3</v>
      </c>
      <c r="AL56" s="316">
        <f t="shared" si="27"/>
        <v>0</v>
      </c>
      <c r="AM56" s="316">
        <f t="shared" si="27"/>
        <v>0</v>
      </c>
      <c r="AN56" s="316">
        <f t="shared" si="27"/>
        <v>0</v>
      </c>
      <c r="AO56" s="316">
        <f t="shared" si="27"/>
        <v>12</v>
      </c>
      <c r="AP56" s="316">
        <f t="shared" si="27"/>
        <v>4</v>
      </c>
      <c r="AQ56" s="316">
        <f t="shared" si="27"/>
        <v>7</v>
      </c>
      <c r="AR56" s="316">
        <f t="shared" si="27"/>
        <v>5</v>
      </c>
      <c r="AS56" s="316">
        <f t="shared" si="27"/>
        <v>2</v>
      </c>
      <c r="AT56" s="316">
        <f t="shared" si="27"/>
        <v>5</v>
      </c>
      <c r="AU56" s="316">
        <f t="shared" si="27"/>
        <v>3</v>
      </c>
      <c r="AV56" s="316">
        <f t="shared" si="27"/>
        <v>1</v>
      </c>
      <c r="AW56" s="316">
        <f t="shared" si="27"/>
        <v>0</v>
      </c>
    </row>
    <row r="57" spans="1:49" s="228" customFormat="1" ht="18.75" customHeight="1">
      <c r="A57" s="233"/>
      <c r="B57" s="236" t="s">
        <v>54</v>
      </c>
      <c r="C57" s="283">
        <f>SUM(D57:E57)</f>
        <v>61</v>
      </c>
      <c r="D57" s="235">
        <f>F57+H57+J57+L57+N57+P57+R57+T57+V57+X57+Z57+AB57+AD57+AJ57+AL57+AN57+AP57+AR57+AT57+AV57</f>
        <v>31</v>
      </c>
      <c r="E57" s="235">
        <f>G57+I57+K57+M57+O57+Q57+S57+U57+W57+Y57+AA57+AC57+AE57+AK57+AM57+AO57+AQ57+AS57+AU57+AW57</f>
        <v>30</v>
      </c>
      <c r="F57" s="224">
        <v>0</v>
      </c>
      <c r="G57" s="224">
        <v>0</v>
      </c>
      <c r="H57" s="224">
        <v>0</v>
      </c>
      <c r="I57" s="224">
        <v>0</v>
      </c>
      <c r="J57" s="224">
        <v>0</v>
      </c>
      <c r="K57" s="224">
        <v>0</v>
      </c>
      <c r="L57" s="224">
        <v>3</v>
      </c>
      <c r="M57" s="224">
        <v>0</v>
      </c>
      <c r="N57" s="224">
        <v>16</v>
      </c>
      <c r="O57" s="224">
        <v>12</v>
      </c>
      <c r="P57" s="241">
        <v>0</v>
      </c>
      <c r="Q57" s="241">
        <v>0</v>
      </c>
      <c r="R57" s="241">
        <v>0</v>
      </c>
      <c r="S57" s="241">
        <v>0</v>
      </c>
      <c r="T57" s="241">
        <v>3</v>
      </c>
      <c r="U57" s="241">
        <v>1</v>
      </c>
      <c r="V57" s="241">
        <v>2</v>
      </c>
      <c r="W57" s="241">
        <v>3</v>
      </c>
      <c r="X57" s="241">
        <v>0</v>
      </c>
      <c r="Y57" s="241">
        <v>0</v>
      </c>
      <c r="Z57" s="241">
        <v>0</v>
      </c>
      <c r="AA57" s="241">
        <v>0</v>
      </c>
      <c r="AB57" s="241">
        <v>0</v>
      </c>
      <c r="AC57" s="241">
        <v>0</v>
      </c>
      <c r="AD57" s="242">
        <v>1</v>
      </c>
      <c r="AE57" s="243">
        <v>6</v>
      </c>
      <c r="AF57" s="230" t="s">
        <v>54</v>
      </c>
      <c r="AG57" s="227"/>
      <c r="AH57" s="233"/>
      <c r="AI57" s="236" t="s">
        <v>54</v>
      </c>
      <c r="AJ57" s="244">
        <v>0</v>
      </c>
      <c r="AK57" s="242">
        <v>2</v>
      </c>
      <c r="AL57" s="242">
        <v>0</v>
      </c>
      <c r="AM57" s="241">
        <v>0</v>
      </c>
      <c r="AN57" s="242">
        <v>0</v>
      </c>
      <c r="AO57" s="241">
        <v>6</v>
      </c>
      <c r="AP57" s="241">
        <v>2</v>
      </c>
      <c r="AQ57" s="241">
        <v>0</v>
      </c>
      <c r="AR57" s="241">
        <v>1</v>
      </c>
      <c r="AS57" s="241">
        <v>0</v>
      </c>
      <c r="AT57" s="241">
        <v>2</v>
      </c>
      <c r="AU57" s="241">
        <v>0</v>
      </c>
      <c r="AV57" s="241">
        <v>1</v>
      </c>
      <c r="AW57" s="245">
        <v>0</v>
      </c>
    </row>
    <row r="58" spans="1:49" s="228" customFormat="1" ht="18.75" customHeight="1">
      <c r="A58" s="233"/>
      <c r="B58" s="236" t="s">
        <v>216</v>
      </c>
      <c r="C58" s="283">
        <f>SUM(D58:E58)</f>
        <v>123</v>
      </c>
      <c r="D58" s="235">
        <f>F58+H58+J58+L58+N58+P58+R58+T58+V58+X58+Z58+AB58+AD58+AJ58+AL58+AN58+AP58+AR58+AT58+AV58</f>
        <v>68</v>
      </c>
      <c r="E58" s="235">
        <f>G58+I58+K58+M58+O58+Q58+S58+U58+W58+Y58+AA58+AC58+AE58+AK58+AM58+AO58+AQ58+AS58+AU58+AW58</f>
        <v>55</v>
      </c>
      <c r="F58" s="224">
        <v>2</v>
      </c>
      <c r="G58" s="224">
        <v>3</v>
      </c>
      <c r="H58" s="224">
        <v>0</v>
      </c>
      <c r="I58" s="224">
        <v>0</v>
      </c>
      <c r="J58" s="224">
        <v>0</v>
      </c>
      <c r="K58" s="224">
        <v>0</v>
      </c>
      <c r="L58" s="224">
        <v>15</v>
      </c>
      <c r="M58" s="224">
        <v>2</v>
      </c>
      <c r="N58" s="224">
        <v>25</v>
      </c>
      <c r="O58" s="224">
        <v>15</v>
      </c>
      <c r="P58" s="241">
        <v>0</v>
      </c>
      <c r="Q58" s="241">
        <v>0</v>
      </c>
      <c r="R58" s="241">
        <v>0</v>
      </c>
      <c r="S58" s="241">
        <v>3</v>
      </c>
      <c r="T58" s="241">
        <v>2</v>
      </c>
      <c r="U58" s="241">
        <v>1</v>
      </c>
      <c r="V58" s="241">
        <v>8</v>
      </c>
      <c r="W58" s="241">
        <v>6</v>
      </c>
      <c r="X58" s="241">
        <v>0</v>
      </c>
      <c r="Y58" s="241">
        <v>0</v>
      </c>
      <c r="Z58" s="241">
        <v>0</v>
      </c>
      <c r="AA58" s="241">
        <v>0</v>
      </c>
      <c r="AB58" s="241">
        <v>2</v>
      </c>
      <c r="AC58" s="241">
        <v>0</v>
      </c>
      <c r="AD58" s="242">
        <v>1</v>
      </c>
      <c r="AE58" s="243">
        <v>6</v>
      </c>
      <c r="AF58" s="230" t="s">
        <v>216</v>
      </c>
      <c r="AG58" s="227"/>
      <c r="AH58" s="233"/>
      <c r="AI58" s="236" t="s">
        <v>218</v>
      </c>
      <c r="AJ58" s="244">
        <v>4</v>
      </c>
      <c r="AK58" s="242">
        <v>1</v>
      </c>
      <c r="AL58" s="242">
        <v>0</v>
      </c>
      <c r="AM58" s="241">
        <v>0</v>
      </c>
      <c r="AN58" s="242">
        <v>0</v>
      </c>
      <c r="AO58" s="241">
        <v>6</v>
      </c>
      <c r="AP58" s="241">
        <v>2</v>
      </c>
      <c r="AQ58" s="241">
        <v>7</v>
      </c>
      <c r="AR58" s="241">
        <v>4</v>
      </c>
      <c r="AS58" s="241">
        <v>2</v>
      </c>
      <c r="AT58" s="241">
        <v>3</v>
      </c>
      <c r="AU58" s="241">
        <v>3</v>
      </c>
      <c r="AV58" s="241">
        <v>0</v>
      </c>
      <c r="AW58" s="245">
        <v>0</v>
      </c>
    </row>
    <row r="59" spans="1:49" s="221" customFormat="1" ht="22.5" customHeight="1">
      <c r="A59" s="393" t="s">
        <v>229</v>
      </c>
      <c r="B59" s="497"/>
      <c r="C59" s="278">
        <f>C60</f>
        <v>0</v>
      </c>
      <c r="D59" s="279">
        <f aca="true" t="shared" si="28" ref="D59:AE59">D60</f>
        <v>0</v>
      </c>
      <c r="E59" s="279">
        <f t="shared" si="28"/>
        <v>0</v>
      </c>
      <c r="F59" s="279">
        <f t="shared" si="28"/>
        <v>0</v>
      </c>
      <c r="G59" s="279">
        <f t="shared" si="28"/>
        <v>0</v>
      </c>
      <c r="H59" s="279">
        <f t="shared" si="28"/>
        <v>0</v>
      </c>
      <c r="I59" s="279">
        <f t="shared" si="28"/>
        <v>0</v>
      </c>
      <c r="J59" s="279">
        <f t="shared" si="28"/>
        <v>0</v>
      </c>
      <c r="K59" s="279">
        <f t="shared" si="28"/>
        <v>0</v>
      </c>
      <c r="L59" s="279">
        <f t="shared" si="28"/>
        <v>0</v>
      </c>
      <c r="M59" s="279">
        <f t="shared" si="28"/>
        <v>0</v>
      </c>
      <c r="N59" s="279">
        <f t="shared" si="28"/>
        <v>0</v>
      </c>
      <c r="O59" s="279">
        <f t="shared" si="28"/>
        <v>0</v>
      </c>
      <c r="P59" s="316">
        <f t="shared" si="28"/>
        <v>0</v>
      </c>
      <c r="Q59" s="316">
        <f t="shared" si="28"/>
        <v>0</v>
      </c>
      <c r="R59" s="316">
        <f t="shared" si="28"/>
        <v>0</v>
      </c>
      <c r="S59" s="316">
        <f t="shared" si="28"/>
        <v>0</v>
      </c>
      <c r="T59" s="316">
        <f t="shared" si="28"/>
        <v>0</v>
      </c>
      <c r="U59" s="316">
        <f t="shared" si="28"/>
        <v>0</v>
      </c>
      <c r="V59" s="316">
        <f t="shared" si="28"/>
        <v>0</v>
      </c>
      <c r="W59" s="316">
        <f t="shared" si="28"/>
        <v>0</v>
      </c>
      <c r="X59" s="316">
        <f t="shared" si="28"/>
        <v>0</v>
      </c>
      <c r="Y59" s="316">
        <f t="shared" si="28"/>
        <v>0</v>
      </c>
      <c r="Z59" s="316">
        <f t="shared" si="28"/>
        <v>0</v>
      </c>
      <c r="AA59" s="316">
        <f t="shared" si="28"/>
        <v>0</v>
      </c>
      <c r="AB59" s="316">
        <f t="shared" si="28"/>
        <v>0</v>
      </c>
      <c r="AC59" s="316">
        <f t="shared" si="28"/>
        <v>0</v>
      </c>
      <c r="AD59" s="316">
        <f t="shared" si="28"/>
        <v>0</v>
      </c>
      <c r="AE59" s="317">
        <f t="shared" si="28"/>
        <v>0</v>
      </c>
      <c r="AF59" s="350" t="s">
        <v>229</v>
      </c>
      <c r="AG59" s="399"/>
      <c r="AH59" s="393" t="s">
        <v>229</v>
      </c>
      <c r="AI59" s="497"/>
      <c r="AJ59" s="316">
        <f aca="true" t="shared" si="29" ref="AJ59:AW59">AJ60</f>
        <v>0</v>
      </c>
      <c r="AK59" s="316">
        <f t="shared" si="29"/>
        <v>0</v>
      </c>
      <c r="AL59" s="316">
        <f t="shared" si="29"/>
        <v>0</v>
      </c>
      <c r="AM59" s="316">
        <f t="shared" si="29"/>
        <v>0</v>
      </c>
      <c r="AN59" s="316">
        <f t="shared" si="29"/>
        <v>0</v>
      </c>
      <c r="AO59" s="316">
        <f t="shared" si="29"/>
        <v>0</v>
      </c>
      <c r="AP59" s="316">
        <f t="shared" si="29"/>
        <v>0</v>
      </c>
      <c r="AQ59" s="316">
        <f t="shared" si="29"/>
        <v>0</v>
      </c>
      <c r="AR59" s="316">
        <f t="shared" si="29"/>
        <v>0</v>
      </c>
      <c r="AS59" s="316">
        <f t="shared" si="29"/>
        <v>0</v>
      </c>
      <c r="AT59" s="316">
        <f t="shared" si="29"/>
        <v>0</v>
      </c>
      <c r="AU59" s="316">
        <f t="shared" si="29"/>
        <v>0</v>
      </c>
      <c r="AV59" s="316">
        <f t="shared" si="29"/>
        <v>0</v>
      </c>
      <c r="AW59" s="316">
        <f t="shared" si="29"/>
        <v>0</v>
      </c>
    </row>
    <row r="60" spans="1:49" s="228" customFormat="1" ht="18.75" customHeight="1">
      <c r="A60" s="233"/>
      <c r="B60" s="236" t="s">
        <v>55</v>
      </c>
      <c r="C60" s="283">
        <f>SUM(D60:E60)</f>
        <v>0</v>
      </c>
      <c r="D60" s="235">
        <f>F60+H60+J60+L60+N60+P60+R60+T60+V60+X60+Z60+AB60+AD60+AJ60+AL60+AN60+AP60+AR60+AT60+AV60</f>
        <v>0</v>
      </c>
      <c r="E60" s="235">
        <f>G60+I60+K60+M60+O60+Q60+S60+U60+W60+Y60+AA60+AC60+AE60+AK60+AM60+AO60+AQ60+AS60+AU60+AW60</f>
        <v>0</v>
      </c>
      <c r="F60" s="224">
        <v>0</v>
      </c>
      <c r="G60" s="224">
        <v>0</v>
      </c>
      <c r="H60" s="224">
        <v>0</v>
      </c>
      <c r="I60" s="224">
        <v>0</v>
      </c>
      <c r="J60" s="224">
        <v>0</v>
      </c>
      <c r="K60" s="224">
        <v>0</v>
      </c>
      <c r="L60" s="224">
        <v>0</v>
      </c>
      <c r="M60" s="224">
        <v>0</v>
      </c>
      <c r="N60" s="224">
        <v>0</v>
      </c>
      <c r="O60" s="224">
        <v>0</v>
      </c>
      <c r="P60" s="241">
        <v>0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</v>
      </c>
      <c r="X60" s="241">
        <v>0</v>
      </c>
      <c r="Y60" s="241">
        <v>0</v>
      </c>
      <c r="Z60" s="241">
        <v>0</v>
      </c>
      <c r="AA60" s="241">
        <v>0</v>
      </c>
      <c r="AB60" s="241">
        <v>0</v>
      </c>
      <c r="AC60" s="241">
        <v>0</v>
      </c>
      <c r="AD60" s="242">
        <v>0</v>
      </c>
      <c r="AE60" s="243">
        <v>0</v>
      </c>
      <c r="AF60" s="230" t="s">
        <v>55</v>
      </c>
      <c r="AG60" s="227"/>
      <c r="AH60" s="233"/>
      <c r="AI60" s="236" t="s">
        <v>55</v>
      </c>
      <c r="AJ60" s="244">
        <v>0</v>
      </c>
      <c r="AK60" s="242">
        <v>0</v>
      </c>
      <c r="AL60" s="242">
        <v>0</v>
      </c>
      <c r="AM60" s="241">
        <v>0</v>
      </c>
      <c r="AN60" s="242">
        <v>0</v>
      </c>
      <c r="AO60" s="241">
        <v>0</v>
      </c>
      <c r="AP60" s="241">
        <v>0</v>
      </c>
      <c r="AQ60" s="241">
        <v>0</v>
      </c>
      <c r="AR60" s="241">
        <v>0</v>
      </c>
      <c r="AS60" s="241">
        <v>0</v>
      </c>
      <c r="AT60" s="241">
        <v>0</v>
      </c>
      <c r="AU60" s="241">
        <v>0</v>
      </c>
      <c r="AV60" s="241">
        <v>0</v>
      </c>
      <c r="AW60" s="245">
        <v>0</v>
      </c>
    </row>
    <row r="61" spans="1:49" s="231" customFormat="1" ht="22.5" customHeight="1">
      <c r="A61" s="393" t="s">
        <v>230</v>
      </c>
      <c r="B61" s="397"/>
      <c r="C61" s="278">
        <f>C62</f>
        <v>38</v>
      </c>
      <c r="D61" s="279">
        <f aca="true" t="shared" si="30" ref="D61:AE61">D62</f>
        <v>24</v>
      </c>
      <c r="E61" s="279">
        <f t="shared" si="30"/>
        <v>14</v>
      </c>
      <c r="F61" s="279">
        <f t="shared" si="30"/>
        <v>1</v>
      </c>
      <c r="G61" s="279">
        <f t="shared" si="30"/>
        <v>1</v>
      </c>
      <c r="H61" s="279">
        <f t="shared" si="30"/>
        <v>2</v>
      </c>
      <c r="I61" s="279">
        <f t="shared" si="30"/>
        <v>0</v>
      </c>
      <c r="J61" s="279">
        <f t="shared" si="30"/>
        <v>0</v>
      </c>
      <c r="K61" s="279">
        <f t="shared" si="30"/>
        <v>0</v>
      </c>
      <c r="L61" s="279">
        <f t="shared" si="30"/>
        <v>3</v>
      </c>
      <c r="M61" s="279">
        <f t="shared" si="30"/>
        <v>0</v>
      </c>
      <c r="N61" s="279">
        <f t="shared" si="30"/>
        <v>9</v>
      </c>
      <c r="O61" s="279">
        <f t="shared" si="30"/>
        <v>1</v>
      </c>
      <c r="P61" s="316">
        <f t="shared" si="30"/>
        <v>0</v>
      </c>
      <c r="Q61" s="316">
        <f t="shared" si="30"/>
        <v>0</v>
      </c>
      <c r="R61" s="316">
        <f t="shared" si="30"/>
        <v>0</v>
      </c>
      <c r="S61" s="316">
        <f t="shared" si="30"/>
        <v>0</v>
      </c>
      <c r="T61" s="316">
        <f t="shared" si="30"/>
        <v>1</v>
      </c>
      <c r="U61" s="316">
        <f t="shared" si="30"/>
        <v>0</v>
      </c>
      <c r="V61" s="316">
        <f t="shared" si="30"/>
        <v>1</v>
      </c>
      <c r="W61" s="316">
        <f t="shared" si="30"/>
        <v>4</v>
      </c>
      <c r="X61" s="316">
        <f t="shared" si="30"/>
        <v>0</v>
      </c>
      <c r="Y61" s="316">
        <f t="shared" si="30"/>
        <v>3</v>
      </c>
      <c r="Z61" s="316">
        <f t="shared" si="30"/>
        <v>0</v>
      </c>
      <c r="AA61" s="316">
        <f t="shared" si="30"/>
        <v>0</v>
      </c>
      <c r="AB61" s="316">
        <f t="shared" si="30"/>
        <v>0</v>
      </c>
      <c r="AC61" s="316">
        <f t="shared" si="30"/>
        <v>1</v>
      </c>
      <c r="AD61" s="316">
        <f t="shared" si="30"/>
        <v>2</v>
      </c>
      <c r="AE61" s="317">
        <f t="shared" si="30"/>
        <v>1</v>
      </c>
      <c r="AF61" s="350" t="s">
        <v>230</v>
      </c>
      <c r="AG61" s="398"/>
      <c r="AH61" s="393" t="s">
        <v>230</v>
      </c>
      <c r="AI61" s="497"/>
      <c r="AJ61" s="316">
        <f aca="true" t="shared" si="31" ref="AJ61:AW61">AJ62</f>
        <v>1</v>
      </c>
      <c r="AK61" s="316">
        <f t="shared" si="31"/>
        <v>0</v>
      </c>
      <c r="AL61" s="316">
        <f t="shared" si="31"/>
        <v>0</v>
      </c>
      <c r="AM61" s="316">
        <f t="shared" si="31"/>
        <v>0</v>
      </c>
      <c r="AN61" s="316">
        <f t="shared" si="31"/>
        <v>0</v>
      </c>
      <c r="AO61" s="316">
        <f t="shared" si="31"/>
        <v>2</v>
      </c>
      <c r="AP61" s="316">
        <f t="shared" si="31"/>
        <v>2</v>
      </c>
      <c r="AQ61" s="316">
        <f t="shared" si="31"/>
        <v>1</v>
      </c>
      <c r="AR61" s="316">
        <f t="shared" si="31"/>
        <v>0</v>
      </c>
      <c r="AS61" s="316">
        <f t="shared" si="31"/>
        <v>0</v>
      </c>
      <c r="AT61" s="316">
        <f t="shared" si="31"/>
        <v>2</v>
      </c>
      <c r="AU61" s="316">
        <f t="shared" si="31"/>
        <v>0</v>
      </c>
      <c r="AV61" s="316">
        <f t="shared" si="31"/>
        <v>0</v>
      </c>
      <c r="AW61" s="316">
        <f t="shared" si="31"/>
        <v>0</v>
      </c>
    </row>
    <row r="62" spans="1:49" s="232" customFormat="1" ht="18.75" customHeight="1">
      <c r="A62" s="233"/>
      <c r="B62" s="236" t="s">
        <v>217</v>
      </c>
      <c r="C62" s="283">
        <f>SUM(D62:E62)</f>
        <v>38</v>
      </c>
      <c r="D62" s="235">
        <f>F62+H62+J62+L62+N62+P62+R62+T62+V62+X62+Z62+AB62+AD62+AJ62+AL62+AN62+AP62+AR62+AT62+AV62</f>
        <v>24</v>
      </c>
      <c r="E62" s="235">
        <f>G62+I62+K62+M62+O62+Q62+S62+U62+W62+Y62+AA62+AC62+AE62+AK62+AM62+AO62+AQ62+AS62+AU62+AW62</f>
        <v>14</v>
      </c>
      <c r="F62" s="224">
        <v>1</v>
      </c>
      <c r="G62" s="224">
        <v>1</v>
      </c>
      <c r="H62" s="224">
        <v>2</v>
      </c>
      <c r="I62" s="224">
        <v>0</v>
      </c>
      <c r="J62" s="224">
        <v>0</v>
      </c>
      <c r="K62" s="224">
        <v>0</v>
      </c>
      <c r="L62" s="224">
        <v>3</v>
      </c>
      <c r="M62" s="224">
        <v>0</v>
      </c>
      <c r="N62" s="224">
        <v>9</v>
      </c>
      <c r="O62" s="224">
        <v>1</v>
      </c>
      <c r="P62" s="241">
        <v>0</v>
      </c>
      <c r="Q62" s="241">
        <v>0</v>
      </c>
      <c r="R62" s="241">
        <v>0</v>
      </c>
      <c r="S62" s="241">
        <v>0</v>
      </c>
      <c r="T62" s="241">
        <v>1</v>
      </c>
      <c r="U62" s="241">
        <v>0</v>
      </c>
      <c r="V62" s="241">
        <v>1</v>
      </c>
      <c r="W62" s="241">
        <v>4</v>
      </c>
      <c r="X62" s="241">
        <v>0</v>
      </c>
      <c r="Y62" s="241">
        <v>3</v>
      </c>
      <c r="Z62" s="241">
        <v>0</v>
      </c>
      <c r="AA62" s="241">
        <v>0</v>
      </c>
      <c r="AB62" s="241">
        <v>0</v>
      </c>
      <c r="AC62" s="241">
        <v>1</v>
      </c>
      <c r="AD62" s="242">
        <v>2</v>
      </c>
      <c r="AE62" s="243">
        <v>1</v>
      </c>
      <c r="AF62" s="230" t="s">
        <v>217</v>
      </c>
      <c r="AG62" s="227"/>
      <c r="AH62" s="233"/>
      <c r="AI62" s="236" t="s">
        <v>217</v>
      </c>
      <c r="AJ62" s="242">
        <v>1</v>
      </c>
      <c r="AK62" s="242">
        <v>0</v>
      </c>
      <c r="AL62" s="242">
        <v>0</v>
      </c>
      <c r="AM62" s="241">
        <v>0</v>
      </c>
      <c r="AN62" s="242">
        <v>0</v>
      </c>
      <c r="AO62" s="241">
        <v>2</v>
      </c>
      <c r="AP62" s="241">
        <v>2</v>
      </c>
      <c r="AQ62" s="241">
        <v>1</v>
      </c>
      <c r="AR62" s="241">
        <v>0</v>
      </c>
      <c r="AS62" s="241">
        <v>0</v>
      </c>
      <c r="AT62" s="241">
        <v>2</v>
      </c>
      <c r="AU62" s="241">
        <v>0</v>
      </c>
      <c r="AV62" s="241">
        <v>0</v>
      </c>
      <c r="AW62" s="245">
        <v>0</v>
      </c>
    </row>
    <row r="63" spans="1:49" s="8" customFormat="1" ht="12" customHeight="1">
      <c r="A63" s="6"/>
      <c r="B63" s="19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133"/>
      <c r="AF63" s="20"/>
      <c r="AG63" s="6"/>
      <c r="AH63" s="6"/>
      <c r="AI63" s="19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2:29" ht="11.25" customHeight="1">
      <c r="B64" s="90"/>
      <c r="C64" s="90"/>
      <c r="D64" s="90"/>
      <c r="E64" s="90"/>
      <c r="F64" s="90"/>
      <c r="G64" s="90"/>
      <c r="H64" s="90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</row>
    <row r="65" spans="2:29" ht="11.25" customHeight="1">
      <c r="B65" s="22"/>
      <c r="C65" s="97"/>
      <c r="D65" s="97"/>
      <c r="E65" s="97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</row>
    <row r="66" spans="2:5" ht="11.25" customHeight="1">
      <c r="B66" s="92"/>
      <c r="C66" s="92"/>
      <c r="D66" s="92"/>
      <c r="E66" s="92"/>
    </row>
    <row r="67" spans="2:5" ht="11.25" customHeight="1">
      <c r="B67" s="92"/>
      <c r="C67" s="92"/>
      <c r="D67" s="92"/>
      <c r="E67" s="92"/>
    </row>
    <row r="68" ht="14.25" customHeight="1"/>
    <row r="69" ht="14.25" customHeight="1">
      <c r="Q69" s="8"/>
    </row>
    <row r="70" ht="14.25" customHeight="1">
      <c r="Q70" s="8"/>
    </row>
    <row r="71" ht="14.25" customHeight="1">
      <c r="Q71" s="8"/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</sheetData>
  <sheetProtection/>
  <mergeCells count="102">
    <mergeCell ref="AL4:AM5"/>
    <mergeCell ref="AF49:AG49"/>
    <mergeCell ref="AF12:AG12"/>
    <mergeCell ref="AF32:AG32"/>
    <mergeCell ref="AF35:AG35"/>
    <mergeCell ref="AF40:AG40"/>
    <mergeCell ref="AF42:AG42"/>
    <mergeCell ref="AF45:AG45"/>
    <mergeCell ref="AH49:AI49"/>
    <mergeCell ref="AF4:AG7"/>
    <mergeCell ref="A61:B61"/>
    <mergeCell ref="AF61:AG61"/>
    <mergeCell ref="AF53:AG53"/>
    <mergeCell ref="AF56:AG56"/>
    <mergeCell ref="A59:B59"/>
    <mergeCell ref="AF59:AG59"/>
    <mergeCell ref="A56:B56"/>
    <mergeCell ref="A53:B53"/>
    <mergeCell ref="AB4:AC5"/>
    <mergeCell ref="P4:Q5"/>
    <mergeCell ref="A12:B12"/>
    <mergeCell ref="A32:B32"/>
    <mergeCell ref="X4:Y5"/>
    <mergeCell ref="Z4:AA5"/>
    <mergeCell ref="D6:D7"/>
    <mergeCell ref="E6:E7"/>
    <mergeCell ref="F6:F7"/>
    <mergeCell ref="G6:G7"/>
    <mergeCell ref="A42:B42"/>
    <mergeCell ref="A45:B45"/>
    <mergeCell ref="A49:B49"/>
    <mergeCell ref="V4:W5"/>
    <mergeCell ref="A4:B7"/>
    <mergeCell ref="A35:B35"/>
    <mergeCell ref="A40:B40"/>
    <mergeCell ref="R4:S5"/>
    <mergeCell ref="T4:U5"/>
    <mergeCell ref="C6:C7"/>
    <mergeCell ref="AT4:AU5"/>
    <mergeCell ref="A1:O1"/>
    <mergeCell ref="C4:E5"/>
    <mergeCell ref="J4:K5"/>
    <mergeCell ref="F4:G5"/>
    <mergeCell ref="H4:I5"/>
    <mergeCell ref="L4:M5"/>
    <mergeCell ref="N4:O5"/>
    <mergeCell ref="AH1:AV1"/>
    <mergeCell ref="AD4:AE5"/>
    <mergeCell ref="AV4:AW5"/>
    <mergeCell ref="AN4:AO5"/>
    <mergeCell ref="AP4:AQ5"/>
    <mergeCell ref="AH59:AI59"/>
    <mergeCell ref="AH53:AI53"/>
    <mergeCell ref="AH35:AI35"/>
    <mergeCell ref="AH40:AI40"/>
    <mergeCell ref="AH42:AI42"/>
    <mergeCell ref="AH45:AI45"/>
    <mergeCell ref="AR4:AS5"/>
    <mergeCell ref="H6:H7"/>
    <mergeCell ref="I6:I7"/>
    <mergeCell ref="J6:J7"/>
    <mergeCell ref="K6:K7"/>
    <mergeCell ref="AH61:AI61"/>
    <mergeCell ref="AJ4:AK5"/>
    <mergeCell ref="AH12:AI12"/>
    <mergeCell ref="AH32:AI32"/>
    <mergeCell ref="AH4:AI7"/>
    <mergeCell ref="AH56:AI56"/>
    <mergeCell ref="P6:P7"/>
    <mergeCell ref="Q6:Q7"/>
    <mergeCell ref="R6:R7"/>
    <mergeCell ref="S6:S7"/>
    <mergeCell ref="L6:L7"/>
    <mergeCell ref="M6:M7"/>
    <mergeCell ref="N6:N7"/>
    <mergeCell ref="O6:O7"/>
    <mergeCell ref="X6:X7"/>
    <mergeCell ref="Y6:Y7"/>
    <mergeCell ref="Z6:Z7"/>
    <mergeCell ref="AA6:AA7"/>
    <mergeCell ref="T6:T7"/>
    <mergeCell ref="U6:U7"/>
    <mergeCell ref="V6:V7"/>
    <mergeCell ref="W6:W7"/>
    <mergeCell ref="AL6:AL7"/>
    <mergeCell ref="AM6:AM7"/>
    <mergeCell ref="AN6:AN7"/>
    <mergeCell ref="AO6:AO7"/>
    <mergeCell ref="AB6:AB7"/>
    <mergeCell ref="AC6:AC7"/>
    <mergeCell ref="AD6:AD7"/>
    <mergeCell ref="AE6:AE7"/>
    <mergeCell ref="AJ6:AJ7"/>
    <mergeCell ref="AK6:AK7"/>
    <mergeCell ref="AT6:AT7"/>
    <mergeCell ref="AU6:AU7"/>
    <mergeCell ref="AV6:AV7"/>
    <mergeCell ref="AW6:AW7"/>
    <mergeCell ref="AP6:AP7"/>
    <mergeCell ref="AQ6:AQ7"/>
    <mergeCell ref="AR6:AR7"/>
    <mergeCell ref="AS6:AS7"/>
  </mergeCells>
  <conditionalFormatting sqref="A8:AW63">
    <cfRule type="expression" priority="1" dxfId="0" stopIfTrue="1">
      <formula>MOD(ROW(),2)=0</formula>
    </cfRule>
    <cfRule type="expression" priority="2" dxfId="14" stopIfTrue="1">
      <formula>MOD(ROW(),2)=1</formula>
    </cfRule>
    <cfRule type="expression" priority="3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1" r:id="rId1"/>
  <colBreaks count="2" manualBreakCount="2">
    <brk id="17" max="64" man="1"/>
    <brk id="3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I139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:E1"/>
    </sheetView>
  </sheetViews>
  <sheetFormatPr defaultColWidth="8.75" defaultRowHeight="11.25" customHeight="1"/>
  <cols>
    <col min="1" max="1" width="1.83203125" style="5" customWidth="1"/>
    <col min="2" max="2" width="13.08203125" style="84" customWidth="1"/>
    <col min="3" max="4" width="14.58203125" style="5" customWidth="1"/>
    <col min="5" max="5" width="13.83203125" style="5" customWidth="1"/>
    <col min="6" max="6" width="1.328125" style="5" customWidth="1"/>
    <col min="7" max="16384" width="8.75" style="5" customWidth="1"/>
  </cols>
  <sheetData>
    <row r="1" spans="2:5" ht="16.5" customHeight="1">
      <c r="B1" s="513" t="s">
        <v>306</v>
      </c>
      <c r="C1" s="513"/>
      <c r="D1" s="513"/>
      <c r="E1" s="513"/>
    </row>
    <row r="2" spans="2:5" ht="16.5" customHeight="1">
      <c r="B2" s="81"/>
      <c r="C2" s="1"/>
      <c r="D2" s="1"/>
      <c r="E2" s="1"/>
    </row>
    <row r="3" spans="2:5" ht="16.5" customHeight="1">
      <c r="B3" s="246" t="s">
        <v>110</v>
      </c>
      <c r="C3" s="8"/>
      <c r="D3" s="8"/>
      <c r="E3" s="82" t="s">
        <v>2</v>
      </c>
    </row>
    <row r="4" spans="1:6" ht="18.75" customHeight="1">
      <c r="A4" s="204"/>
      <c r="B4" s="248" t="s">
        <v>315</v>
      </c>
      <c r="C4" s="504" t="s">
        <v>81</v>
      </c>
      <c r="D4" s="507" t="s">
        <v>70</v>
      </c>
      <c r="E4" s="510" t="s">
        <v>71</v>
      </c>
      <c r="F4" s="204"/>
    </row>
    <row r="5" spans="1:6" ht="6" customHeight="1">
      <c r="A5" s="8"/>
      <c r="B5" s="247"/>
      <c r="C5" s="505"/>
      <c r="D5" s="508"/>
      <c r="E5" s="511"/>
      <c r="F5" s="8"/>
    </row>
    <row r="6" spans="1:6" ht="18.75" customHeight="1">
      <c r="A6" s="6"/>
      <c r="B6" s="251" t="s">
        <v>314</v>
      </c>
      <c r="C6" s="506"/>
      <c r="D6" s="509"/>
      <c r="E6" s="512"/>
      <c r="F6" s="6"/>
    </row>
    <row r="7" spans="2:5" ht="12" customHeight="1">
      <c r="B7" s="25"/>
      <c r="C7" s="274"/>
      <c r="D7" s="90"/>
      <c r="E7" s="90"/>
    </row>
    <row r="8" spans="2:7" ht="18.75" customHeight="1">
      <c r="B8" s="88" t="s">
        <v>291</v>
      </c>
      <c r="C8" s="275">
        <v>865</v>
      </c>
      <c r="D8" s="88">
        <v>528</v>
      </c>
      <c r="E8" s="88">
        <v>337</v>
      </c>
      <c r="G8" s="117"/>
    </row>
    <row r="9" spans="2:7" ht="18.75" customHeight="1">
      <c r="B9" s="86" t="s">
        <v>322</v>
      </c>
      <c r="C9" s="276">
        <f>SUM(C11:C58)</f>
        <v>850</v>
      </c>
      <c r="D9" s="277">
        <f>SUM(D11:D58)</f>
        <v>539</v>
      </c>
      <c r="E9" s="277">
        <f>SUM(E11:E58)</f>
        <v>311</v>
      </c>
      <c r="G9" s="117"/>
    </row>
    <row r="10" spans="2:7" s="195" customFormat="1" ht="12.75" customHeight="1">
      <c r="B10" s="205"/>
      <c r="C10" s="203" t="s">
        <v>282</v>
      </c>
      <c r="D10" s="202"/>
      <c r="E10" s="202"/>
      <c r="G10" s="206"/>
    </row>
    <row r="11" spans="2:7" s="94" customFormat="1" ht="18" customHeight="1">
      <c r="B11" s="249" t="s">
        <v>111</v>
      </c>
      <c r="C11" s="275">
        <f>SUM(D11:E11)</f>
        <v>20</v>
      </c>
      <c r="D11" s="88">
        <v>8</v>
      </c>
      <c r="E11" s="88">
        <v>12</v>
      </c>
      <c r="G11" s="250"/>
    </row>
    <row r="12" spans="2:9" s="94" customFormat="1" ht="18" customHeight="1">
      <c r="B12" s="249" t="s">
        <v>112</v>
      </c>
      <c r="C12" s="275">
        <f aca="true" t="shared" si="0" ref="C12:C58">SUM(D12:E12)</f>
        <v>10</v>
      </c>
      <c r="D12" s="88">
        <v>6</v>
      </c>
      <c r="E12" s="88">
        <v>4</v>
      </c>
      <c r="G12" s="250"/>
      <c r="H12" s="250"/>
      <c r="I12" s="250"/>
    </row>
    <row r="13" spans="2:9" s="94" customFormat="1" ht="18" customHeight="1">
      <c r="B13" s="249" t="s">
        <v>113</v>
      </c>
      <c r="C13" s="275">
        <f t="shared" si="0"/>
        <v>33</v>
      </c>
      <c r="D13" s="88">
        <v>16</v>
      </c>
      <c r="E13" s="88">
        <v>17</v>
      </c>
      <c r="G13" s="250"/>
      <c r="H13" s="250"/>
      <c r="I13" s="250"/>
    </row>
    <row r="14" spans="2:9" s="94" customFormat="1" ht="18" customHeight="1">
      <c r="B14" s="249" t="s">
        <v>114</v>
      </c>
      <c r="C14" s="275" t="s">
        <v>157</v>
      </c>
      <c r="D14" s="88" t="s">
        <v>157</v>
      </c>
      <c r="E14" s="88" t="s">
        <v>157</v>
      </c>
      <c r="G14" s="250"/>
      <c r="H14" s="250"/>
      <c r="I14" s="250"/>
    </row>
    <row r="15" spans="2:9" s="94" customFormat="1" ht="18" customHeight="1">
      <c r="B15" s="249" t="s">
        <v>115</v>
      </c>
      <c r="C15" s="275">
        <f t="shared" si="0"/>
        <v>4</v>
      </c>
      <c r="D15" s="88">
        <v>2</v>
      </c>
      <c r="E15" s="88">
        <v>2</v>
      </c>
      <c r="G15" s="250"/>
      <c r="H15" s="250"/>
      <c r="I15" s="250"/>
    </row>
    <row r="16" spans="2:9" s="94" customFormat="1" ht="18" customHeight="1">
      <c r="B16" s="249" t="s">
        <v>116</v>
      </c>
      <c r="C16" s="275">
        <f t="shared" si="0"/>
        <v>12</v>
      </c>
      <c r="D16" s="88">
        <v>4</v>
      </c>
      <c r="E16" s="88">
        <v>8</v>
      </c>
      <c r="G16" s="250"/>
      <c r="H16" s="250"/>
      <c r="I16" s="250"/>
    </row>
    <row r="17" spans="2:9" s="94" customFormat="1" ht="18" customHeight="1">
      <c r="B17" s="249" t="s">
        <v>117</v>
      </c>
      <c r="C17" s="275">
        <f t="shared" si="0"/>
        <v>96</v>
      </c>
      <c r="D17" s="88">
        <v>45</v>
      </c>
      <c r="E17" s="88">
        <v>51</v>
      </c>
      <c r="G17" s="250"/>
      <c r="H17" s="250"/>
      <c r="I17" s="250"/>
    </row>
    <row r="18" spans="2:9" s="94" customFormat="1" ht="18" customHeight="1">
      <c r="B18" s="249" t="s">
        <v>118</v>
      </c>
      <c r="C18" s="275">
        <f t="shared" si="0"/>
        <v>14</v>
      </c>
      <c r="D18" s="88">
        <v>12</v>
      </c>
      <c r="E18" s="88">
        <v>2</v>
      </c>
      <c r="G18" s="250"/>
      <c r="H18" s="250"/>
      <c r="I18" s="250"/>
    </row>
    <row r="19" spans="2:9" s="94" customFormat="1" ht="18" customHeight="1">
      <c r="B19" s="249" t="s">
        <v>119</v>
      </c>
      <c r="C19" s="275">
        <f t="shared" si="0"/>
        <v>28</v>
      </c>
      <c r="D19" s="88">
        <v>16</v>
      </c>
      <c r="E19" s="88">
        <v>12</v>
      </c>
      <c r="G19" s="250"/>
      <c r="H19" s="250"/>
      <c r="I19" s="250"/>
    </row>
    <row r="20" spans="2:9" s="94" customFormat="1" ht="18" customHeight="1">
      <c r="B20" s="249" t="s">
        <v>120</v>
      </c>
      <c r="C20" s="275">
        <f t="shared" si="0"/>
        <v>13</v>
      </c>
      <c r="D20" s="88">
        <v>12</v>
      </c>
      <c r="E20" s="88">
        <v>1</v>
      </c>
      <c r="G20" s="250"/>
      <c r="H20" s="250"/>
      <c r="I20" s="250"/>
    </row>
    <row r="21" spans="2:9" s="94" customFormat="1" ht="18" customHeight="1">
      <c r="B21" s="249" t="s">
        <v>121</v>
      </c>
      <c r="C21" s="275">
        <f t="shared" si="0"/>
        <v>44</v>
      </c>
      <c r="D21" s="88">
        <v>26</v>
      </c>
      <c r="E21" s="88">
        <v>18</v>
      </c>
      <c r="G21" s="250"/>
      <c r="H21" s="250"/>
      <c r="I21" s="250"/>
    </row>
    <row r="22" spans="2:9" s="94" customFormat="1" ht="18" customHeight="1">
      <c r="B22" s="249" t="s">
        <v>275</v>
      </c>
      <c r="C22" s="275">
        <f t="shared" si="0"/>
        <v>28</v>
      </c>
      <c r="D22" s="176">
        <v>22</v>
      </c>
      <c r="E22" s="176">
        <v>6</v>
      </c>
      <c r="G22" s="250"/>
      <c r="H22" s="250"/>
      <c r="I22" s="250"/>
    </row>
    <row r="23" spans="2:9" s="94" customFormat="1" ht="18" customHeight="1">
      <c r="B23" s="249" t="s">
        <v>122</v>
      </c>
      <c r="C23" s="275">
        <f t="shared" si="0"/>
        <v>350</v>
      </c>
      <c r="D23" s="88">
        <v>217</v>
      </c>
      <c r="E23" s="88">
        <v>133</v>
      </c>
      <c r="G23" s="250"/>
      <c r="H23" s="250"/>
      <c r="I23" s="250"/>
    </row>
    <row r="24" spans="2:9" s="94" customFormat="1" ht="18" customHeight="1">
      <c r="B24" s="249" t="s">
        <v>123</v>
      </c>
      <c r="C24" s="275">
        <f t="shared" si="0"/>
        <v>71</v>
      </c>
      <c r="D24" s="88">
        <v>59</v>
      </c>
      <c r="E24" s="88">
        <v>12</v>
      </c>
      <c r="G24" s="250"/>
      <c r="H24" s="250"/>
      <c r="I24" s="250"/>
    </row>
    <row r="25" spans="2:9" s="94" customFormat="1" ht="18" customHeight="1">
      <c r="B25" s="249" t="s">
        <v>124</v>
      </c>
      <c r="C25" s="275">
        <f t="shared" si="0"/>
        <v>5</v>
      </c>
      <c r="D25" s="176">
        <v>4</v>
      </c>
      <c r="E25" s="176">
        <v>1</v>
      </c>
      <c r="G25" s="250"/>
      <c r="H25" s="250"/>
      <c r="I25" s="250"/>
    </row>
    <row r="26" spans="2:9" s="94" customFormat="1" ht="18" customHeight="1">
      <c r="B26" s="249" t="s">
        <v>125</v>
      </c>
      <c r="C26" s="275">
        <f t="shared" si="0"/>
        <v>0</v>
      </c>
      <c r="D26" s="88">
        <v>0</v>
      </c>
      <c r="E26" s="88">
        <v>0</v>
      </c>
      <c r="G26" s="250"/>
      <c r="H26" s="250"/>
      <c r="I26" s="250"/>
    </row>
    <row r="27" spans="2:9" s="94" customFormat="1" ht="18" customHeight="1">
      <c r="B27" s="249" t="s">
        <v>126</v>
      </c>
      <c r="C27" s="275">
        <f t="shared" si="0"/>
        <v>3</v>
      </c>
      <c r="D27" s="88">
        <v>2</v>
      </c>
      <c r="E27" s="88">
        <v>1</v>
      </c>
      <c r="G27" s="250"/>
      <c r="H27" s="250"/>
      <c r="I27" s="250"/>
    </row>
    <row r="28" spans="2:9" s="94" customFormat="1" ht="18" customHeight="1">
      <c r="B28" s="249" t="s">
        <v>127</v>
      </c>
      <c r="C28" s="275">
        <f t="shared" si="0"/>
        <v>0</v>
      </c>
      <c r="D28" s="88">
        <v>0</v>
      </c>
      <c r="E28" s="88">
        <v>0</v>
      </c>
      <c r="G28" s="250"/>
      <c r="H28" s="250"/>
      <c r="I28" s="250"/>
    </row>
    <row r="29" spans="2:9" s="94" customFormat="1" ht="18" customHeight="1">
      <c r="B29" s="249" t="s">
        <v>128</v>
      </c>
      <c r="C29" s="275">
        <f t="shared" si="0"/>
        <v>0</v>
      </c>
      <c r="D29" s="176">
        <v>0</v>
      </c>
      <c r="E29" s="176">
        <v>0</v>
      </c>
      <c r="G29" s="250"/>
      <c r="H29" s="250"/>
      <c r="I29" s="250"/>
    </row>
    <row r="30" spans="2:9" s="94" customFormat="1" ht="18" customHeight="1">
      <c r="B30" s="249" t="s">
        <v>129</v>
      </c>
      <c r="C30" s="275">
        <f t="shared" si="0"/>
        <v>0</v>
      </c>
      <c r="D30" s="88">
        <v>0</v>
      </c>
      <c r="E30" s="88">
        <v>0</v>
      </c>
      <c r="G30" s="250"/>
      <c r="H30" s="250"/>
      <c r="I30" s="250"/>
    </row>
    <row r="31" spans="2:9" s="94" customFormat="1" ht="18" customHeight="1">
      <c r="B31" s="249" t="s">
        <v>130</v>
      </c>
      <c r="C31" s="275">
        <f t="shared" si="0"/>
        <v>1</v>
      </c>
      <c r="D31" s="176">
        <v>1</v>
      </c>
      <c r="E31" s="176">
        <v>0</v>
      </c>
      <c r="G31" s="250"/>
      <c r="H31" s="250"/>
      <c r="I31" s="250"/>
    </row>
    <row r="32" spans="2:9" s="94" customFormat="1" ht="18" customHeight="1">
      <c r="B32" s="249" t="s">
        <v>131</v>
      </c>
      <c r="C32" s="275">
        <f t="shared" si="0"/>
        <v>16</v>
      </c>
      <c r="D32" s="88">
        <v>15</v>
      </c>
      <c r="E32" s="88">
        <v>1</v>
      </c>
      <c r="G32" s="250"/>
      <c r="H32" s="250"/>
      <c r="I32" s="250"/>
    </row>
    <row r="33" spans="2:9" s="94" customFormat="1" ht="18" customHeight="1">
      <c r="B33" s="249" t="s">
        <v>132</v>
      </c>
      <c r="C33" s="275">
        <f t="shared" si="0"/>
        <v>42</v>
      </c>
      <c r="D33" s="88">
        <v>29</v>
      </c>
      <c r="E33" s="88">
        <v>13</v>
      </c>
      <c r="G33" s="250"/>
      <c r="H33" s="250"/>
      <c r="I33" s="250"/>
    </row>
    <row r="34" spans="2:9" s="94" customFormat="1" ht="18" customHeight="1">
      <c r="B34" s="249" t="s">
        <v>133</v>
      </c>
      <c r="C34" s="275">
        <f t="shared" si="0"/>
        <v>1</v>
      </c>
      <c r="D34" s="176">
        <v>1</v>
      </c>
      <c r="E34" s="176">
        <v>0</v>
      </c>
      <c r="G34" s="250"/>
      <c r="H34" s="250"/>
      <c r="I34" s="250"/>
    </row>
    <row r="35" spans="2:9" s="94" customFormat="1" ht="18" customHeight="1">
      <c r="B35" s="249" t="s">
        <v>134</v>
      </c>
      <c r="C35" s="275">
        <f t="shared" si="0"/>
        <v>1</v>
      </c>
      <c r="D35" s="88">
        <v>1</v>
      </c>
      <c r="E35" s="88">
        <v>0</v>
      </c>
      <c r="G35" s="250"/>
      <c r="H35" s="250"/>
      <c r="I35" s="250"/>
    </row>
    <row r="36" spans="2:9" s="94" customFormat="1" ht="18" customHeight="1">
      <c r="B36" s="249" t="s">
        <v>135</v>
      </c>
      <c r="C36" s="275">
        <f t="shared" si="0"/>
        <v>5</v>
      </c>
      <c r="D36" s="88">
        <v>4</v>
      </c>
      <c r="E36" s="88">
        <v>1</v>
      </c>
      <c r="G36" s="250"/>
      <c r="H36" s="250"/>
      <c r="I36" s="250"/>
    </row>
    <row r="37" spans="2:9" s="94" customFormat="1" ht="18" customHeight="1">
      <c r="B37" s="249" t="s">
        <v>136</v>
      </c>
      <c r="C37" s="275">
        <f t="shared" si="0"/>
        <v>25</v>
      </c>
      <c r="D37" s="88">
        <v>18</v>
      </c>
      <c r="E37" s="88">
        <v>7</v>
      </c>
      <c r="G37" s="250"/>
      <c r="H37" s="250"/>
      <c r="I37" s="250"/>
    </row>
    <row r="38" spans="2:9" s="94" customFormat="1" ht="18" customHeight="1">
      <c r="B38" s="249" t="s">
        <v>137</v>
      </c>
      <c r="C38" s="275">
        <f t="shared" si="0"/>
        <v>5</v>
      </c>
      <c r="D38" s="176">
        <v>3</v>
      </c>
      <c r="E38" s="176">
        <v>2</v>
      </c>
      <c r="G38" s="250"/>
      <c r="H38" s="250"/>
      <c r="I38" s="250"/>
    </row>
    <row r="39" spans="2:9" s="94" customFormat="1" ht="18" customHeight="1">
      <c r="B39" s="249" t="s">
        <v>138</v>
      </c>
      <c r="C39" s="275">
        <f t="shared" si="0"/>
        <v>0</v>
      </c>
      <c r="D39" s="88">
        <v>0</v>
      </c>
      <c r="E39" s="88">
        <v>0</v>
      </c>
      <c r="G39" s="250"/>
      <c r="H39" s="250"/>
      <c r="I39" s="250"/>
    </row>
    <row r="40" spans="2:9" s="94" customFormat="1" ht="18" customHeight="1">
      <c r="B40" s="249" t="s">
        <v>139</v>
      </c>
      <c r="C40" s="275">
        <f t="shared" si="0"/>
        <v>0</v>
      </c>
      <c r="D40" s="88">
        <v>0</v>
      </c>
      <c r="E40" s="88">
        <v>0</v>
      </c>
      <c r="G40" s="250"/>
      <c r="H40" s="250"/>
      <c r="I40" s="250"/>
    </row>
    <row r="41" spans="2:9" s="94" customFormat="1" ht="18" customHeight="1">
      <c r="B41" s="249" t="s">
        <v>140</v>
      </c>
      <c r="C41" s="275">
        <f t="shared" si="0"/>
        <v>0</v>
      </c>
      <c r="D41" s="88">
        <v>0</v>
      </c>
      <c r="E41" s="88">
        <v>0</v>
      </c>
      <c r="G41" s="250"/>
      <c r="H41" s="250"/>
      <c r="I41" s="250"/>
    </row>
    <row r="42" spans="2:9" s="94" customFormat="1" ht="18" customHeight="1">
      <c r="B42" s="249" t="s">
        <v>141</v>
      </c>
      <c r="C42" s="275">
        <f t="shared" si="0"/>
        <v>0</v>
      </c>
      <c r="D42" s="88">
        <v>0</v>
      </c>
      <c r="E42" s="88">
        <v>0</v>
      </c>
      <c r="G42" s="250"/>
      <c r="H42" s="250"/>
      <c r="I42" s="250"/>
    </row>
    <row r="43" spans="2:9" s="91" customFormat="1" ht="18" customHeight="1">
      <c r="B43" s="249" t="s">
        <v>142</v>
      </c>
      <c r="C43" s="275">
        <f t="shared" si="0"/>
        <v>2</v>
      </c>
      <c r="D43" s="176">
        <v>2</v>
      </c>
      <c r="E43" s="176">
        <v>0</v>
      </c>
      <c r="G43" s="250"/>
      <c r="H43" s="250"/>
      <c r="I43" s="250"/>
    </row>
    <row r="44" spans="2:9" s="94" customFormat="1" ht="18" customHeight="1">
      <c r="B44" s="249" t="s">
        <v>143</v>
      </c>
      <c r="C44" s="275">
        <f t="shared" si="0"/>
        <v>2</v>
      </c>
      <c r="D44" s="88">
        <v>2</v>
      </c>
      <c r="E44" s="88">
        <v>0</v>
      </c>
      <c r="G44" s="250"/>
      <c r="H44" s="250"/>
      <c r="I44" s="250"/>
    </row>
    <row r="45" spans="2:9" s="91" customFormat="1" ht="18" customHeight="1">
      <c r="B45" s="249" t="s">
        <v>144</v>
      </c>
      <c r="C45" s="275">
        <f t="shared" si="0"/>
        <v>2</v>
      </c>
      <c r="D45" s="88">
        <v>0</v>
      </c>
      <c r="E45" s="88">
        <v>2</v>
      </c>
      <c r="G45" s="250"/>
      <c r="H45" s="250"/>
      <c r="I45" s="250"/>
    </row>
    <row r="46" spans="2:9" s="94" customFormat="1" ht="18" customHeight="1">
      <c r="B46" s="249" t="s">
        <v>145</v>
      </c>
      <c r="C46" s="275">
        <f t="shared" si="0"/>
        <v>2</v>
      </c>
      <c r="D46" s="176">
        <v>2</v>
      </c>
      <c r="E46" s="176">
        <v>0</v>
      </c>
      <c r="G46" s="250"/>
      <c r="H46" s="250"/>
      <c r="I46" s="250"/>
    </row>
    <row r="47" spans="2:9" s="94" customFormat="1" ht="18" customHeight="1">
      <c r="B47" s="249" t="s">
        <v>146</v>
      </c>
      <c r="C47" s="275">
        <f t="shared" si="0"/>
        <v>0</v>
      </c>
      <c r="D47" s="88">
        <v>0</v>
      </c>
      <c r="E47" s="88">
        <v>0</v>
      </c>
      <c r="G47" s="250"/>
      <c r="H47" s="250"/>
      <c r="I47" s="250"/>
    </row>
    <row r="48" spans="2:9" s="94" customFormat="1" ht="18" customHeight="1">
      <c r="B48" s="249" t="s">
        <v>147</v>
      </c>
      <c r="C48" s="275">
        <f t="shared" si="0"/>
        <v>3</v>
      </c>
      <c r="D48" s="88">
        <v>2</v>
      </c>
      <c r="E48" s="88">
        <v>1</v>
      </c>
      <c r="G48" s="250"/>
      <c r="H48" s="250"/>
      <c r="I48" s="250"/>
    </row>
    <row r="49" spans="2:9" s="94" customFormat="1" ht="18" customHeight="1">
      <c r="B49" s="249" t="s">
        <v>148</v>
      </c>
      <c r="C49" s="275">
        <f t="shared" si="0"/>
        <v>0</v>
      </c>
      <c r="D49" s="88">
        <v>0</v>
      </c>
      <c r="E49" s="88">
        <v>0</v>
      </c>
      <c r="G49" s="250"/>
      <c r="H49" s="250"/>
      <c r="I49" s="250"/>
    </row>
    <row r="50" spans="2:9" s="94" customFormat="1" ht="18" customHeight="1">
      <c r="B50" s="249" t="s">
        <v>149</v>
      </c>
      <c r="C50" s="275">
        <f t="shared" si="0"/>
        <v>3</v>
      </c>
      <c r="D50" s="176">
        <v>2</v>
      </c>
      <c r="E50" s="176">
        <v>1</v>
      </c>
      <c r="G50" s="250"/>
      <c r="H50" s="250"/>
      <c r="I50" s="250"/>
    </row>
    <row r="51" spans="2:9" s="94" customFormat="1" ht="18" customHeight="1">
      <c r="B51" s="249" t="s">
        <v>150</v>
      </c>
      <c r="C51" s="275">
        <f t="shared" si="0"/>
        <v>0</v>
      </c>
      <c r="D51" s="88">
        <v>0</v>
      </c>
      <c r="E51" s="88">
        <v>0</v>
      </c>
      <c r="G51" s="250"/>
      <c r="H51" s="250"/>
      <c r="I51" s="250"/>
    </row>
    <row r="52" spans="2:9" s="94" customFormat="1" ht="18" customHeight="1">
      <c r="B52" s="249" t="s">
        <v>151</v>
      </c>
      <c r="C52" s="275">
        <f t="shared" si="0"/>
        <v>0</v>
      </c>
      <c r="D52" s="88">
        <v>0</v>
      </c>
      <c r="E52" s="88">
        <v>0</v>
      </c>
      <c r="G52" s="250"/>
      <c r="H52" s="250"/>
      <c r="I52" s="250"/>
    </row>
    <row r="53" spans="2:9" s="94" customFormat="1" ht="18" customHeight="1">
      <c r="B53" s="249" t="s">
        <v>152</v>
      </c>
      <c r="C53" s="275">
        <f t="shared" si="0"/>
        <v>0</v>
      </c>
      <c r="D53" s="176">
        <v>0</v>
      </c>
      <c r="E53" s="176">
        <v>0</v>
      </c>
      <c r="G53" s="250"/>
      <c r="H53" s="250"/>
      <c r="I53" s="250"/>
    </row>
    <row r="54" spans="2:9" s="94" customFormat="1" ht="18" customHeight="1">
      <c r="B54" s="249" t="s">
        <v>153</v>
      </c>
      <c r="C54" s="275">
        <f t="shared" si="0"/>
        <v>3</v>
      </c>
      <c r="D54" s="88">
        <v>2</v>
      </c>
      <c r="E54" s="88">
        <v>1</v>
      </c>
      <c r="G54" s="250"/>
      <c r="H54" s="250"/>
      <c r="I54" s="250"/>
    </row>
    <row r="55" spans="2:9" s="94" customFormat="1" ht="18" customHeight="1">
      <c r="B55" s="249" t="s">
        <v>154</v>
      </c>
      <c r="C55" s="275">
        <f t="shared" si="0"/>
        <v>0</v>
      </c>
      <c r="D55" s="88">
        <v>0</v>
      </c>
      <c r="E55" s="88">
        <v>0</v>
      </c>
      <c r="G55" s="250"/>
      <c r="H55" s="250"/>
      <c r="I55" s="250"/>
    </row>
    <row r="56" spans="2:9" s="94" customFormat="1" ht="18" customHeight="1">
      <c r="B56" s="249" t="s">
        <v>155</v>
      </c>
      <c r="C56" s="275">
        <f t="shared" si="0"/>
        <v>0</v>
      </c>
      <c r="D56" s="88">
        <v>0</v>
      </c>
      <c r="E56" s="88">
        <v>0</v>
      </c>
      <c r="G56" s="250"/>
      <c r="H56" s="250"/>
      <c r="I56" s="250"/>
    </row>
    <row r="57" spans="2:9" s="94" customFormat="1" ht="18" customHeight="1">
      <c r="B57" s="249" t="s">
        <v>156</v>
      </c>
      <c r="C57" s="275">
        <f t="shared" si="0"/>
        <v>0</v>
      </c>
      <c r="D57" s="88">
        <v>0</v>
      </c>
      <c r="E57" s="88">
        <v>0</v>
      </c>
      <c r="G57" s="250"/>
      <c r="H57" s="250"/>
      <c r="I57" s="250"/>
    </row>
    <row r="58" spans="2:9" s="94" customFormat="1" ht="18" customHeight="1">
      <c r="B58" s="249" t="s">
        <v>25</v>
      </c>
      <c r="C58" s="275">
        <f t="shared" si="0"/>
        <v>6</v>
      </c>
      <c r="D58" s="176">
        <v>4</v>
      </c>
      <c r="E58" s="176">
        <v>2</v>
      </c>
      <c r="G58" s="250"/>
      <c r="H58" s="250"/>
      <c r="I58" s="250"/>
    </row>
    <row r="59" spans="1:9" s="8" customFormat="1" ht="12" customHeight="1">
      <c r="A59" s="6"/>
      <c r="B59" s="83"/>
      <c r="C59" s="20"/>
      <c r="D59" s="6"/>
      <c r="E59" s="6"/>
      <c r="F59" s="6"/>
      <c r="H59" s="117"/>
      <c r="I59" s="117"/>
    </row>
    <row r="60" spans="2:5" ht="11.25" customHeight="1">
      <c r="B60" s="134"/>
      <c r="C60" s="90"/>
      <c r="D60" s="90"/>
      <c r="E60" s="90"/>
    </row>
    <row r="61" spans="2:5" ht="11.25" customHeight="1">
      <c r="B61" s="182"/>
      <c r="C61" s="175"/>
      <c r="D61" s="175"/>
      <c r="E61" s="175"/>
    </row>
    <row r="62" spans="2:5" ht="11.25" customHeight="1">
      <c r="B62" s="182"/>
      <c r="C62" s="175"/>
      <c r="D62" s="175"/>
      <c r="E62" s="175"/>
    </row>
    <row r="63" ht="11.25" customHeight="1">
      <c r="B63" s="137"/>
    </row>
    <row r="64" ht="11.25" customHeight="1">
      <c r="B64" s="13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>
      <c r="B80" s="5"/>
    </row>
    <row r="81" ht="14.25" customHeight="1">
      <c r="B81" s="5"/>
    </row>
    <row r="82" ht="14.25" customHeight="1">
      <c r="B82" s="5"/>
    </row>
    <row r="83" ht="14.25" customHeight="1">
      <c r="B83" s="5"/>
    </row>
    <row r="84" ht="14.25" customHeight="1">
      <c r="B84" s="5"/>
    </row>
    <row r="85" ht="14.25" customHeight="1">
      <c r="B85" s="5"/>
    </row>
    <row r="86" ht="14.25" customHeight="1">
      <c r="B86" s="5"/>
    </row>
    <row r="87" ht="14.25" customHeight="1">
      <c r="B87" s="5"/>
    </row>
    <row r="88" ht="14.25" customHeight="1">
      <c r="B88" s="5"/>
    </row>
    <row r="89" ht="14.25" customHeight="1">
      <c r="B89" s="5"/>
    </row>
    <row r="90" ht="14.25" customHeight="1">
      <c r="B90" s="5"/>
    </row>
    <row r="91" ht="14.25" customHeight="1">
      <c r="B91" s="5"/>
    </row>
    <row r="92" ht="14.25" customHeight="1">
      <c r="B92" s="5"/>
    </row>
    <row r="93" ht="14.25" customHeight="1">
      <c r="B93" s="5"/>
    </row>
    <row r="94" ht="14.25" customHeight="1">
      <c r="B94" s="5"/>
    </row>
    <row r="95" ht="14.25" customHeight="1">
      <c r="B95" s="5"/>
    </row>
    <row r="96" ht="14.25" customHeight="1">
      <c r="B96" s="5"/>
    </row>
    <row r="97" ht="14.25" customHeight="1">
      <c r="B97" s="5"/>
    </row>
    <row r="98" ht="14.25" customHeight="1">
      <c r="B98" s="5"/>
    </row>
    <row r="99" ht="14.25" customHeight="1">
      <c r="B99" s="5"/>
    </row>
    <row r="100" ht="14.25" customHeight="1">
      <c r="B100" s="5"/>
    </row>
    <row r="101" ht="14.25" customHeight="1">
      <c r="B101" s="5"/>
    </row>
    <row r="102" ht="14.25" customHeight="1">
      <c r="B102" s="5"/>
    </row>
    <row r="103" ht="14.25" customHeight="1">
      <c r="B103" s="5"/>
    </row>
    <row r="104" ht="14.25" customHeight="1">
      <c r="B104" s="5"/>
    </row>
    <row r="105" ht="14.25" customHeight="1">
      <c r="B105" s="5"/>
    </row>
    <row r="106" ht="14.25" customHeight="1">
      <c r="B106" s="5"/>
    </row>
    <row r="107" ht="14.25" customHeight="1">
      <c r="B107" s="5"/>
    </row>
    <row r="108" ht="14.25" customHeight="1">
      <c r="B108" s="5"/>
    </row>
    <row r="109" ht="14.25" customHeight="1">
      <c r="B109" s="5"/>
    </row>
    <row r="110" ht="14.25" customHeight="1">
      <c r="B110" s="5"/>
    </row>
    <row r="111" ht="14.25" customHeight="1">
      <c r="B111" s="5"/>
    </row>
    <row r="112" ht="14.25" customHeight="1">
      <c r="B112" s="5"/>
    </row>
    <row r="113" ht="14.25" customHeight="1">
      <c r="B113" s="5"/>
    </row>
    <row r="114" ht="14.25" customHeight="1">
      <c r="B114" s="5"/>
    </row>
    <row r="115" ht="14.25" customHeight="1">
      <c r="B115" s="5"/>
    </row>
    <row r="116" ht="14.25" customHeight="1">
      <c r="B116" s="5"/>
    </row>
    <row r="117" ht="14.25" customHeight="1">
      <c r="B117" s="5"/>
    </row>
    <row r="118" ht="14.25" customHeight="1">
      <c r="B118" s="5"/>
    </row>
    <row r="119" ht="14.25" customHeight="1">
      <c r="B119" s="5"/>
    </row>
    <row r="120" ht="14.25" customHeight="1">
      <c r="B120" s="5"/>
    </row>
    <row r="121" ht="14.25" customHeight="1">
      <c r="B121" s="5"/>
    </row>
    <row r="122" ht="14.25" customHeight="1">
      <c r="B122" s="5"/>
    </row>
    <row r="123" ht="14.25" customHeight="1">
      <c r="B123" s="5"/>
    </row>
    <row r="124" ht="14.25" customHeight="1">
      <c r="B124" s="5"/>
    </row>
    <row r="125" ht="14.25" customHeight="1">
      <c r="B125" s="5"/>
    </row>
    <row r="126" ht="14.25" customHeight="1">
      <c r="B126" s="5"/>
    </row>
    <row r="127" ht="14.25" customHeight="1">
      <c r="B127" s="5"/>
    </row>
    <row r="128" ht="14.25" customHeight="1">
      <c r="B128" s="5"/>
    </row>
    <row r="129" ht="14.25" customHeight="1">
      <c r="B129" s="5"/>
    </row>
    <row r="130" ht="14.25" customHeight="1">
      <c r="B130" s="5"/>
    </row>
    <row r="131" ht="14.25" customHeight="1">
      <c r="B131" s="5"/>
    </row>
    <row r="132" ht="14.25" customHeight="1">
      <c r="B132" s="5"/>
    </row>
    <row r="133" ht="14.25" customHeight="1">
      <c r="B133" s="5"/>
    </row>
    <row r="134" ht="14.25" customHeight="1">
      <c r="B134" s="5"/>
    </row>
    <row r="135" ht="14.25" customHeight="1">
      <c r="B135" s="5"/>
    </row>
    <row r="136" ht="14.25" customHeight="1">
      <c r="B136" s="5"/>
    </row>
    <row r="137" ht="14.25" customHeight="1">
      <c r="B137" s="5"/>
    </row>
    <row r="138" ht="14.25" customHeight="1">
      <c r="B138" s="5"/>
    </row>
    <row r="139" ht="14.25" customHeight="1">
      <c r="B139" s="5"/>
    </row>
  </sheetData>
  <sheetProtection/>
  <mergeCells count="4">
    <mergeCell ref="C4:C6"/>
    <mergeCell ref="D4:D6"/>
    <mergeCell ref="E4:E6"/>
    <mergeCell ref="B1:E1"/>
  </mergeCells>
  <conditionalFormatting sqref="A7:F59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T57"/>
  <sheetViews>
    <sheetView showGridLines="0" zoomScalePageLayoutView="0" workbookViewId="0" topLeftCell="A1">
      <selection activeCell="A1" sqref="A1:I1"/>
    </sheetView>
  </sheetViews>
  <sheetFormatPr defaultColWidth="8.75" defaultRowHeight="18"/>
  <cols>
    <col min="1" max="1" width="21.75" style="28" bestFit="1" customWidth="1"/>
    <col min="2" max="19" width="6.83203125" style="28" customWidth="1"/>
    <col min="20" max="16384" width="8.75" style="28" customWidth="1"/>
  </cols>
  <sheetData>
    <row r="1" spans="1:19" ht="14.25" customHeight="1">
      <c r="A1" s="514" t="s">
        <v>307</v>
      </c>
      <c r="B1" s="514"/>
      <c r="C1" s="514"/>
      <c r="D1" s="514"/>
      <c r="E1" s="514"/>
      <c r="F1" s="514"/>
      <c r="G1" s="514"/>
      <c r="H1" s="514"/>
      <c r="I1" s="514"/>
      <c r="J1" s="139"/>
      <c r="K1" s="139"/>
      <c r="L1" s="139"/>
      <c r="M1" s="139"/>
      <c r="N1" s="27"/>
      <c r="O1" s="27"/>
      <c r="P1" s="27"/>
      <c r="Q1" s="27"/>
      <c r="S1" s="27"/>
    </row>
    <row r="2" spans="1:19" ht="14.25" customHeigh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 t="s">
        <v>235</v>
      </c>
      <c r="L2" s="30"/>
      <c r="M2" s="30"/>
      <c r="N2" s="30"/>
      <c r="O2" s="30"/>
      <c r="P2" s="30"/>
      <c r="Q2" s="30"/>
      <c r="R2" s="31"/>
      <c r="S2" s="32" t="s">
        <v>11</v>
      </c>
    </row>
    <row r="3" spans="1:20" ht="14.25" customHeight="1">
      <c r="A3" s="517" t="s">
        <v>270</v>
      </c>
      <c r="B3" s="33" t="s">
        <v>0</v>
      </c>
      <c r="C3" s="34"/>
      <c r="D3" s="35"/>
      <c r="E3" s="36" t="s">
        <v>6</v>
      </c>
      <c r="F3" s="35"/>
      <c r="G3" s="37"/>
      <c r="H3" s="34" t="s">
        <v>7</v>
      </c>
      <c r="I3" s="35"/>
      <c r="J3" s="35"/>
      <c r="K3" s="36" t="s">
        <v>0</v>
      </c>
      <c r="L3" s="34"/>
      <c r="M3" s="37"/>
      <c r="N3" s="34" t="s">
        <v>6</v>
      </c>
      <c r="O3" s="35"/>
      <c r="P3" s="35"/>
      <c r="Q3" s="36" t="s">
        <v>7</v>
      </c>
      <c r="R3" s="35"/>
      <c r="S3" s="35"/>
      <c r="T3" s="30"/>
    </row>
    <row r="4" spans="1:20" ht="14.25" customHeight="1">
      <c r="A4" s="518"/>
      <c r="B4" s="183" t="s">
        <v>0</v>
      </c>
      <c r="C4" s="39" t="s">
        <v>8</v>
      </c>
      <c r="D4" s="40" t="s">
        <v>1</v>
      </c>
      <c r="E4" s="183" t="s">
        <v>0</v>
      </c>
      <c r="F4" s="39" t="s">
        <v>8</v>
      </c>
      <c r="G4" s="38" t="s">
        <v>1</v>
      </c>
      <c r="H4" s="40" t="s">
        <v>0</v>
      </c>
      <c r="I4" s="39" t="s">
        <v>8</v>
      </c>
      <c r="J4" s="40" t="s">
        <v>1</v>
      </c>
      <c r="K4" s="183" t="s">
        <v>0</v>
      </c>
      <c r="L4" s="39" t="s">
        <v>8</v>
      </c>
      <c r="M4" s="38" t="s">
        <v>1</v>
      </c>
      <c r="N4" s="40" t="s">
        <v>0</v>
      </c>
      <c r="O4" s="39" t="s">
        <v>8</v>
      </c>
      <c r="P4" s="40" t="s">
        <v>1</v>
      </c>
      <c r="Q4" s="183" t="s">
        <v>0</v>
      </c>
      <c r="R4" s="39" t="s">
        <v>8</v>
      </c>
      <c r="S4" s="40" t="s">
        <v>1</v>
      </c>
      <c r="T4" s="30"/>
    </row>
    <row r="5" spans="1:19" ht="14.25" customHeight="1">
      <c r="A5" s="30"/>
      <c r="B5" s="284"/>
      <c r="C5" s="140"/>
      <c r="D5" s="140"/>
      <c r="E5" s="30"/>
      <c r="F5" s="140"/>
      <c r="G5" s="140"/>
      <c r="H5" s="30"/>
      <c r="I5" s="140"/>
      <c r="J5" s="140"/>
      <c r="K5" s="30"/>
      <c r="L5" s="30"/>
      <c r="M5" s="30"/>
      <c r="N5" s="30"/>
      <c r="O5" s="30"/>
      <c r="P5" s="30"/>
      <c r="Q5" s="30"/>
      <c r="R5" s="30"/>
      <c r="S5" s="30"/>
    </row>
    <row r="6" spans="1:19" ht="15.75" customHeight="1">
      <c r="A6" s="88" t="s">
        <v>291</v>
      </c>
      <c r="B6" s="302">
        <v>4778</v>
      </c>
      <c r="C6" s="148">
        <v>2728</v>
      </c>
      <c r="D6" s="148">
        <v>2050</v>
      </c>
      <c r="E6" s="148">
        <v>4576</v>
      </c>
      <c r="F6" s="148">
        <v>2602</v>
      </c>
      <c r="G6" s="148">
        <v>1974</v>
      </c>
      <c r="H6" s="148">
        <v>202</v>
      </c>
      <c r="I6" s="148">
        <v>126</v>
      </c>
      <c r="J6" s="148">
        <v>76</v>
      </c>
      <c r="K6" s="149">
        <v>100</v>
      </c>
      <c r="L6" s="149">
        <v>100</v>
      </c>
      <c r="M6" s="149">
        <v>100</v>
      </c>
      <c r="N6" s="149">
        <v>100</v>
      </c>
      <c r="O6" s="149">
        <v>100</v>
      </c>
      <c r="P6" s="149">
        <v>100</v>
      </c>
      <c r="Q6" s="149">
        <v>100</v>
      </c>
      <c r="R6" s="149">
        <v>100</v>
      </c>
      <c r="S6" s="149">
        <v>100</v>
      </c>
    </row>
    <row r="7" spans="1:19" s="146" customFormat="1" ht="15.75" customHeight="1">
      <c r="A7" s="86" t="s">
        <v>322</v>
      </c>
      <c r="B7" s="303">
        <f>SUM(B9:B28)</f>
        <v>4647</v>
      </c>
      <c r="C7" s="304">
        <f aca="true" t="shared" si="0" ref="C7:J7">SUM(C9:C28)</f>
        <v>2638</v>
      </c>
      <c r="D7" s="304">
        <f t="shared" si="0"/>
        <v>2009</v>
      </c>
      <c r="E7" s="304">
        <f t="shared" si="0"/>
        <v>4460</v>
      </c>
      <c r="F7" s="304">
        <f t="shared" si="0"/>
        <v>2514</v>
      </c>
      <c r="G7" s="304">
        <f t="shared" si="0"/>
        <v>1946</v>
      </c>
      <c r="H7" s="304">
        <f t="shared" si="0"/>
        <v>187</v>
      </c>
      <c r="I7" s="304">
        <f t="shared" si="0"/>
        <v>124</v>
      </c>
      <c r="J7" s="304">
        <f t="shared" si="0"/>
        <v>63</v>
      </c>
      <c r="K7" s="305">
        <v>100</v>
      </c>
      <c r="L7" s="305">
        <v>100</v>
      </c>
      <c r="M7" s="305">
        <v>100</v>
      </c>
      <c r="N7" s="305">
        <v>100</v>
      </c>
      <c r="O7" s="305">
        <v>100</v>
      </c>
      <c r="P7" s="305">
        <v>100</v>
      </c>
      <c r="Q7" s="305">
        <v>100</v>
      </c>
      <c r="R7" s="305">
        <v>100</v>
      </c>
      <c r="S7" s="305">
        <v>100</v>
      </c>
    </row>
    <row r="8" spans="1:19" s="210" customFormat="1" ht="14.25" customHeight="1">
      <c r="A8" s="207"/>
      <c r="B8" s="306"/>
      <c r="C8" s="207"/>
      <c r="D8" s="207"/>
      <c r="E8" s="207"/>
      <c r="F8" s="208"/>
      <c r="G8" s="208"/>
      <c r="H8" s="207"/>
      <c r="I8" s="208"/>
      <c r="J8" s="208"/>
      <c r="K8" s="209"/>
      <c r="L8" s="209"/>
      <c r="M8" s="209"/>
      <c r="N8" s="209"/>
      <c r="O8" s="209"/>
      <c r="P8" s="209"/>
      <c r="Q8" s="209"/>
      <c r="R8" s="209"/>
      <c r="S8" s="209"/>
    </row>
    <row r="9" spans="1:19" ht="15.75" customHeight="1">
      <c r="A9" s="41" t="s">
        <v>252</v>
      </c>
      <c r="B9" s="302">
        <f>SUM(C9:D9)</f>
        <v>32</v>
      </c>
      <c r="C9" s="148">
        <f>F9+I9</f>
        <v>18</v>
      </c>
      <c r="D9" s="148">
        <f>G9+J9</f>
        <v>14</v>
      </c>
      <c r="E9" s="148">
        <f>SUM(F9:G9)</f>
        <v>30</v>
      </c>
      <c r="F9" s="140">
        <v>17</v>
      </c>
      <c r="G9" s="140">
        <v>13</v>
      </c>
      <c r="H9" s="148">
        <f>SUM(I9:J9)</f>
        <v>2</v>
      </c>
      <c r="I9" s="140">
        <v>1</v>
      </c>
      <c r="J9" s="140">
        <v>1</v>
      </c>
      <c r="K9" s="149">
        <f>B9/B7*100</f>
        <v>0.688616311598881</v>
      </c>
      <c r="L9" s="149">
        <f aca="true" t="shared" si="1" ref="L9:S9">C9/C7*100</f>
        <v>0.6823351023502654</v>
      </c>
      <c r="M9" s="149">
        <f t="shared" si="1"/>
        <v>0.6968641114982579</v>
      </c>
      <c r="N9" s="149">
        <f t="shared" si="1"/>
        <v>0.672645739910314</v>
      </c>
      <c r="O9" s="149">
        <f t="shared" si="1"/>
        <v>0.6762132060461415</v>
      </c>
      <c r="P9" s="149">
        <f t="shared" si="1"/>
        <v>0.6680369989722508</v>
      </c>
      <c r="Q9" s="149">
        <f t="shared" si="1"/>
        <v>1.06951871657754</v>
      </c>
      <c r="R9" s="149">
        <f t="shared" si="1"/>
        <v>0.8064516129032258</v>
      </c>
      <c r="S9" s="149">
        <f t="shared" si="1"/>
        <v>1.5873015873015872</v>
      </c>
    </row>
    <row r="10" spans="1:19" ht="15.75" customHeight="1">
      <c r="A10" s="41" t="s">
        <v>62</v>
      </c>
      <c r="B10" s="302">
        <f aca="true" t="shared" si="2" ref="B10:B28">SUM(C10:D10)</f>
        <v>17</v>
      </c>
      <c r="C10" s="148">
        <f aca="true" t="shared" si="3" ref="C10:C28">F10+I10</f>
        <v>17</v>
      </c>
      <c r="D10" s="148">
        <f aca="true" t="shared" si="4" ref="D10:D28">G10+J10</f>
        <v>0</v>
      </c>
      <c r="E10" s="148">
        <f aca="true" t="shared" si="5" ref="E10:E28">SUM(F10:G10)</f>
        <v>17</v>
      </c>
      <c r="F10" s="140">
        <v>17</v>
      </c>
      <c r="G10" s="140">
        <v>0</v>
      </c>
      <c r="H10" s="148">
        <f aca="true" t="shared" si="6" ref="H10:H28">SUM(I10:J10)</f>
        <v>0</v>
      </c>
      <c r="I10" s="140">
        <v>0</v>
      </c>
      <c r="J10" s="140">
        <v>0</v>
      </c>
      <c r="K10" s="149">
        <f>B10/B7*100</f>
        <v>0.3658274155369055</v>
      </c>
      <c r="L10" s="149">
        <f aca="true" t="shared" si="7" ref="L10:S10">C10/C7*100</f>
        <v>0.6444275966641395</v>
      </c>
      <c r="M10" s="149">
        <f t="shared" si="7"/>
        <v>0</v>
      </c>
      <c r="N10" s="149">
        <f t="shared" si="7"/>
        <v>0.3811659192825112</v>
      </c>
      <c r="O10" s="149">
        <f t="shared" si="7"/>
        <v>0.6762132060461415</v>
      </c>
      <c r="P10" s="149">
        <f t="shared" si="7"/>
        <v>0</v>
      </c>
      <c r="Q10" s="149">
        <f t="shared" si="7"/>
        <v>0</v>
      </c>
      <c r="R10" s="149">
        <f t="shared" si="7"/>
        <v>0</v>
      </c>
      <c r="S10" s="149">
        <f t="shared" si="7"/>
        <v>0</v>
      </c>
    </row>
    <row r="11" spans="1:19" ht="15.75" customHeight="1">
      <c r="A11" s="41" t="s">
        <v>253</v>
      </c>
      <c r="B11" s="302">
        <f t="shared" si="2"/>
        <v>1</v>
      </c>
      <c r="C11" s="148">
        <f t="shared" si="3"/>
        <v>0</v>
      </c>
      <c r="D11" s="148">
        <f t="shared" si="4"/>
        <v>1</v>
      </c>
      <c r="E11" s="148">
        <f t="shared" si="5"/>
        <v>1</v>
      </c>
      <c r="F11" s="140">
        <v>0</v>
      </c>
      <c r="G11" s="140">
        <v>1</v>
      </c>
      <c r="H11" s="148">
        <f t="shared" si="6"/>
        <v>0</v>
      </c>
      <c r="I11" s="140">
        <v>0</v>
      </c>
      <c r="J11" s="140">
        <v>0</v>
      </c>
      <c r="K11" s="149">
        <f>B11/B7*100</f>
        <v>0.021519259737465032</v>
      </c>
      <c r="L11" s="149">
        <f aca="true" t="shared" si="8" ref="L11:S11">C11/C7*100</f>
        <v>0</v>
      </c>
      <c r="M11" s="149">
        <f t="shared" si="8"/>
        <v>0.049776007964161276</v>
      </c>
      <c r="N11" s="149">
        <f t="shared" si="8"/>
        <v>0.02242152466367713</v>
      </c>
      <c r="O11" s="149">
        <f t="shared" si="8"/>
        <v>0</v>
      </c>
      <c r="P11" s="149">
        <f t="shared" si="8"/>
        <v>0.051387461459403906</v>
      </c>
      <c r="Q11" s="149">
        <f t="shared" si="8"/>
        <v>0</v>
      </c>
      <c r="R11" s="149">
        <f t="shared" si="8"/>
        <v>0</v>
      </c>
      <c r="S11" s="149">
        <f t="shared" si="8"/>
        <v>0</v>
      </c>
    </row>
    <row r="12" spans="1:19" ht="15.75" customHeight="1">
      <c r="A12" s="41" t="s">
        <v>63</v>
      </c>
      <c r="B12" s="302">
        <f t="shared" si="2"/>
        <v>435</v>
      </c>
      <c r="C12" s="148">
        <f t="shared" si="3"/>
        <v>374</v>
      </c>
      <c r="D12" s="148">
        <f t="shared" si="4"/>
        <v>61</v>
      </c>
      <c r="E12" s="148">
        <f t="shared" si="5"/>
        <v>414</v>
      </c>
      <c r="F12" s="140">
        <v>356</v>
      </c>
      <c r="G12" s="140">
        <v>58</v>
      </c>
      <c r="H12" s="148">
        <f t="shared" si="6"/>
        <v>21</v>
      </c>
      <c r="I12" s="140">
        <v>18</v>
      </c>
      <c r="J12" s="140">
        <v>3</v>
      </c>
      <c r="K12" s="149">
        <f>B12/B7*100</f>
        <v>9.36087798579729</v>
      </c>
      <c r="L12" s="149">
        <f aca="true" t="shared" si="9" ref="L12:S12">C12/C7*100</f>
        <v>14.177407126611069</v>
      </c>
      <c r="M12" s="149">
        <f t="shared" si="9"/>
        <v>3.0363364858138375</v>
      </c>
      <c r="N12" s="149">
        <f t="shared" si="9"/>
        <v>9.282511210762332</v>
      </c>
      <c r="O12" s="149">
        <f t="shared" si="9"/>
        <v>14.160700079554495</v>
      </c>
      <c r="P12" s="149">
        <f t="shared" si="9"/>
        <v>2.9804727646454263</v>
      </c>
      <c r="Q12" s="149">
        <f t="shared" si="9"/>
        <v>11.229946524064172</v>
      </c>
      <c r="R12" s="149">
        <f t="shared" si="9"/>
        <v>14.516129032258066</v>
      </c>
      <c r="S12" s="149">
        <f t="shared" si="9"/>
        <v>4.761904761904762</v>
      </c>
    </row>
    <row r="13" spans="1:19" ht="15.75" customHeight="1">
      <c r="A13" s="41" t="s">
        <v>64</v>
      </c>
      <c r="B13" s="302">
        <f t="shared" si="2"/>
        <v>1464</v>
      </c>
      <c r="C13" s="148">
        <f t="shared" si="3"/>
        <v>957</v>
      </c>
      <c r="D13" s="148">
        <f t="shared" si="4"/>
        <v>507</v>
      </c>
      <c r="E13" s="148">
        <f t="shared" si="5"/>
        <v>1412</v>
      </c>
      <c r="F13" s="140">
        <v>917</v>
      </c>
      <c r="G13" s="140">
        <v>495</v>
      </c>
      <c r="H13" s="148">
        <f t="shared" si="6"/>
        <v>52</v>
      </c>
      <c r="I13" s="140">
        <v>40</v>
      </c>
      <c r="J13" s="140">
        <v>12</v>
      </c>
      <c r="K13" s="149">
        <f>B13/B7*100</f>
        <v>31.504196255648804</v>
      </c>
      <c r="L13" s="149">
        <f aca="true" t="shared" si="10" ref="L13:S13">C13/C7*100</f>
        <v>36.27748294162244</v>
      </c>
      <c r="M13" s="149">
        <f t="shared" si="10"/>
        <v>25.23643603782977</v>
      </c>
      <c r="N13" s="149">
        <f t="shared" si="10"/>
        <v>31.659192825112108</v>
      </c>
      <c r="O13" s="149">
        <f t="shared" si="10"/>
        <v>36.47573587907717</v>
      </c>
      <c r="P13" s="149">
        <f t="shared" si="10"/>
        <v>25.436793422404936</v>
      </c>
      <c r="Q13" s="149">
        <f t="shared" si="10"/>
        <v>27.807486631016044</v>
      </c>
      <c r="R13" s="149">
        <f t="shared" si="10"/>
        <v>32.25806451612903</v>
      </c>
      <c r="S13" s="149">
        <f t="shared" si="10"/>
        <v>19.047619047619047</v>
      </c>
    </row>
    <row r="14" spans="1:19" ht="15.75" customHeight="1">
      <c r="A14" s="41" t="s">
        <v>12</v>
      </c>
      <c r="B14" s="302">
        <f t="shared" si="2"/>
        <v>49</v>
      </c>
      <c r="C14" s="148">
        <f t="shared" si="3"/>
        <v>41</v>
      </c>
      <c r="D14" s="148">
        <f t="shared" si="4"/>
        <v>8</v>
      </c>
      <c r="E14" s="148">
        <f t="shared" si="5"/>
        <v>46</v>
      </c>
      <c r="F14" s="140">
        <v>39</v>
      </c>
      <c r="G14" s="140">
        <v>7</v>
      </c>
      <c r="H14" s="148">
        <f t="shared" si="6"/>
        <v>3</v>
      </c>
      <c r="I14" s="140">
        <v>2</v>
      </c>
      <c r="J14" s="140">
        <v>1</v>
      </c>
      <c r="K14" s="149">
        <f>B14/B7*100</f>
        <v>1.0544437271357865</v>
      </c>
      <c r="L14" s="149">
        <f aca="true" t="shared" si="11" ref="L14:S14">C14/C7*100</f>
        <v>1.55420773313116</v>
      </c>
      <c r="M14" s="149">
        <f t="shared" si="11"/>
        <v>0.3982080637132902</v>
      </c>
      <c r="N14" s="149">
        <f t="shared" si="11"/>
        <v>1.031390134529148</v>
      </c>
      <c r="O14" s="149">
        <f t="shared" si="11"/>
        <v>1.5513126491646778</v>
      </c>
      <c r="P14" s="149">
        <f t="shared" si="11"/>
        <v>0.3597122302158274</v>
      </c>
      <c r="Q14" s="149">
        <f t="shared" si="11"/>
        <v>1.6042780748663104</v>
      </c>
      <c r="R14" s="149">
        <f t="shared" si="11"/>
        <v>1.6129032258064515</v>
      </c>
      <c r="S14" s="149">
        <f t="shared" si="11"/>
        <v>1.5873015873015872</v>
      </c>
    </row>
    <row r="15" spans="1:19" ht="15.75" customHeight="1">
      <c r="A15" s="41" t="s">
        <v>61</v>
      </c>
      <c r="B15" s="302">
        <f t="shared" si="2"/>
        <v>34</v>
      </c>
      <c r="C15" s="148">
        <f t="shared" si="3"/>
        <v>16</v>
      </c>
      <c r="D15" s="148">
        <f t="shared" si="4"/>
        <v>18</v>
      </c>
      <c r="E15" s="148">
        <f t="shared" si="5"/>
        <v>34</v>
      </c>
      <c r="F15" s="140">
        <v>16</v>
      </c>
      <c r="G15" s="140">
        <v>18</v>
      </c>
      <c r="H15" s="148">
        <f t="shared" si="6"/>
        <v>0</v>
      </c>
      <c r="I15" s="140">
        <v>0</v>
      </c>
      <c r="J15" s="140">
        <v>0</v>
      </c>
      <c r="K15" s="149">
        <f>B15/B7*100</f>
        <v>0.731654831073811</v>
      </c>
      <c r="L15" s="149">
        <f aca="true" t="shared" si="12" ref="L15:S15">C15/C7*100</f>
        <v>0.6065200909780136</v>
      </c>
      <c r="M15" s="149">
        <f t="shared" si="12"/>
        <v>0.8959681433549029</v>
      </c>
      <c r="N15" s="149">
        <f t="shared" si="12"/>
        <v>0.7623318385650224</v>
      </c>
      <c r="O15" s="149">
        <f t="shared" si="12"/>
        <v>0.6364359586316627</v>
      </c>
      <c r="P15" s="149">
        <f t="shared" si="12"/>
        <v>0.9249743062692704</v>
      </c>
      <c r="Q15" s="149">
        <f t="shared" si="12"/>
        <v>0</v>
      </c>
      <c r="R15" s="149">
        <f t="shared" si="12"/>
        <v>0</v>
      </c>
      <c r="S15" s="149">
        <f t="shared" si="12"/>
        <v>0</v>
      </c>
    </row>
    <row r="16" spans="1:19" ht="15.75" customHeight="1">
      <c r="A16" s="41" t="s">
        <v>254</v>
      </c>
      <c r="B16" s="302">
        <f t="shared" si="2"/>
        <v>248</v>
      </c>
      <c r="C16" s="148">
        <f t="shared" si="3"/>
        <v>186</v>
      </c>
      <c r="D16" s="148">
        <f t="shared" si="4"/>
        <v>62</v>
      </c>
      <c r="E16" s="148">
        <f t="shared" si="5"/>
        <v>234</v>
      </c>
      <c r="F16" s="140">
        <v>176</v>
      </c>
      <c r="G16" s="140">
        <v>58</v>
      </c>
      <c r="H16" s="148">
        <f t="shared" si="6"/>
        <v>14</v>
      </c>
      <c r="I16" s="140">
        <v>10</v>
      </c>
      <c r="J16" s="140">
        <v>4</v>
      </c>
      <c r="K16" s="149">
        <f>B16/B7*100</f>
        <v>5.336776414891328</v>
      </c>
      <c r="L16" s="149">
        <f aca="true" t="shared" si="13" ref="L16:S16">C16/C7*100</f>
        <v>7.050796057619409</v>
      </c>
      <c r="M16" s="149">
        <f t="shared" si="13"/>
        <v>3.086112493777999</v>
      </c>
      <c r="N16" s="149">
        <f t="shared" si="13"/>
        <v>5.246636771300448</v>
      </c>
      <c r="O16" s="149">
        <f t="shared" si="13"/>
        <v>7.000795544948289</v>
      </c>
      <c r="P16" s="149">
        <f t="shared" si="13"/>
        <v>2.9804727646454263</v>
      </c>
      <c r="Q16" s="149">
        <f t="shared" si="13"/>
        <v>7.4866310160427805</v>
      </c>
      <c r="R16" s="149">
        <f t="shared" si="13"/>
        <v>8.064516129032258</v>
      </c>
      <c r="S16" s="149">
        <f t="shared" si="13"/>
        <v>6.349206349206349</v>
      </c>
    </row>
    <row r="17" spans="1:19" ht="15.75" customHeight="1">
      <c r="A17" s="41" t="s">
        <v>255</v>
      </c>
      <c r="B17" s="302">
        <f t="shared" si="2"/>
        <v>693</v>
      </c>
      <c r="C17" s="148">
        <f t="shared" si="3"/>
        <v>282</v>
      </c>
      <c r="D17" s="148">
        <f t="shared" si="4"/>
        <v>411</v>
      </c>
      <c r="E17" s="148">
        <f t="shared" si="5"/>
        <v>665</v>
      </c>
      <c r="F17" s="140">
        <v>266</v>
      </c>
      <c r="G17" s="140">
        <v>399</v>
      </c>
      <c r="H17" s="148">
        <f t="shared" si="6"/>
        <v>28</v>
      </c>
      <c r="I17" s="140">
        <v>16</v>
      </c>
      <c r="J17" s="140">
        <v>12</v>
      </c>
      <c r="K17" s="149">
        <f>B17/B7*100</f>
        <v>14.912846998063268</v>
      </c>
      <c r="L17" s="149">
        <f aca="true" t="shared" si="14" ref="L17:S17">C17/C7*100</f>
        <v>10.68991660348749</v>
      </c>
      <c r="M17" s="149">
        <f t="shared" si="14"/>
        <v>20.457939273270284</v>
      </c>
      <c r="N17" s="149">
        <f t="shared" si="14"/>
        <v>14.91031390134529</v>
      </c>
      <c r="O17" s="149">
        <f t="shared" si="14"/>
        <v>10.580747812251392</v>
      </c>
      <c r="P17" s="149">
        <f t="shared" si="14"/>
        <v>20.503597122302157</v>
      </c>
      <c r="Q17" s="149">
        <f t="shared" si="14"/>
        <v>14.973262032085561</v>
      </c>
      <c r="R17" s="149">
        <f t="shared" si="14"/>
        <v>12.903225806451612</v>
      </c>
      <c r="S17" s="149">
        <f t="shared" si="14"/>
        <v>19.047619047619047</v>
      </c>
    </row>
    <row r="18" spans="1:19" ht="15.75" customHeight="1">
      <c r="A18" s="41" t="s">
        <v>256</v>
      </c>
      <c r="B18" s="302">
        <f t="shared" si="2"/>
        <v>56</v>
      </c>
      <c r="C18" s="148">
        <f t="shared" si="3"/>
        <v>5</v>
      </c>
      <c r="D18" s="148">
        <f t="shared" si="4"/>
        <v>51</v>
      </c>
      <c r="E18" s="148">
        <f t="shared" si="5"/>
        <v>56</v>
      </c>
      <c r="F18" s="140">
        <v>5</v>
      </c>
      <c r="G18" s="140">
        <v>51</v>
      </c>
      <c r="H18" s="148">
        <f t="shared" si="6"/>
        <v>0</v>
      </c>
      <c r="I18" s="140">
        <v>0</v>
      </c>
      <c r="J18" s="140">
        <v>0</v>
      </c>
      <c r="K18" s="149">
        <f>B18/B7*100</f>
        <v>1.2050785452980417</v>
      </c>
      <c r="L18" s="149">
        <f aca="true" t="shared" si="15" ref="L18:S18">C18/C7*100</f>
        <v>0.18953752843062927</v>
      </c>
      <c r="M18" s="149">
        <f t="shared" si="15"/>
        <v>2.538576406172225</v>
      </c>
      <c r="N18" s="149">
        <f t="shared" si="15"/>
        <v>1.2556053811659191</v>
      </c>
      <c r="O18" s="149">
        <f t="shared" si="15"/>
        <v>0.1988862370723946</v>
      </c>
      <c r="P18" s="149">
        <f t="shared" si="15"/>
        <v>2.6207605344295994</v>
      </c>
      <c r="Q18" s="149">
        <f t="shared" si="15"/>
        <v>0</v>
      </c>
      <c r="R18" s="149">
        <f t="shared" si="15"/>
        <v>0</v>
      </c>
      <c r="S18" s="149">
        <f t="shared" si="15"/>
        <v>0</v>
      </c>
    </row>
    <row r="19" spans="1:19" ht="15.75" customHeight="1">
      <c r="A19" s="41" t="s">
        <v>257</v>
      </c>
      <c r="B19" s="302">
        <f t="shared" si="2"/>
        <v>55</v>
      </c>
      <c r="C19" s="148">
        <f t="shared" si="3"/>
        <v>25</v>
      </c>
      <c r="D19" s="148">
        <f t="shared" si="4"/>
        <v>30</v>
      </c>
      <c r="E19" s="148">
        <f t="shared" si="5"/>
        <v>48</v>
      </c>
      <c r="F19" s="140">
        <v>20</v>
      </c>
      <c r="G19" s="140">
        <v>28</v>
      </c>
      <c r="H19" s="148">
        <f t="shared" si="6"/>
        <v>7</v>
      </c>
      <c r="I19" s="140">
        <v>5</v>
      </c>
      <c r="J19" s="140">
        <v>2</v>
      </c>
      <c r="K19" s="149">
        <f>B19/B7*100</f>
        <v>1.1835592855605768</v>
      </c>
      <c r="L19" s="149">
        <f aca="true" t="shared" si="16" ref="L19:S19">C19/C7*100</f>
        <v>0.9476876421531463</v>
      </c>
      <c r="M19" s="149">
        <f t="shared" si="16"/>
        <v>1.4932802389248383</v>
      </c>
      <c r="N19" s="149">
        <f t="shared" si="16"/>
        <v>1.0762331838565022</v>
      </c>
      <c r="O19" s="149">
        <f t="shared" si="16"/>
        <v>0.7955449482895784</v>
      </c>
      <c r="P19" s="149">
        <f t="shared" si="16"/>
        <v>1.4388489208633095</v>
      </c>
      <c r="Q19" s="149">
        <f t="shared" si="16"/>
        <v>3.7433155080213902</v>
      </c>
      <c r="R19" s="149">
        <f t="shared" si="16"/>
        <v>4.032258064516129</v>
      </c>
      <c r="S19" s="149">
        <f t="shared" si="16"/>
        <v>3.1746031746031744</v>
      </c>
    </row>
    <row r="20" spans="1:19" ht="15.75" customHeight="1">
      <c r="A20" s="42" t="s">
        <v>258</v>
      </c>
      <c r="B20" s="302">
        <f t="shared" si="2"/>
        <v>69</v>
      </c>
      <c r="C20" s="148">
        <f t="shared" si="3"/>
        <v>43</v>
      </c>
      <c r="D20" s="148">
        <f t="shared" si="4"/>
        <v>26</v>
      </c>
      <c r="E20" s="148">
        <f t="shared" si="5"/>
        <v>67</v>
      </c>
      <c r="F20" s="140">
        <v>41</v>
      </c>
      <c r="G20" s="140">
        <v>26</v>
      </c>
      <c r="H20" s="148">
        <f t="shared" si="6"/>
        <v>2</v>
      </c>
      <c r="I20" s="140">
        <v>2</v>
      </c>
      <c r="J20" s="140">
        <v>0</v>
      </c>
      <c r="K20" s="149">
        <f>B20/B7*100</f>
        <v>1.4848289218850872</v>
      </c>
      <c r="L20" s="149">
        <f aca="true" t="shared" si="17" ref="L20:S20">C20/C7*100</f>
        <v>1.6300227445034117</v>
      </c>
      <c r="M20" s="149">
        <f t="shared" si="17"/>
        <v>1.2941762070681933</v>
      </c>
      <c r="N20" s="149">
        <f t="shared" si="17"/>
        <v>1.5022421524663676</v>
      </c>
      <c r="O20" s="149">
        <f t="shared" si="17"/>
        <v>1.6308671439936355</v>
      </c>
      <c r="P20" s="149">
        <f t="shared" si="17"/>
        <v>1.3360739979445015</v>
      </c>
      <c r="Q20" s="149">
        <f t="shared" si="17"/>
        <v>1.06951871657754</v>
      </c>
      <c r="R20" s="149">
        <f t="shared" si="17"/>
        <v>1.6129032258064515</v>
      </c>
      <c r="S20" s="149">
        <f t="shared" si="17"/>
        <v>0</v>
      </c>
    </row>
    <row r="21" spans="1:19" ht="15.75" customHeight="1">
      <c r="A21" s="41" t="s">
        <v>249</v>
      </c>
      <c r="B21" s="302">
        <f t="shared" si="2"/>
        <v>329</v>
      </c>
      <c r="C21" s="148">
        <f t="shared" si="3"/>
        <v>122</v>
      </c>
      <c r="D21" s="148">
        <f t="shared" si="4"/>
        <v>207</v>
      </c>
      <c r="E21" s="148">
        <f t="shared" si="5"/>
        <v>311</v>
      </c>
      <c r="F21" s="140">
        <v>111</v>
      </c>
      <c r="G21" s="140">
        <v>200</v>
      </c>
      <c r="H21" s="148">
        <f t="shared" si="6"/>
        <v>18</v>
      </c>
      <c r="I21" s="140">
        <v>11</v>
      </c>
      <c r="J21" s="140">
        <v>7</v>
      </c>
      <c r="K21" s="149">
        <f>B21/B7*100</f>
        <v>7.079836453625996</v>
      </c>
      <c r="L21" s="149">
        <f aca="true" t="shared" si="18" ref="L21:S21">C21/C7*100</f>
        <v>4.624715693707354</v>
      </c>
      <c r="M21" s="149">
        <f t="shared" si="18"/>
        <v>10.303633648581384</v>
      </c>
      <c r="N21" s="149">
        <f t="shared" si="18"/>
        <v>6.973094170403588</v>
      </c>
      <c r="O21" s="149">
        <f t="shared" si="18"/>
        <v>4.41527446300716</v>
      </c>
      <c r="P21" s="149">
        <f t="shared" si="18"/>
        <v>10.277492291880781</v>
      </c>
      <c r="Q21" s="149">
        <f t="shared" si="18"/>
        <v>9.62566844919786</v>
      </c>
      <c r="R21" s="149">
        <f t="shared" si="18"/>
        <v>8.870967741935484</v>
      </c>
      <c r="S21" s="149">
        <f t="shared" si="18"/>
        <v>11.11111111111111</v>
      </c>
    </row>
    <row r="22" spans="1:19" ht="15.75" customHeight="1">
      <c r="A22" s="43" t="s">
        <v>250</v>
      </c>
      <c r="B22" s="302">
        <f t="shared" si="2"/>
        <v>134</v>
      </c>
      <c r="C22" s="148">
        <f t="shared" si="3"/>
        <v>28</v>
      </c>
      <c r="D22" s="148">
        <f t="shared" si="4"/>
        <v>106</v>
      </c>
      <c r="E22" s="148">
        <f t="shared" si="5"/>
        <v>131</v>
      </c>
      <c r="F22" s="140">
        <v>27</v>
      </c>
      <c r="G22" s="140">
        <v>104</v>
      </c>
      <c r="H22" s="148">
        <f t="shared" si="6"/>
        <v>3</v>
      </c>
      <c r="I22" s="140">
        <v>1</v>
      </c>
      <c r="J22" s="140">
        <v>2</v>
      </c>
      <c r="K22" s="149">
        <f>B22/B7*100</f>
        <v>2.883580804820314</v>
      </c>
      <c r="L22" s="149">
        <f aca="true" t="shared" si="19" ref="L22:S22">C22/C7*100</f>
        <v>1.061410159211524</v>
      </c>
      <c r="M22" s="149">
        <f t="shared" si="19"/>
        <v>5.276256844201095</v>
      </c>
      <c r="N22" s="149">
        <f t="shared" si="19"/>
        <v>2.937219730941704</v>
      </c>
      <c r="O22" s="149">
        <f t="shared" si="19"/>
        <v>1.0739856801909307</v>
      </c>
      <c r="P22" s="149">
        <f t="shared" si="19"/>
        <v>5.344295991778006</v>
      </c>
      <c r="Q22" s="149">
        <f t="shared" si="19"/>
        <v>1.6042780748663104</v>
      </c>
      <c r="R22" s="149">
        <f t="shared" si="19"/>
        <v>0.8064516129032258</v>
      </c>
      <c r="S22" s="149">
        <f t="shared" si="19"/>
        <v>3.1746031746031744</v>
      </c>
    </row>
    <row r="23" spans="1:19" ht="15.75" customHeight="1">
      <c r="A23" s="41" t="s">
        <v>109</v>
      </c>
      <c r="B23" s="302">
        <f t="shared" si="2"/>
        <v>7</v>
      </c>
      <c r="C23" s="148">
        <f t="shared" si="3"/>
        <v>1</v>
      </c>
      <c r="D23" s="148">
        <f t="shared" si="4"/>
        <v>6</v>
      </c>
      <c r="E23" s="148">
        <f t="shared" si="5"/>
        <v>7</v>
      </c>
      <c r="F23" s="140">
        <v>1</v>
      </c>
      <c r="G23" s="140">
        <v>6</v>
      </c>
      <c r="H23" s="148">
        <f t="shared" si="6"/>
        <v>0</v>
      </c>
      <c r="I23" s="140">
        <v>0</v>
      </c>
      <c r="J23" s="140">
        <v>0</v>
      </c>
      <c r="K23" s="149">
        <f>B23/B7*100</f>
        <v>0.1506348181622552</v>
      </c>
      <c r="L23" s="149">
        <f aca="true" t="shared" si="20" ref="L23:S23">C23/C7*100</f>
        <v>0.03790750568612585</v>
      </c>
      <c r="M23" s="149">
        <f t="shared" si="20"/>
        <v>0.2986560477849677</v>
      </c>
      <c r="N23" s="149">
        <f t="shared" si="20"/>
        <v>0.1569506726457399</v>
      </c>
      <c r="O23" s="149">
        <f t="shared" si="20"/>
        <v>0.03977724741447892</v>
      </c>
      <c r="P23" s="149">
        <f t="shared" si="20"/>
        <v>0.3083247687564234</v>
      </c>
      <c r="Q23" s="149">
        <f t="shared" si="20"/>
        <v>0</v>
      </c>
      <c r="R23" s="149">
        <f t="shared" si="20"/>
        <v>0</v>
      </c>
      <c r="S23" s="149">
        <f t="shared" si="20"/>
        <v>0</v>
      </c>
    </row>
    <row r="24" spans="1:19" ht="15.75" customHeight="1">
      <c r="A24" s="41" t="s">
        <v>108</v>
      </c>
      <c r="B24" s="302">
        <f t="shared" si="2"/>
        <v>292</v>
      </c>
      <c r="C24" s="148">
        <f t="shared" si="3"/>
        <v>56</v>
      </c>
      <c r="D24" s="148">
        <f t="shared" si="4"/>
        <v>236</v>
      </c>
      <c r="E24" s="148">
        <f t="shared" si="5"/>
        <v>271</v>
      </c>
      <c r="F24" s="140">
        <v>51</v>
      </c>
      <c r="G24" s="140">
        <v>220</v>
      </c>
      <c r="H24" s="148">
        <f t="shared" si="6"/>
        <v>21</v>
      </c>
      <c r="I24" s="140">
        <v>5</v>
      </c>
      <c r="J24" s="140">
        <v>16</v>
      </c>
      <c r="K24" s="149">
        <f>B24/B7*100</f>
        <v>6.283623843339789</v>
      </c>
      <c r="L24" s="149">
        <f aca="true" t="shared" si="21" ref="L24:S24">C24/C7*100</f>
        <v>2.122820318423048</v>
      </c>
      <c r="M24" s="149">
        <f t="shared" si="21"/>
        <v>11.747137879542061</v>
      </c>
      <c r="N24" s="149">
        <f t="shared" si="21"/>
        <v>6.076233183856503</v>
      </c>
      <c r="O24" s="149">
        <f t="shared" si="21"/>
        <v>2.028639618138425</v>
      </c>
      <c r="P24" s="149">
        <f t="shared" si="21"/>
        <v>11.30524152106886</v>
      </c>
      <c r="Q24" s="149">
        <f t="shared" si="21"/>
        <v>11.229946524064172</v>
      </c>
      <c r="R24" s="149">
        <f t="shared" si="21"/>
        <v>4.032258064516129</v>
      </c>
      <c r="S24" s="149">
        <f t="shared" si="21"/>
        <v>25.396825396825395</v>
      </c>
    </row>
    <row r="25" spans="1:19" ht="15.75" customHeight="1">
      <c r="A25" s="41" t="s">
        <v>69</v>
      </c>
      <c r="B25" s="302">
        <f t="shared" si="2"/>
        <v>101</v>
      </c>
      <c r="C25" s="148">
        <f t="shared" si="3"/>
        <v>45</v>
      </c>
      <c r="D25" s="148">
        <f t="shared" si="4"/>
        <v>56</v>
      </c>
      <c r="E25" s="148">
        <f t="shared" si="5"/>
        <v>101</v>
      </c>
      <c r="F25" s="140">
        <v>45</v>
      </c>
      <c r="G25" s="140">
        <v>56</v>
      </c>
      <c r="H25" s="148">
        <f t="shared" si="6"/>
        <v>0</v>
      </c>
      <c r="I25" s="140">
        <v>0</v>
      </c>
      <c r="J25" s="140">
        <v>0</v>
      </c>
      <c r="K25" s="149">
        <f>B25/B7*100</f>
        <v>2.1734452334839682</v>
      </c>
      <c r="L25" s="149">
        <f aca="true" t="shared" si="22" ref="L25:S25">C25/C7*100</f>
        <v>1.7058377558756634</v>
      </c>
      <c r="M25" s="149">
        <f t="shared" si="22"/>
        <v>2.7874564459930316</v>
      </c>
      <c r="N25" s="149">
        <f t="shared" si="22"/>
        <v>2.2645739910313902</v>
      </c>
      <c r="O25" s="149">
        <f t="shared" si="22"/>
        <v>1.7899761336515514</v>
      </c>
      <c r="P25" s="149">
        <f t="shared" si="22"/>
        <v>2.877697841726619</v>
      </c>
      <c r="Q25" s="149">
        <f t="shared" si="22"/>
        <v>0</v>
      </c>
      <c r="R25" s="149">
        <f t="shared" si="22"/>
        <v>0</v>
      </c>
      <c r="S25" s="149">
        <f t="shared" si="22"/>
        <v>0</v>
      </c>
    </row>
    <row r="26" spans="1:19" ht="15.75" customHeight="1">
      <c r="A26" s="44" t="s">
        <v>260</v>
      </c>
      <c r="B26" s="302">
        <f t="shared" si="2"/>
        <v>215</v>
      </c>
      <c r="C26" s="148">
        <f t="shared" si="3"/>
        <v>129</v>
      </c>
      <c r="D26" s="148">
        <f t="shared" si="4"/>
        <v>86</v>
      </c>
      <c r="E26" s="148">
        <f t="shared" si="5"/>
        <v>204</v>
      </c>
      <c r="F26" s="140">
        <v>120</v>
      </c>
      <c r="G26" s="140">
        <v>84</v>
      </c>
      <c r="H26" s="148">
        <f t="shared" si="6"/>
        <v>11</v>
      </c>
      <c r="I26" s="140">
        <v>9</v>
      </c>
      <c r="J26" s="140">
        <v>2</v>
      </c>
      <c r="K26" s="149">
        <f>B26/B7*100</f>
        <v>4.626640843554982</v>
      </c>
      <c r="L26" s="149">
        <f aca="true" t="shared" si="23" ref="L26:S26">C26/C7*100</f>
        <v>4.890068233510235</v>
      </c>
      <c r="M26" s="149">
        <f t="shared" si="23"/>
        <v>4.28073668491787</v>
      </c>
      <c r="N26" s="149">
        <f t="shared" si="23"/>
        <v>4.573991031390134</v>
      </c>
      <c r="O26" s="149">
        <f t="shared" si="23"/>
        <v>4.77326968973747</v>
      </c>
      <c r="P26" s="149">
        <f t="shared" si="23"/>
        <v>4.316546762589928</v>
      </c>
      <c r="Q26" s="149">
        <f t="shared" si="23"/>
        <v>5.88235294117647</v>
      </c>
      <c r="R26" s="149">
        <f t="shared" si="23"/>
        <v>7.258064516129033</v>
      </c>
      <c r="S26" s="149">
        <f t="shared" si="23"/>
        <v>3.1746031746031744</v>
      </c>
    </row>
    <row r="27" spans="1:19" ht="15.75" customHeight="1">
      <c r="A27" s="42" t="s">
        <v>259</v>
      </c>
      <c r="B27" s="302">
        <f t="shared" si="2"/>
        <v>370</v>
      </c>
      <c r="C27" s="148">
        <f t="shared" si="3"/>
        <v>269</v>
      </c>
      <c r="D27" s="148">
        <f t="shared" si="4"/>
        <v>101</v>
      </c>
      <c r="E27" s="148">
        <f t="shared" si="5"/>
        <v>365</v>
      </c>
      <c r="F27" s="140">
        <v>265</v>
      </c>
      <c r="G27" s="140">
        <v>100</v>
      </c>
      <c r="H27" s="148">
        <f t="shared" si="6"/>
        <v>5</v>
      </c>
      <c r="I27" s="140">
        <v>4</v>
      </c>
      <c r="J27" s="140">
        <v>1</v>
      </c>
      <c r="K27" s="149">
        <f>B27/B7*100</f>
        <v>7.962126102862062</v>
      </c>
      <c r="L27" s="149">
        <f aca="true" t="shared" si="24" ref="L27:S27">C27/C7*100</f>
        <v>10.197119029567855</v>
      </c>
      <c r="M27" s="149">
        <f t="shared" si="24"/>
        <v>5.027376804380289</v>
      </c>
      <c r="N27" s="149">
        <f t="shared" si="24"/>
        <v>8.183856502242152</v>
      </c>
      <c r="O27" s="149">
        <f t="shared" si="24"/>
        <v>10.540970564836913</v>
      </c>
      <c r="P27" s="149">
        <f t="shared" si="24"/>
        <v>5.138746145940391</v>
      </c>
      <c r="Q27" s="149">
        <f t="shared" si="24"/>
        <v>2.6737967914438503</v>
      </c>
      <c r="R27" s="149">
        <f t="shared" si="24"/>
        <v>3.225806451612903</v>
      </c>
      <c r="S27" s="149">
        <f t="shared" si="24"/>
        <v>1.5873015873015872</v>
      </c>
    </row>
    <row r="28" spans="1:19" ht="15.75" customHeight="1">
      <c r="A28" s="41" t="s">
        <v>266</v>
      </c>
      <c r="B28" s="302">
        <f t="shared" si="2"/>
        <v>46</v>
      </c>
      <c r="C28" s="148">
        <f t="shared" si="3"/>
        <v>24</v>
      </c>
      <c r="D28" s="148">
        <f t="shared" si="4"/>
        <v>22</v>
      </c>
      <c r="E28" s="148">
        <f t="shared" si="5"/>
        <v>46</v>
      </c>
      <c r="F28" s="140">
        <v>24</v>
      </c>
      <c r="G28" s="140">
        <v>22</v>
      </c>
      <c r="H28" s="148">
        <f t="shared" si="6"/>
        <v>0</v>
      </c>
      <c r="I28" s="140">
        <v>0</v>
      </c>
      <c r="J28" s="140">
        <v>0</v>
      </c>
      <c r="K28" s="149">
        <f>B28/B7*100</f>
        <v>0.9898859479233915</v>
      </c>
      <c r="L28" s="149">
        <f aca="true" t="shared" si="25" ref="L28:S28">C28/C7*100</f>
        <v>0.9097801364670205</v>
      </c>
      <c r="M28" s="149">
        <f t="shared" si="25"/>
        <v>1.0950721752115482</v>
      </c>
      <c r="N28" s="149">
        <f t="shared" si="25"/>
        <v>1.031390134529148</v>
      </c>
      <c r="O28" s="149">
        <f t="shared" si="25"/>
        <v>0.9546539379474941</v>
      </c>
      <c r="P28" s="149">
        <f t="shared" si="25"/>
        <v>1.1305241521068858</v>
      </c>
      <c r="Q28" s="149">
        <f t="shared" si="25"/>
        <v>0</v>
      </c>
      <c r="R28" s="149">
        <f t="shared" si="25"/>
        <v>0</v>
      </c>
      <c r="S28" s="149">
        <f t="shared" si="25"/>
        <v>0</v>
      </c>
    </row>
    <row r="29" spans="1:19" ht="14.25" customHeight="1">
      <c r="A29" s="45"/>
      <c r="B29" s="184" t="s">
        <v>282</v>
      </c>
      <c r="C29" s="138" t="s">
        <v>282</v>
      </c>
      <c r="D29" s="138" t="s">
        <v>282</v>
      </c>
      <c r="E29" s="138" t="s">
        <v>282</v>
      </c>
      <c r="F29" s="138" t="s">
        <v>282</v>
      </c>
      <c r="G29" s="138" t="s">
        <v>282</v>
      </c>
      <c r="H29" s="138" t="s">
        <v>282</v>
      </c>
      <c r="I29" s="138" t="s">
        <v>282</v>
      </c>
      <c r="J29" s="138"/>
      <c r="K29" s="138" t="s">
        <v>282</v>
      </c>
      <c r="L29" s="138" t="s">
        <v>282</v>
      </c>
      <c r="M29" s="138" t="s">
        <v>282</v>
      </c>
      <c r="N29" s="138" t="s">
        <v>282</v>
      </c>
      <c r="O29" s="138" t="s">
        <v>282</v>
      </c>
      <c r="P29" s="138" t="s">
        <v>282</v>
      </c>
      <c r="Q29" s="138" t="s">
        <v>282</v>
      </c>
      <c r="R29" s="138" t="s">
        <v>282</v>
      </c>
      <c r="S29" s="138" t="s">
        <v>282</v>
      </c>
    </row>
    <row r="34" spans="1:19" ht="1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20" ht="1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17.25">
      <c r="A37" s="515" t="s">
        <v>308</v>
      </c>
      <c r="B37" s="516"/>
      <c r="C37" s="516"/>
      <c r="D37" s="516"/>
      <c r="E37" s="516"/>
      <c r="F37" s="516"/>
      <c r="G37" s="516"/>
      <c r="H37" s="516"/>
      <c r="I37" s="516"/>
      <c r="J37" s="46"/>
      <c r="K37" s="46"/>
      <c r="L37" s="46"/>
      <c r="M37" s="46"/>
      <c r="N37" s="46"/>
      <c r="O37" s="46"/>
      <c r="P37" s="46"/>
      <c r="Q37" s="46"/>
      <c r="R37" s="47"/>
      <c r="S37" s="46"/>
      <c r="T37" s="30"/>
    </row>
    <row r="38" spans="1:20" ht="12">
      <c r="A38" s="48" t="s">
        <v>4</v>
      </c>
      <c r="B38" s="49"/>
      <c r="C38" s="49"/>
      <c r="D38" s="49"/>
      <c r="E38" s="49"/>
      <c r="F38" s="49"/>
      <c r="G38" s="49"/>
      <c r="H38" s="49"/>
      <c r="I38" s="49"/>
      <c r="J38" s="49"/>
      <c r="K38" s="49" t="s">
        <v>210</v>
      </c>
      <c r="L38" s="49"/>
      <c r="M38" s="49"/>
      <c r="N38" s="49"/>
      <c r="O38" s="49"/>
      <c r="P38" s="49"/>
      <c r="Q38" s="49"/>
      <c r="R38" s="48"/>
      <c r="S38" s="50" t="s">
        <v>5</v>
      </c>
      <c r="T38" s="30"/>
    </row>
    <row r="39" spans="1:20" ht="13.5" customHeight="1">
      <c r="A39" s="519" t="s">
        <v>271</v>
      </c>
      <c r="B39" s="218" t="s">
        <v>0</v>
      </c>
      <c r="C39" s="51"/>
      <c r="D39" s="52"/>
      <c r="E39" s="185" t="s">
        <v>6</v>
      </c>
      <c r="F39" s="52"/>
      <c r="G39" s="53"/>
      <c r="H39" s="51" t="s">
        <v>7</v>
      </c>
      <c r="I39" s="52"/>
      <c r="J39" s="52"/>
      <c r="K39" s="185" t="s">
        <v>0</v>
      </c>
      <c r="L39" s="51"/>
      <c r="M39" s="53"/>
      <c r="N39" s="51" t="s">
        <v>6</v>
      </c>
      <c r="O39" s="52"/>
      <c r="P39" s="52"/>
      <c r="Q39" s="185" t="s">
        <v>7</v>
      </c>
      <c r="R39" s="52"/>
      <c r="S39" s="52"/>
      <c r="T39" s="30"/>
    </row>
    <row r="40" spans="1:20" ht="13.5" customHeight="1">
      <c r="A40" s="520"/>
      <c r="B40" s="219" t="s">
        <v>0</v>
      </c>
      <c r="C40" s="54" t="s">
        <v>8</v>
      </c>
      <c r="D40" s="55" t="s">
        <v>1</v>
      </c>
      <c r="E40" s="219" t="s">
        <v>0</v>
      </c>
      <c r="F40" s="54" t="s">
        <v>8</v>
      </c>
      <c r="G40" s="56" t="s">
        <v>1</v>
      </c>
      <c r="H40" s="55" t="s">
        <v>0</v>
      </c>
      <c r="I40" s="54" t="s">
        <v>8</v>
      </c>
      <c r="J40" s="55" t="s">
        <v>1</v>
      </c>
      <c r="K40" s="219" t="s">
        <v>0</v>
      </c>
      <c r="L40" s="54" t="s">
        <v>8</v>
      </c>
      <c r="M40" s="56" t="s">
        <v>1</v>
      </c>
      <c r="N40" s="55" t="s">
        <v>0</v>
      </c>
      <c r="O40" s="54" t="s">
        <v>8</v>
      </c>
      <c r="P40" s="55" t="s">
        <v>1</v>
      </c>
      <c r="Q40" s="219" t="s">
        <v>0</v>
      </c>
      <c r="R40" s="54" t="s">
        <v>8</v>
      </c>
      <c r="S40" s="55" t="s">
        <v>1</v>
      </c>
      <c r="T40" s="30"/>
    </row>
    <row r="41" spans="1:20" ht="13.5" customHeight="1">
      <c r="A41" s="49"/>
      <c r="B41" s="186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30"/>
    </row>
    <row r="42" spans="1:20" ht="15.75" customHeight="1">
      <c r="A42" s="88" t="s">
        <v>291</v>
      </c>
      <c r="B42" s="307">
        <v>4778</v>
      </c>
      <c r="C42" s="57">
        <v>2728</v>
      </c>
      <c r="D42" s="57">
        <v>2050</v>
      </c>
      <c r="E42" s="57">
        <v>4576</v>
      </c>
      <c r="F42" s="57">
        <v>2602</v>
      </c>
      <c r="G42" s="57">
        <v>1974</v>
      </c>
      <c r="H42" s="57">
        <v>202</v>
      </c>
      <c r="I42" s="57">
        <v>126</v>
      </c>
      <c r="J42" s="57">
        <v>76</v>
      </c>
      <c r="K42" s="150">
        <v>99.99999999999999</v>
      </c>
      <c r="L42" s="150">
        <v>100</v>
      </c>
      <c r="M42" s="150">
        <v>99.99999999999991</v>
      </c>
      <c r="N42" s="150">
        <v>99.99999999999993</v>
      </c>
      <c r="O42" s="150">
        <v>100.00000000000001</v>
      </c>
      <c r="P42" s="150">
        <v>100.00000000000004</v>
      </c>
      <c r="Q42" s="150">
        <v>100.00000000000011</v>
      </c>
      <c r="R42" s="150">
        <v>99.99999999999996</v>
      </c>
      <c r="S42" s="150">
        <v>99.99999999999997</v>
      </c>
      <c r="T42" s="30"/>
    </row>
    <row r="43" spans="1:20" s="146" customFormat="1" ht="15.75" customHeight="1">
      <c r="A43" s="86" t="s">
        <v>322</v>
      </c>
      <c r="B43" s="308">
        <f>SUM(B45:B56)</f>
        <v>4647</v>
      </c>
      <c r="C43" s="309">
        <f aca="true" t="shared" si="26" ref="C43:R43">SUM(C45:C56)</f>
        <v>2638</v>
      </c>
      <c r="D43" s="309">
        <f t="shared" si="26"/>
        <v>2009</v>
      </c>
      <c r="E43" s="309">
        <f t="shared" si="26"/>
        <v>4460</v>
      </c>
      <c r="F43" s="309">
        <f t="shared" si="26"/>
        <v>2514</v>
      </c>
      <c r="G43" s="309">
        <f t="shared" si="26"/>
        <v>1946</v>
      </c>
      <c r="H43" s="309">
        <f t="shared" si="26"/>
        <v>187</v>
      </c>
      <c r="I43" s="309">
        <f t="shared" si="26"/>
        <v>124</v>
      </c>
      <c r="J43" s="309">
        <f t="shared" si="26"/>
        <v>63</v>
      </c>
      <c r="K43" s="310">
        <f>SUM(K45:K56)</f>
        <v>100.00000000000001</v>
      </c>
      <c r="L43" s="310">
        <f t="shared" si="26"/>
        <v>100.00000000000001</v>
      </c>
      <c r="M43" s="310">
        <f t="shared" si="26"/>
        <v>99.99999999999999</v>
      </c>
      <c r="N43" s="310">
        <f t="shared" si="26"/>
        <v>100.00000000000001</v>
      </c>
      <c r="O43" s="310">
        <f t="shared" si="26"/>
        <v>100</v>
      </c>
      <c r="P43" s="310">
        <f t="shared" si="26"/>
        <v>100.00000000000003</v>
      </c>
      <c r="Q43" s="310">
        <f t="shared" si="26"/>
        <v>100</v>
      </c>
      <c r="R43" s="310">
        <f t="shared" si="26"/>
        <v>99.99999999999999</v>
      </c>
      <c r="S43" s="310">
        <f>SUM(S45:S56)</f>
        <v>99.99999999999999</v>
      </c>
      <c r="T43" s="187"/>
    </row>
    <row r="44" spans="1:20" s="210" customFormat="1" ht="13.5" customHeight="1">
      <c r="A44" s="211"/>
      <c r="B44" s="311"/>
      <c r="C44" s="212"/>
      <c r="D44" s="212"/>
      <c r="E44" s="212"/>
      <c r="F44" s="212"/>
      <c r="G44" s="212"/>
      <c r="H44" s="212"/>
      <c r="I44" s="212"/>
      <c r="J44" s="212"/>
      <c r="K44" s="213"/>
      <c r="L44" s="213"/>
      <c r="M44" s="213"/>
      <c r="N44" s="213"/>
      <c r="O44" s="213"/>
      <c r="P44" s="213"/>
      <c r="Q44" s="213"/>
      <c r="R44" s="213"/>
      <c r="S44" s="213"/>
      <c r="T44" s="207"/>
    </row>
    <row r="45" spans="1:20" ht="15.75" customHeight="1">
      <c r="A45" s="41" t="s">
        <v>9</v>
      </c>
      <c r="B45" s="307">
        <f>SUM(C45:D45)</f>
        <v>342</v>
      </c>
      <c r="C45" s="57">
        <f>F45+I45</f>
        <v>246</v>
      </c>
      <c r="D45" s="57">
        <f>G45+J45</f>
        <v>96</v>
      </c>
      <c r="E45" s="57">
        <f>SUM(F45:G45)</f>
        <v>334</v>
      </c>
      <c r="F45" s="80">
        <v>242</v>
      </c>
      <c r="G45" s="80">
        <v>92</v>
      </c>
      <c r="H45" s="57">
        <f>SUM(I45:J45)</f>
        <v>8</v>
      </c>
      <c r="I45" s="80">
        <v>4</v>
      </c>
      <c r="J45" s="80">
        <v>4</v>
      </c>
      <c r="K45" s="149">
        <f aca="true" t="shared" si="27" ref="K45:S45">B45/B43*100</f>
        <v>7.359586830213042</v>
      </c>
      <c r="L45" s="150">
        <f t="shared" si="27"/>
        <v>9.32524639878696</v>
      </c>
      <c r="M45" s="150">
        <f t="shared" si="27"/>
        <v>4.778496764559483</v>
      </c>
      <c r="N45" s="150">
        <f t="shared" si="27"/>
        <v>7.488789237668161</v>
      </c>
      <c r="O45" s="150">
        <f t="shared" si="27"/>
        <v>9.626093874303898</v>
      </c>
      <c r="P45" s="150">
        <f t="shared" si="27"/>
        <v>4.72764645426516</v>
      </c>
      <c r="Q45" s="150">
        <f t="shared" si="27"/>
        <v>4.27807486631016</v>
      </c>
      <c r="R45" s="150">
        <f t="shared" si="27"/>
        <v>3.225806451612903</v>
      </c>
      <c r="S45" s="150">
        <f t="shared" si="27"/>
        <v>6.349206349206349</v>
      </c>
      <c r="T45" s="30"/>
    </row>
    <row r="46" spans="1:20" ht="15.75" customHeight="1">
      <c r="A46" s="41" t="s">
        <v>65</v>
      </c>
      <c r="B46" s="307">
        <f aca="true" t="shared" si="28" ref="B46:B56">SUM(C46:D46)</f>
        <v>604</v>
      </c>
      <c r="C46" s="57">
        <f aca="true" t="shared" si="29" ref="C46:C56">F46+I46</f>
        <v>116</v>
      </c>
      <c r="D46" s="57">
        <f aca="true" t="shared" si="30" ref="D46:D56">G46+J46</f>
        <v>488</v>
      </c>
      <c r="E46" s="57">
        <f aca="true" t="shared" si="31" ref="E46:E56">SUM(F46:G46)</f>
        <v>593</v>
      </c>
      <c r="F46" s="80">
        <v>114</v>
      </c>
      <c r="G46" s="80">
        <v>479</v>
      </c>
      <c r="H46" s="57">
        <f aca="true" t="shared" si="32" ref="H46:H56">SUM(I46:J46)</f>
        <v>11</v>
      </c>
      <c r="I46" s="80">
        <v>2</v>
      </c>
      <c r="J46" s="80">
        <v>9</v>
      </c>
      <c r="K46" s="150">
        <f aca="true" t="shared" si="33" ref="K46:S46">B46/B43*100</f>
        <v>12.997632881428878</v>
      </c>
      <c r="L46" s="150">
        <f t="shared" si="33"/>
        <v>4.397270659590599</v>
      </c>
      <c r="M46" s="150">
        <f t="shared" si="33"/>
        <v>24.2906918865107</v>
      </c>
      <c r="N46" s="150">
        <f t="shared" si="33"/>
        <v>13.29596412556054</v>
      </c>
      <c r="O46" s="150">
        <f t="shared" si="33"/>
        <v>4.534606205250596</v>
      </c>
      <c r="P46" s="150">
        <f t="shared" si="33"/>
        <v>24.61459403905447</v>
      </c>
      <c r="Q46" s="150">
        <f t="shared" si="33"/>
        <v>5.88235294117647</v>
      </c>
      <c r="R46" s="150">
        <f t="shared" si="33"/>
        <v>1.6129032258064515</v>
      </c>
      <c r="S46" s="150">
        <f t="shared" si="33"/>
        <v>14.285714285714285</v>
      </c>
      <c r="T46" s="30"/>
    </row>
    <row r="47" spans="1:20" ht="15.75" customHeight="1">
      <c r="A47" s="41" t="s">
        <v>66</v>
      </c>
      <c r="B47" s="307">
        <f t="shared" si="28"/>
        <v>555</v>
      </c>
      <c r="C47" s="57">
        <f t="shared" si="29"/>
        <v>188</v>
      </c>
      <c r="D47" s="57">
        <f t="shared" si="30"/>
        <v>367</v>
      </c>
      <c r="E47" s="57">
        <f t="shared" si="31"/>
        <v>530</v>
      </c>
      <c r="F47" s="80">
        <v>175</v>
      </c>
      <c r="G47" s="80">
        <v>355</v>
      </c>
      <c r="H47" s="57">
        <f t="shared" si="32"/>
        <v>25</v>
      </c>
      <c r="I47" s="80">
        <v>13</v>
      </c>
      <c r="J47" s="80">
        <v>12</v>
      </c>
      <c r="K47" s="150">
        <f aca="true" t="shared" si="34" ref="K47:S47">B47/B43*100</f>
        <v>11.943189154293092</v>
      </c>
      <c r="L47" s="150">
        <f t="shared" si="34"/>
        <v>7.12661106899166</v>
      </c>
      <c r="M47" s="150">
        <f t="shared" si="34"/>
        <v>18.267794922847187</v>
      </c>
      <c r="N47" s="150">
        <f t="shared" si="34"/>
        <v>11.883408071748878</v>
      </c>
      <c r="O47" s="150">
        <f t="shared" si="34"/>
        <v>6.961018297533811</v>
      </c>
      <c r="P47" s="150">
        <f t="shared" si="34"/>
        <v>18.242548818088387</v>
      </c>
      <c r="Q47" s="150">
        <f t="shared" si="34"/>
        <v>13.368983957219251</v>
      </c>
      <c r="R47" s="150">
        <f t="shared" si="34"/>
        <v>10.483870967741936</v>
      </c>
      <c r="S47" s="150">
        <f t="shared" si="34"/>
        <v>19.047619047619047</v>
      </c>
      <c r="T47" s="30"/>
    </row>
    <row r="48" spans="1:20" ht="15.75" customHeight="1">
      <c r="A48" s="41" t="s">
        <v>236</v>
      </c>
      <c r="B48" s="307">
        <f t="shared" si="28"/>
        <v>742</v>
      </c>
      <c r="C48" s="57">
        <f t="shared" si="29"/>
        <v>225</v>
      </c>
      <c r="D48" s="57">
        <f t="shared" si="30"/>
        <v>517</v>
      </c>
      <c r="E48" s="57">
        <f t="shared" si="31"/>
        <v>700</v>
      </c>
      <c r="F48" s="80">
        <v>203</v>
      </c>
      <c r="G48" s="80">
        <v>497</v>
      </c>
      <c r="H48" s="57">
        <f t="shared" si="32"/>
        <v>42</v>
      </c>
      <c r="I48" s="80">
        <v>22</v>
      </c>
      <c r="J48" s="80">
        <v>20</v>
      </c>
      <c r="K48" s="150">
        <f aca="true" t="shared" si="35" ref="K48:S48">B48/B43*100</f>
        <v>15.967290725199055</v>
      </c>
      <c r="L48" s="150">
        <f t="shared" si="35"/>
        <v>8.529188779378318</v>
      </c>
      <c r="M48" s="150">
        <f t="shared" si="35"/>
        <v>25.73419611747138</v>
      </c>
      <c r="N48" s="150">
        <f t="shared" si="35"/>
        <v>15.695067264573993</v>
      </c>
      <c r="O48" s="150">
        <f t="shared" si="35"/>
        <v>8.07478122513922</v>
      </c>
      <c r="P48" s="150">
        <f t="shared" si="35"/>
        <v>25.539568345323744</v>
      </c>
      <c r="Q48" s="150">
        <f t="shared" si="35"/>
        <v>22.459893048128343</v>
      </c>
      <c r="R48" s="150">
        <f t="shared" si="35"/>
        <v>17.741935483870968</v>
      </c>
      <c r="S48" s="150">
        <f t="shared" si="35"/>
        <v>31.746031746031743</v>
      </c>
      <c r="T48" s="30"/>
    </row>
    <row r="49" spans="1:20" ht="15.75" customHeight="1">
      <c r="A49" s="41" t="s">
        <v>67</v>
      </c>
      <c r="B49" s="307">
        <f t="shared" si="28"/>
        <v>252</v>
      </c>
      <c r="C49" s="57">
        <f t="shared" si="29"/>
        <v>202</v>
      </c>
      <c r="D49" s="57">
        <f t="shared" si="30"/>
        <v>50</v>
      </c>
      <c r="E49" s="57">
        <f t="shared" si="31"/>
        <v>244</v>
      </c>
      <c r="F49" s="80">
        <v>195</v>
      </c>
      <c r="G49" s="80">
        <v>49</v>
      </c>
      <c r="H49" s="57">
        <f t="shared" si="32"/>
        <v>8</v>
      </c>
      <c r="I49" s="80">
        <v>7</v>
      </c>
      <c r="J49" s="80">
        <v>1</v>
      </c>
      <c r="K49" s="150">
        <f aca="true" t="shared" si="36" ref="K49:S49">B49/B43*100</f>
        <v>5.422853453841188</v>
      </c>
      <c r="L49" s="150">
        <f t="shared" si="36"/>
        <v>7.657316148597422</v>
      </c>
      <c r="M49" s="150">
        <f t="shared" si="36"/>
        <v>2.4888003982080638</v>
      </c>
      <c r="N49" s="150">
        <f t="shared" si="36"/>
        <v>5.4708520179372195</v>
      </c>
      <c r="O49" s="150">
        <f t="shared" si="36"/>
        <v>7.756563245823389</v>
      </c>
      <c r="P49" s="150">
        <f t="shared" si="36"/>
        <v>2.5179856115107913</v>
      </c>
      <c r="Q49" s="150">
        <f t="shared" si="36"/>
        <v>4.27807486631016</v>
      </c>
      <c r="R49" s="150">
        <f t="shared" si="36"/>
        <v>5.64516129032258</v>
      </c>
      <c r="S49" s="150">
        <f t="shared" si="36"/>
        <v>1.5873015873015872</v>
      </c>
      <c r="T49" s="30"/>
    </row>
    <row r="50" spans="1:20" ht="15.75" customHeight="1">
      <c r="A50" s="41" t="s">
        <v>276</v>
      </c>
      <c r="B50" s="307">
        <f t="shared" si="28"/>
        <v>34</v>
      </c>
      <c r="C50" s="57">
        <f t="shared" si="29"/>
        <v>24</v>
      </c>
      <c r="D50" s="57">
        <f t="shared" si="30"/>
        <v>10</v>
      </c>
      <c r="E50" s="57">
        <f t="shared" si="31"/>
        <v>33</v>
      </c>
      <c r="F50" s="80">
        <v>23</v>
      </c>
      <c r="G50" s="80">
        <v>10</v>
      </c>
      <c r="H50" s="57">
        <f t="shared" si="32"/>
        <v>1</v>
      </c>
      <c r="I50" s="80">
        <v>1</v>
      </c>
      <c r="J50" s="80">
        <v>0</v>
      </c>
      <c r="K50" s="150">
        <f aca="true" t="shared" si="37" ref="K50:S50">B50/B43*100</f>
        <v>0.731654831073811</v>
      </c>
      <c r="L50" s="150">
        <f t="shared" si="37"/>
        <v>0.9097801364670205</v>
      </c>
      <c r="M50" s="150">
        <f t="shared" si="37"/>
        <v>0.49776007964161273</v>
      </c>
      <c r="N50" s="150">
        <f t="shared" si="37"/>
        <v>0.7399103139013453</v>
      </c>
      <c r="O50" s="150">
        <f t="shared" si="37"/>
        <v>0.9148766905330152</v>
      </c>
      <c r="P50" s="150">
        <f t="shared" si="37"/>
        <v>0.513874614594039</v>
      </c>
      <c r="Q50" s="150">
        <f t="shared" si="37"/>
        <v>0.53475935828877</v>
      </c>
      <c r="R50" s="150">
        <f t="shared" si="37"/>
        <v>0.8064516129032258</v>
      </c>
      <c r="S50" s="150">
        <f t="shared" si="37"/>
        <v>0</v>
      </c>
      <c r="T50" s="30"/>
    </row>
    <row r="51" spans="1:20" ht="15.75" customHeight="1">
      <c r="A51" s="41" t="s">
        <v>277</v>
      </c>
      <c r="B51" s="307">
        <f t="shared" si="28"/>
        <v>26</v>
      </c>
      <c r="C51" s="57">
        <f t="shared" si="29"/>
        <v>25</v>
      </c>
      <c r="D51" s="57">
        <f t="shared" si="30"/>
        <v>1</v>
      </c>
      <c r="E51" s="57">
        <f t="shared" si="31"/>
        <v>26</v>
      </c>
      <c r="F51" s="80">
        <v>25</v>
      </c>
      <c r="G51" s="80">
        <v>1</v>
      </c>
      <c r="H51" s="57">
        <f t="shared" si="32"/>
        <v>0</v>
      </c>
      <c r="I51" s="80">
        <v>0</v>
      </c>
      <c r="J51" s="80">
        <v>0</v>
      </c>
      <c r="K51" s="150">
        <f aca="true" t="shared" si="38" ref="K51:S51">B51/B43*100</f>
        <v>0.5595007531740909</v>
      </c>
      <c r="L51" s="150">
        <f t="shared" si="38"/>
        <v>0.9476876421531463</v>
      </c>
      <c r="M51" s="150">
        <f t="shared" si="38"/>
        <v>0.049776007964161276</v>
      </c>
      <c r="N51" s="150">
        <f t="shared" si="38"/>
        <v>0.5829596412556054</v>
      </c>
      <c r="O51" s="150">
        <f t="shared" si="38"/>
        <v>0.994431185361973</v>
      </c>
      <c r="P51" s="150">
        <f t="shared" si="38"/>
        <v>0.051387461459403906</v>
      </c>
      <c r="Q51" s="150">
        <f t="shared" si="38"/>
        <v>0</v>
      </c>
      <c r="R51" s="150">
        <f t="shared" si="38"/>
        <v>0</v>
      </c>
      <c r="S51" s="150">
        <f t="shared" si="38"/>
        <v>0</v>
      </c>
      <c r="T51" s="30"/>
    </row>
    <row r="52" spans="1:20" ht="15.75" customHeight="1">
      <c r="A52" s="41" t="s">
        <v>278</v>
      </c>
      <c r="B52" s="307">
        <f t="shared" si="28"/>
        <v>1390</v>
      </c>
      <c r="C52" s="57">
        <f t="shared" si="29"/>
        <v>1016</v>
      </c>
      <c r="D52" s="57">
        <f t="shared" si="30"/>
        <v>374</v>
      </c>
      <c r="E52" s="57">
        <f t="shared" si="31"/>
        <v>1332</v>
      </c>
      <c r="F52" s="80">
        <v>971</v>
      </c>
      <c r="G52" s="80">
        <v>361</v>
      </c>
      <c r="H52" s="57">
        <f t="shared" si="32"/>
        <v>58</v>
      </c>
      <c r="I52" s="80">
        <v>45</v>
      </c>
      <c r="J52" s="80">
        <v>13</v>
      </c>
      <c r="K52" s="150">
        <f aca="true" t="shared" si="39" ref="K52:S52">B52/B43*100</f>
        <v>29.911771035076395</v>
      </c>
      <c r="L52" s="150">
        <f t="shared" si="39"/>
        <v>38.51402577710387</v>
      </c>
      <c r="M52" s="150">
        <f t="shared" si="39"/>
        <v>18.616226978596316</v>
      </c>
      <c r="N52" s="150">
        <f t="shared" si="39"/>
        <v>29.86547085201794</v>
      </c>
      <c r="O52" s="150">
        <f t="shared" si="39"/>
        <v>38.62370723945903</v>
      </c>
      <c r="P52" s="150">
        <f t="shared" si="39"/>
        <v>18.55087358684481</v>
      </c>
      <c r="Q52" s="150">
        <f t="shared" si="39"/>
        <v>31.016042780748666</v>
      </c>
      <c r="R52" s="150">
        <f t="shared" si="39"/>
        <v>36.29032258064516</v>
      </c>
      <c r="S52" s="150">
        <f t="shared" si="39"/>
        <v>20.634920634920633</v>
      </c>
      <c r="T52" s="30"/>
    </row>
    <row r="53" spans="1:20" ht="15.75" customHeight="1">
      <c r="A53" s="41" t="s">
        <v>279</v>
      </c>
      <c r="B53" s="307">
        <f t="shared" si="28"/>
        <v>138</v>
      </c>
      <c r="C53" s="57">
        <f t="shared" si="29"/>
        <v>114</v>
      </c>
      <c r="D53" s="57">
        <f t="shared" si="30"/>
        <v>24</v>
      </c>
      <c r="E53" s="57">
        <f t="shared" si="31"/>
        <v>134</v>
      </c>
      <c r="F53" s="57">
        <v>110</v>
      </c>
      <c r="G53" s="57">
        <v>24</v>
      </c>
      <c r="H53" s="57">
        <f t="shared" si="32"/>
        <v>4</v>
      </c>
      <c r="I53" s="57">
        <v>4</v>
      </c>
      <c r="J53" s="57">
        <v>0</v>
      </c>
      <c r="K53" s="150">
        <f aca="true" t="shared" si="40" ref="K53:S53">B53/B43*100</f>
        <v>2.9696578437701744</v>
      </c>
      <c r="L53" s="150">
        <f t="shared" si="40"/>
        <v>4.321455648218348</v>
      </c>
      <c r="M53" s="150">
        <f t="shared" si="40"/>
        <v>1.1946241911398707</v>
      </c>
      <c r="N53" s="150">
        <f t="shared" si="40"/>
        <v>3.004484304932735</v>
      </c>
      <c r="O53" s="150">
        <f t="shared" si="40"/>
        <v>4.375497215592681</v>
      </c>
      <c r="P53" s="150">
        <f t="shared" si="40"/>
        <v>1.2332990750256936</v>
      </c>
      <c r="Q53" s="150">
        <f t="shared" si="40"/>
        <v>2.13903743315508</v>
      </c>
      <c r="R53" s="150">
        <f t="shared" si="40"/>
        <v>3.225806451612903</v>
      </c>
      <c r="S53" s="150">
        <f t="shared" si="40"/>
        <v>0</v>
      </c>
      <c r="T53" s="30"/>
    </row>
    <row r="54" spans="1:20" ht="15.75" customHeight="1">
      <c r="A54" s="41" t="s">
        <v>280</v>
      </c>
      <c r="B54" s="307">
        <f t="shared" si="28"/>
        <v>232</v>
      </c>
      <c r="C54" s="57">
        <f t="shared" si="29"/>
        <v>224</v>
      </c>
      <c r="D54" s="57">
        <f t="shared" si="30"/>
        <v>8</v>
      </c>
      <c r="E54" s="57">
        <f t="shared" si="31"/>
        <v>220</v>
      </c>
      <c r="F54" s="80">
        <v>213</v>
      </c>
      <c r="G54" s="80">
        <v>7</v>
      </c>
      <c r="H54" s="57">
        <f t="shared" si="32"/>
        <v>12</v>
      </c>
      <c r="I54" s="80">
        <v>11</v>
      </c>
      <c r="J54" s="80">
        <v>1</v>
      </c>
      <c r="K54" s="150">
        <f aca="true" t="shared" si="41" ref="K54:S54">B54/B43*100</f>
        <v>4.992468259091887</v>
      </c>
      <c r="L54" s="150">
        <f t="shared" si="41"/>
        <v>8.491281273692191</v>
      </c>
      <c r="M54" s="150">
        <f t="shared" si="41"/>
        <v>0.3982080637132902</v>
      </c>
      <c r="N54" s="150">
        <f t="shared" si="41"/>
        <v>4.932735426008969</v>
      </c>
      <c r="O54" s="150">
        <f t="shared" si="41"/>
        <v>8.47255369928401</v>
      </c>
      <c r="P54" s="150">
        <f t="shared" si="41"/>
        <v>0.3597122302158274</v>
      </c>
      <c r="Q54" s="150">
        <f t="shared" si="41"/>
        <v>6.417112299465241</v>
      </c>
      <c r="R54" s="150">
        <f t="shared" si="41"/>
        <v>8.870967741935484</v>
      </c>
      <c r="S54" s="150">
        <f t="shared" si="41"/>
        <v>1.5873015873015872</v>
      </c>
      <c r="T54" s="30"/>
    </row>
    <row r="55" spans="1:20" ht="15.75" customHeight="1">
      <c r="A55" s="58" t="s">
        <v>281</v>
      </c>
      <c r="B55" s="307">
        <f t="shared" si="28"/>
        <v>203</v>
      </c>
      <c r="C55" s="57">
        <f t="shared" si="29"/>
        <v>177</v>
      </c>
      <c r="D55" s="57">
        <f t="shared" si="30"/>
        <v>26</v>
      </c>
      <c r="E55" s="57">
        <f t="shared" si="31"/>
        <v>191</v>
      </c>
      <c r="F55" s="57">
        <v>166</v>
      </c>
      <c r="G55" s="57">
        <v>25</v>
      </c>
      <c r="H55" s="57">
        <f t="shared" si="32"/>
        <v>12</v>
      </c>
      <c r="I55" s="57">
        <v>11</v>
      </c>
      <c r="J55" s="57">
        <v>1</v>
      </c>
      <c r="K55" s="150">
        <f aca="true" t="shared" si="42" ref="K55:S55">B55/B43*100</f>
        <v>4.368409726705401</v>
      </c>
      <c r="L55" s="150">
        <f t="shared" si="42"/>
        <v>6.709628506444276</v>
      </c>
      <c r="M55" s="150">
        <f t="shared" si="42"/>
        <v>1.2941762070681933</v>
      </c>
      <c r="N55" s="150">
        <f t="shared" si="42"/>
        <v>4.2825112107623315</v>
      </c>
      <c r="O55" s="150">
        <f t="shared" si="42"/>
        <v>6.6030230708035</v>
      </c>
      <c r="P55" s="150">
        <f t="shared" si="42"/>
        <v>1.2846865364850977</v>
      </c>
      <c r="Q55" s="150">
        <f t="shared" si="42"/>
        <v>6.417112299465241</v>
      </c>
      <c r="R55" s="150">
        <f t="shared" si="42"/>
        <v>8.870967741935484</v>
      </c>
      <c r="S55" s="150">
        <f t="shared" si="42"/>
        <v>1.5873015873015872</v>
      </c>
      <c r="T55" s="30"/>
    </row>
    <row r="56" spans="1:19" ht="15.75" customHeight="1">
      <c r="A56" s="41" t="s">
        <v>211</v>
      </c>
      <c r="B56" s="307">
        <f t="shared" si="28"/>
        <v>129</v>
      </c>
      <c r="C56" s="57">
        <f t="shared" si="29"/>
        <v>81</v>
      </c>
      <c r="D56" s="57">
        <f t="shared" si="30"/>
        <v>48</v>
      </c>
      <c r="E56" s="57">
        <f t="shared" si="31"/>
        <v>123</v>
      </c>
      <c r="F56" s="80">
        <v>77</v>
      </c>
      <c r="G56" s="80">
        <v>46</v>
      </c>
      <c r="H56" s="57">
        <f t="shared" si="32"/>
        <v>6</v>
      </c>
      <c r="I56" s="80">
        <v>4</v>
      </c>
      <c r="J56" s="80">
        <v>2</v>
      </c>
      <c r="K56" s="150">
        <f aca="true" t="shared" si="43" ref="K56:S56">B56/B43*100</f>
        <v>2.775984506132989</v>
      </c>
      <c r="L56" s="150">
        <f t="shared" si="43"/>
        <v>3.0705079605761942</v>
      </c>
      <c r="M56" s="150">
        <f t="shared" si="43"/>
        <v>2.3892483822797415</v>
      </c>
      <c r="N56" s="150">
        <f t="shared" si="43"/>
        <v>2.757847533632287</v>
      </c>
      <c r="O56" s="150">
        <f t="shared" si="43"/>
        <v>3.062848050914877</v>
      </c>
      <c r="P56" s="150">
        <f t="shared" si="43"/>
        <v>2.36382322713258</v>
      </c>
      <c r="Q56" s="150">
        <f t="shared" si="43"/>
        <v>3.2085561497326207</v>
      </c>
      <c r="R56" s="150">
        <f t="shared" si="43"/>
        <v>3.225806451612903</v>
      </c>
      <c r="S56" s="150">
        <f t="shared" si="43"/>
        <v>3.1746031746031744</v>
      </c>
    </row>
    <row r="57" spans="1:19" ht="13.5" customHeight="1">
      <c r="A57" s="59"/>
      <c r="B57" s="188"/>
      <c r="C57" s="189"/>
      <c r="D57" s="189"/>
      <c r="E57" s="189"/>
      <c r="F57" s="141"/>
      <c r="G57" s="141"/>
      <c r="H57" s="189"/>
      <c r="I57" s="141"/>
      <c r="J57" s="141"/>
      <c r="K57" s="190"/>
      <c r="L57" s="190"/>
      <c r="M57" s="190"/>
      <c r="N57" s="190"/>
      <c r="O57" s="190"/>
      <c r="P57" s="190"/>
      <c r="Q57" s="190"/>
      <c r="R57" s="190"/>
      <c r="S57" s="190"/>
    </row>
  </sheetData>
  <sheetProtection/>
  <mergeCells count="4">
    <mergeCell ref="A1:I1"/>
    <mergeCell ref="A37:I37"/>
    <mergeCell ref="A3:A4"/>
    <mergeCell ref="A39:A40"/>
  </mergeCells>
  <conditionalFormatting sqref="A5:S29">
    <cfRule type="expression" priority="2" dxfId="0" stopIfTrue="1">
      <formula>MOD(ROW(),2)=1</formula>
    </cfRule>
  </conditionalFormatting>
  <conditionalFormatting sqref="A41:S57">
    <cfRule type="expression" priority="1" dxfId="0" stopIfTrue="1">
      <formula>MOD(ROW(),2)=1</formula>
    </cfRule>
  </conditionalFormatting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scale="85" r:id="rId1"/>
  <colBreaks count="1" manualBreakCount="1">
    <brk id="10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C64"/>
  <sheetViews>
    <sheetView showGridLines="0" zoomScaleSheetLayoutView="100" workbookViewId="0" topLeftCell="A1">
      <selection activeCell="A1" sqref="A1:L1"/>
    </sheetView>
  </sheetViews>
  <sheetFormatPr defaultColWidth="12.75" defaultRowHeight="15" customHeight="1"/>
  <cols>
    <col min="1" max="1" width="11.08203125" style="47" customWidth="1"/>
    <col min="2" max="10" width="6.58203125" style="47" customWidth="1"/>
    <col min="11" max="11" width="7.58203125" style="47" customWidth="1"/>
    <col min="12" max="12" width="6.75" style="47" customWidth="1"/>
    <col min="13" max="21" width="6.58203125" style="47" customWidth="1"/>
    <col min="22" max="22" width="6.83203125" style="61" customWidth="1"/>
    <col min="23" max="23" width="6.58203125" style="61" customWidth="1"/>
    <col min="24" max="24" width="6.58203125" style="47" customWidth="1"/>
    <col min="25" max="16384" width="12.75" style="47" customWidth="1"/>
  </cols>
  <sheetData>
    <row r="1" spans="1:16" ht="15" customHeight="1">
      <c r="A1" s="583" t="s">
        <v>309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N1" s="60"/>
      <c r="O1" s="60"/>
      <c r="P1" s="60"/>
    </row>
    <row r="2" spans="1:24" ht="15" customHeight="1">
      <c r="A2" s="48" t="s">
        <v>165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30" t="s">
        <v>212</v>
      </c>
      <c r="N2" s="30"/>
      <c r="P2" s="62"/>
      <c r="Q2" s="62"/>
      <c r="V2" s="63"/>
      <c r="W2" s="64" t="s">
        <v>159</v>
      </c>
      <c r="X2" s="49"/>
    </row>
    <row r="3" spans="1:24" ht="17.25" customHeight="1">
      <c r="A3" s="550"/>
      <c r="B3" s="504" t="s">
        <v>0</v>
      </c>
      <c r="C3" s="555" t="s">
        <v>174</v>
      </c>
      <c r="D3" s="556"/>
      <c r="E3" s="556"/>
      <c r="F3" s="556"/>
      <c r="G3" s="556"/>
      <c r="H3" s="556"/>
      <c r="I3" s="557"/>
      <c r="J3" s="530" t="s">
        <v>299</v>
      </c>
      <c r="K3" s="533" t="s">
        <v>301</v>
      </c>
      <c r="L3" s="534"/>
      <c r="M3" s="530" t="s">
        <v>169</v>
      </c>
      <c r="N3" s="526" t="s">
        <v>170</v>
      </c>
      <c r="O3" s="526" t="s">
        <v>171</v>
      </c>
      <c r="P3" s="523" t="s">
        <v>328</v>
      </c>
      <c r="Q3" s="541" t="s">
        <v>172</v>
      </c>
      <c r="R3" s="542"/>
      <c r="S3" s="542"/>
      <c r="T3" s="542"/>
      <c r="U3" s="543"/>
      <c r="V3" s="537" t="s">
        <v>160</v>
      </c>
      <c r="W3" s="358" t="s">
        <v>286</v>
      </c>
      <c r="X3" s="49"/>
    </row>
    <row r="4" spans="1:24" ht="18" customHeight="1">
      <c r="A4" s="551"/>
      <c r="B4" s="505"/>
      <c r="C4" s="528" t="s">
        <v>81</v>
      </c>
      <c r="D4" s="347" t="s">
        <v>91</v>
      </c>
      <c r="E4" s="521" t="s">
        <v>300</v>
      </c>
      <c r="F4" s="347" t="s">
        <v>93</v>
      </c>
      <c r="G4" s="347" t="s">
        <v>94</v>
      </c>
      <c r="H4" s="347" t="s">
        <v>95</v>
      </c>
      <c r="I4" s="553" t="s">
        <v>242</v>
      </c>
      <c r="J4" s="531"/>
      <c r="K4" s="535"/>
      <c r="L4" s="536"/>
      <c r="M4" s="531"/>
      <c r="N4" s="540"/>
      <c r="O4" s="540"/>
      <c r="P4" s="524"/>
      <c r="Q4" s="544"/>
      <c r="R4" s="545"/>
      <c r="S4" s="545"/>
      <c r="T4" s="545"/>
      <c r="U4" s="546"/>
      <c r="V4" s="538"/>
      <c r="W4" s="359"/>
      <c r="X4" s="49"/>
    </row>
    <row r="5" spans="1:29" ht="18" customHeight="1">
      <c r="A5" s="551"/>
      <c r="B5" s="505"/>
      <c r="C5" s="558"/>
      <c r="D5" s="348"/>
      <c r="E5" s="521"/>
      <c r="F5" s="348"/>
      <c r="G5" s="348"/>
      <c r="H5" s="348"/>
      <c r="I5" s="553"/>
      <c r="J5" s="531"/>
      <c r="K5" s="528" t="s">
        <v>162</v>
      </c>
      <c r="L5" s="526" t="s">
        <v>87</v>
      </c>
      <c r="M5" s="531"/>
      <c r="N5" s="540"/>
      <c r="O5" s="540"/>
      <c r="P5" s="524"/>
      <c r="Q5" s="547"/>
      <c r="R5" s="548"/>
      <c r="S5" s="548"/>
      <c r="T5" s="548"/>
      <c r="U5" s="549"/>
      <c r="V5" s="538"/>
      <c r="W5" s="359"/>
      <c r="X5" s="49"/>
      <c r="Y5" s="49"/>
      <c r="Z5" s="49"/>
      <c r="AA5" s="49"/>
      <c r="AB5" s="49"/>
      <c r="AC5" s="49"/>
    </row>
    <row r="6" spans="1:29" ht="19.5" customHeight="1">
      <c r="A6" s="552"/>
      <c r="B6" s="506"/>
      <c r="C6" s="529"/>
      <c r="D6" s="349"/>
      <c r="E6" s="522"/>
      <c r="F6" s="349"/>
      <c r="G6" s="349"/>
      <c r="H6" s="349"/>
      <c r="I6" s="554"/>
      <c r="J6" s="532"/>
      <c r="K6" s="529"/>
      <c r="L6" s="527"/>
      <c r="M6" s="532"/>
      <c r="N6" s="527"/>
      <c r="O6" s="527"/>
      <c r="P6" s="525"/>
      <c r="Q6" s="23" t="s">
        <v>81</v>
      </c>
      <c r="R6" s="11" t="s">
        <v>189</v>
      </c>
      <c r="S6" s="23" t="s">
        <v>190</v>
      </c>
      <c r="T6" s="11" t="s">
        <v>191</v>
      </c>
      <c r="U6" s="23" t="s">
        <v>192</v>
      </c>
      <c r="V6" s="539"/>
      <c r="W6" s="360"/>
      <c r="X6" s="49"/>
      <c r="Y6" s="49"/>
      <c r="Z6" s="49"/>
      <c r="AA6" s="49"/>
      <c r="AB6" s="49"/>
      <c r="AC6" s="49"/>
    </row>
    <row r="7" spans="1:29" ht="9" customHeight="1">
      <c r="A7" s="65"/>
      <c r="B7" s="159"/>
      <c r="C7" s="66"/>
      <c r="D7" s="66"/>
      <c r="E7" s="66"/>
      <c r="F7" s="66"/>
      <c r="G7" s="66"/>
      <c r="H7" s="66"/>
      <c r="I7" s="66"/>
      <c r="J7" s="68"/>
      <c r="K7" s="68"/>
      <c r="L7" s="68"/>
      <c r="M7" s="68"/>
      <c r="N7" s="66"/>
      <c r="O7" s="66"/>
      <c r="P7" s="66"/>
      <c r="Q7" s="22"/>
      <c r="R7" s="22"/>
      <c r="S7" s="22"/>
      <c r="T7" s="22"/>
      <c r="U7" s="22"/>
      <c r="V7" s="69"/>
      <c r="W7" s="70"/>
      <c r="X7" s="49"/>
      <c r="Y7" s="49"/>
      <c r="Z7" s="49"/>
      <c r="AA7" s="49"/>
      <c r="AB7" s="49"/>
      <c r="AC7" s="49"/>
    </row>
    <row r="8" spans="1:29" ht="15" customHeight="1">
      <c r="A8" s="85" t="s">
        <v>291</v>
      </c>
      <c r="B8" s="160">
        <v>288</v>
      </c>
      <c r="C8" s="76">
        <v>37</v>
      </c>
      <c r="D8" s="75">
        <v>25</v>
      </c>
      <c r="E8" s="76">
        <v>7</v>
      </c>
      <c r="F8" s="76">
        <v>5</v>
      </c>
      <c r="G8" s="76">
        <v>0</v>
      </c>
      <c r="H8" s="76">
        <v>0</v>
      </c>
      <c r="I8" s="76">
        <v>0</v>
      </c>
      <c r="J8" s="76">
        <v>19</v>
      </c>
      <c r="K8" s="76">
        <v>0</v>
      </c>
      <c r="L8" s="76">
        <v>18</v>
      </c>
      <c r="M8" s="76">
        <v>0</v>
      </c>
      <c r="N8" s="76">
        <v>32</v>
      </c>
      <c r="O8" s="76">
        <v>182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161">
        <v>12.8</v>
      </c>
      <c r="W8" s="162">
        <v>11.1</v>
      </c>
      <c r="X8" s="76"/>
      <c r="Y8" s="76"/>
      <c r="Z8" s="76"/>
      <c r="AA8" s="76"/>
      <c r="AB8" s="49"/>
      <c r="AC8" s="49"/>
    </row>
    <row r="9" spans="1:29" s="73" customFormat="1" ht="15" customHeight="1">
      <c r="A9" s="82" t="s">
        <v>322</v>
      </c>
      <c r="B9" s="163">
        <f>B11+B15</f>
        <v>342</v>
      </c>
      <c r="C9" s="72">
        <f>C11+C15</f>
        <v>40</v>
      </c>
      <c r="D9" s="72">
        <f>D11+D15</f>
        <v>32</v>
      </c>
      <c r="E9" s="72">
        <f aca="true" t="shared" si="0" ref="E9:U9">E11+E15</f>
        <v>2</v>
      </c>
      <c r="F9" s="72">
        <f t="shared" si="0"/>
        <v>6</v>
      </c>
      <c r="G9" s="72">
        <f t="shared" si="0"/>
        <v>0</v>
      </c>
      <c r="H9" s="72">
        <f t="shared" si="0"/>
        <v>0</v>
      </c>
      <c r="I9" s="72">
        <f t="shared" si="0"/>
        <v>0</v>
      </c>
      <c r="J9" s="72">
        <f t="shared" si="0"/>
        <v>23</v>
      </c>
      <c r="K9" s="72">
        <f t="shared" si="0"/>
        <v>0</v>
      </c>
      <c r="L9" s="72">
        <f t="shared" si="0"/>
        <v>37</v>
      </c>
      <c r="M9" s="72">
        <f t="shared" si="0"/>
        <v>0</v>
      </c>
      <c r="N9" s="72">
        <f t="shared" si="0"/>
        <v>46</v>
      </c>
      <c r="O9" s="72">
        <f>O11+O15</f>
        <v>196</v>
      </c>
      <c r="P9" s="72">
        <f t="shared" si="0"/>
        <v>0</v>
      </c>
      <c r="Q9" s="72">
        <f t="shared" si="0"/>
        <v>0</v>
      </c>
      <c r="R9" s="72">
        <f t="shared" si="0"/>
        <v>0</v>
      </c>
      <c r="S9" s="72">
        <f t="shared" si="0"/>
        <v>0</v>
      </c>
      <c r="T9" s="72">
        <f t="shared" si="0"/>
        <v>0</v>
      </c>
      <c r="U9" s="72">
        <f t="shared" si="0"/>
        <v>0</v>
      </c>
      <c r="V9" s="285">
        <f>C9/B9*100</f>
        <v>11.695906432748536</v>
      </c>
      <c r="W9" s="286">
        <f>(N9+Q9)/B9*100</f>
        <v>13.450292397660817</v>
      </c>
      <c r="X9" s="72"/>
      <c r="Y9" s="72"/>
      <c r="Z9" s="72"/>
      <c r="AA9" s="72"/>
      <c r="AB9" s="71"/>
      <c r="AC9" s="71"/>
    </row>
    <row r="10" spans="1:29" s="73" customFormat="1" ht="11.25" customHeight="1">
      <c r="A10" s="85"/>
      <c r="B10" s="163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161"/>
      <c r="W10" s="164"/>
      <c r="X10" s="72"/>
      <c r="Y10" s="72"/>
      <c r="Z10" s="72"/>
      <c r="AA10" s="72"/>
      <c r="AB10" s="71"/>
      <c r="AC10" s="71"/>
    </row>
    <row r="11" spans="1:29" ht="14.25" customHeight="1">
      <c r="A11" s="74" t="s">
        <v>316</v>
      </c>
      <c r="B11" s="287">
        <f>SUM(B12:B13)</f>
        <v>134</v>
      </c>
      <c r="C11" s="74">
        <f aca="true" t="shared" si="1" ref="C11:U11">SUM(C12:C13)</f>
        <v>11</v>
      </c>
      <c r="D11" s="74">
        <f>SUM(D12:D13)</f>
        <v>8</v>
      </c>
      <c r="E11" s="74">
        <f t="shared" si="1"/>
        <v>1</v>
      </c>
      <c r="F11" s="74">
        <f t="shared" si="1"/>
        <v>2</v>
      </c>
      <c r="G11" s="74">
        <f t="shared" si="1"/>
        <v>0</v>
      </c>
      <c r="H11" s="74">
        <f t="shared" si="1"/>
        <v>0</v>
      </c>
      <c r="I11" s="74">
        <f t="shared" si="1"/>
        <v>0</v>
      </c>
      <c r="J11" s="74">
        <f t="shared" si="1"/>
        <v>17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>SUM(N12:N13)</f>
        <v>18</v>
      </c>
      <c r="O11" s="74">
        <f t="shared" si="1"/>
        <v>88</v>
      </c>
      <c r="P11" s="74">
        <f t="shared" si="1"/>
        <v>0</v>
      </c>
      <c r="Q11" s="74">
        <f t="shared" si="1"/>
        <v>0</v>
      </c>
      <c r="R11" s="74">
        <f t="shared" si="1"/>
        <v>0</v>
      </c>
      <c r="S11" s="74">
        <f t="shared" si="1"/>
        <v>0</v>
      </c>
      <c r="T11" s="74">
        <f t="shared" si="1"/>
        <v>0</v>
      </c>
      <c r="U11" s="74">
        <f t="shared" si="1"/>
        <v>0</v>
      </c>
      <c r="V11" s="161">
        <f aca="true" t="shared" si="2" ref="V11:V23">C11/B11*100</f>
        <v>8.208955223880597</v>
      </c>
      <c r="W11" s="161">
        <f aca="true" t="shared" si="3" ref="W11:W23">(N11+Q11)/B11*100</f>
        <v>13.432835820895523</v>
      </c>
      <c r="X11" s="74"/>
      <c r="Y11" s="74"/>
      <c r="Z11" s="74"/>
      <c r="AA11" s="74"/>
      <c r="AB11" s="49"/>
      <c r="AC11" s="49"/>
    </row>
    <row r="12" spans="1:29" s="258" customFormat="1" ht="14.25" customHeight="1">
      <c r="A12" s="262" t="s">
        <v>318</v>
      </c>
      <c r="B12" s="288">
        <f>C12+J12+K12+L12+M12+N12+O12+P12+Q12</f>
        <v>52</v>
      </c>
      <c r="C12" s="266">
        <f>SUM(D12:I12)</f>
        <v>3</v>
      </c>
      <c r="D12" s="262">
        <v>3</v>
      </c>
      <c r="E12" s="262">
        <v>0</v>
      </c>
      <c r="F12" s="262">
        <v>0</v>
      </c>
      <c r="G12" s="262">
        <v>0</v>
      </c>
      <c r="H12" s="262">
        <v>0</v>
      </c>
      <c r="I12" s="262">
        <v>0</v>
      </c>
      <c r="J12" s="263">
        <v>10</v>
      </c>
      <c r="K12" s="263">
        <v>0</v>
      </c>
      <c r="L12" s="263">
        <v>0</v>
      </c>
      <c r="M12" s="263">
        <v>0</v>
      </c>
      <c r="N12" s="263">
        <v>7</v>
      </c>
      <c r="O12" s="263">
        <v>32</v>
      </c>
      <c r="P12" s="263">
        <v>0</v>
      </c>
      <c r="Q12" s="264">
        <f>SUM(R12:U12)</f>
        <v>0</v>
      </c>
      <c r="R12" s="264">
        <v>0</v>
      </c>
      <c r="S12" s="264">
        <v>0</v>
      </c>
      <c r="T12" s="264">
        <v>0</v>
      </c>
      <c r="U12" s="264">
        <v>0</v>
      </c>
      <c r="V12" s="265">
        <f t="shared" si="2"/>
        <v>5.769230769230769</v>
      </c>
      <c r="W12" s="265">
        <f t="shared" si="3"/>
        <v>13.461538461538462</v>
      </c>
      <c r="Y12" s="263"/>
      <c r="Z12" s="263"/>
      <c r="AA12" s="263"/>
      <c r="AB12" s="257"/>
      <c r="AC12" s="257"/>
    </row>
    <row r="13" spans="1:29" s="258" customFormat="1" ht="14.25" customHeight="1">
      <c r="A13" s="262" t="s">
        <v>319</v>
      </c>
      <c r="B13" s="288">
        <f>C13+J13+K13+L13+M13+N13+O13+P13+Q13</f>
        <v>82</v>
      </c>
      <c r="C13" s="266">
        <f>SUM(D13:I13)</f>
        <v>8</v>
      </c>
      <c r="D13" s="262">
        <v>5</v>
      </c>
      <c r="E13" s="262">
        <v>1</v>
      </c>
      <c r="F13" s="262">
        <v>2</v>
      </c>
      <c r="G13" s="262">
        <v>0</v>
      </c>
      <c r="H13" s="262">
        <v>0</v>
      </c>
      <c r="I13" s="262">
        <v>0</v>
      </c>
      <c r="J13" s="262">
        <v>7</v>
      </c>
      <c r="K13" s="262">
        <v>0</v>
      </c>
      <c r="L13" s="262">
        <v>0</v>
      </c>
      <c r="M13" s="262">
        <v>0</v>
      </c>
      <c r="N13" s="262">
        <v>11</v>
      </c>
      <c r="O13" s="262">
        <v>56</v>
      </c>
      <c r="P13" s="262">
        <v>0</v>
      </c>
      <c r="Q13" s="263">
        <f>SUM(R13:U13)</f>
        <v>0</v>
      </c>
      <c r="R13" s="262">
        <v>0</v>
      </c>
      <c r="S13" s="262">
        <v>0</v>
      </c>
      <c r="T13" s="262">
        <v>0</v>
      </c>
      <c r="U13" s="262">
        <v>0</v>
      </c>
      <c r="V13" s="265">
        <f t="shared" si="2"/>
        <v>9.75609756097561</v>
      </c>
      <c r="W13" s="265">
        <f t="shared" si="3"/>
        <v>13.414634146341465</v>
      </c>
      <c r="Y13" s="263"/>
      <c r="Z13" s="263"/>
      <c r="AA13" s="263"/>
      <c r="AB13" s="257"/>
      <c r="AC13" s="257"/>
    </row>
    <row r="14" spans="1:29" ht="10.5" customHeight="1">
      <c r="A14" s="75"/>
      <c r="B14" s="160"/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6"/>
      <c r="R14" s="75"/>
      <c r="S14" s="75"/>
      <c r="T14" s="75"/>
      <c r="U14" s="75"/>
      <c r="V14" s="161"/>
      <c r="W14" s="161"/>
      <c r="Y14" s="76"/>
      <c r="Z14" s="76"/>
      <c r="AA14" s="76"/>
      <c r="AB14" s="49"/>
      <c r="AC14" s="49"/>
    </row>
    <row r="15" spans="1:29" ht="14.25" customHeight="1">
      <c r="A15" s="289" t="s">
        <v>317</v>
      </c>
      <c r="B15" s="160">
        <f>B18+B21</f>
        <v>208</v>
      </c>
      <c r="C15" s="74">
        <f>C18+C21</f>
        <v>29</v>
      </c>
      <c r="D15" s="75">
        <f aca="true" t="shared" si="4" ref="D15:I15">SUM(D16:D17)</f>
        <v>24</v>
      </c>
      <c r="E15" s="75">
        <f t="shared" si="4"/>
        <v>1</v>
      </c>
      <c r="F15" s="75">
        <f t="shared" si="4"/>
        <v>4</v>
      </c>
      <c r="G15" s="75">
        <f t="shared" si="4"/>
        <v>0</v>
      </c>
      <c r="H15" s="75">
        <f t="shared" si="4"/>
        <v>0</v>
      </c>
      <c r="I15" s="75">
        <f t="shared" si="4"/>
        <v>0</v>
      </c>
      <c r="J15" s="75">
        <f aca="true" t="shared" si="5" ref="J15:U15">J18+J21</f>
        <v>6</v>
      </c>
      <c r="K15" s="75">
        <f t="shared" si="5"/>
        <v>0</v>
      </c>
      <c r="L15" s="75">
        <f>L18+L21</f>
        <v>37</v>
      </c>
      <c r="M15" s="75">
        <f t="shared" si="5"/>
        <v>0</v>
      </c>
      <c r="N15" s="75">
        <f t="shared" si="5"/>
        <v>28</v>
      </c>
      <c r="O15" s="75">
        <f t="shared" si="5"/>
        <v>108</v>
      </c>
      <c r="P15" s="75">
        <f t="shared" si="5"/>
        <v>0</v>
      </c>
      <c r="Q15" s="76">
        <f t="shared" si="5"/>
        <v>0</v>
      </c>
      <c r="R15" s="75">
        <f t="shared" si="5"/>
        <v>0</v>
      </c>
      <c r="S15" s="75">
        <f t="shared" si="5"/>
        <v>0</v>
      </c>
      <c r="T15" s="75">
        <f t="shared" si="5"/>
        <v>0</v>
      </c>
      <c r="U15" s="75">
        <f t="shared" si="5"/>
        <v>0</v>
      </c>
      <c r="V15" s="161">
        <f t="shared" si="2"/>
        <v>13.942307692307693</v>
      </c>
      <c r="W15" s="161">
        <f t="shared" si="3"/>
        <v>13.461538461538462</v>
      </c>
      <c r="Y15" s="76"/>
      <c r="Z15" s="76"/>
      <c r="AA15" s="76"/>
      <c r="AB15" s="49"/>
      <c r="AC15" s="49"/>
    </row>
    <row r="16" spans="1:29" s="258" customFormat="1" ht="14.25" customHeight="1">
      <c r="A16" s="262" t="s">
        <v>318</v>
      </c>
      <c r="B16" s="288">
        <f>B19+B22</f>
        <v>75</v>
      </c>
      <c r="C16" s="266">
        <f>SUM(D16:I16)</f>
        <v>5</v>
      </c>
      <c r="D16" s="262">
        <v>4</v>
      </c>
      <c r="E16" s="262">
        <f aca="true" t="shared" si="6" ref="E16:U16">E19+E22</f>
        <v>0</v>
      </c>
      <c r="F16" s="262">
        <v>1</v>
      </c>
      <c r="G16" s="262">
        <f t="shared" si="6"/>
        <v>0</v>
      </c>
      <c r="H16" s="262">
        <f t="shared" si="6"/>
        <v>0</v>
      </c>
      <c r="I16" s="262">
        <f t="shared" si="6"/>
        <v>0</v>
      </c>
      <c r="J16" s="262">
        <f t="shared" si="6"/>
        <v>0</v>
      </c>
      <c r="K16" s="262">
        <f t="shared" si="6"/>
        <v>0</v>
      </c>
      <c r="L16" s="262">
        <v>17</v>
      </c>
      <c r="M16" s="262">
        <f t="shared" si="6"/>
        <v>0</v>
      </c>
      <c r="N16" s="262">
        <f t="shared" si="6"/>
        <v>11</v>
      </c>
      <c r="O16" s="262">
        <f t="shared" si="6"/>
        <v>42</v>
      </c>
      <c r="P16" s="262">
        <f t="shared" si="6"/>
        <v>0</v>
      </c>
      <c r="Q16" s="263">
        <f t="shared" si="6"/>
        <v>0</v>
      </c>
      <c r="R16" s="262">
        <f t="shared" si="6"/>
        <v>0</v>
      </c>
      <c r="S16" s="262">
        <f t="shared" si="6"/>
        <v>0</v>
      </c>
      <c r="T16" s="262">
        <f t="shared" si="6"/>
        <v>0</v>
      </c>
      <c r="U16" s="262">
        <f t="shared" si="6"/>
        <v>0</v>
      </c>
      <c r="V16" s="265">
        <f t="shared" si="2"/>
        <v>6.666666666666667</v>
      </c>
      <c r="W16" s="265">
        <f t="shared" si="3"/>
        <v>14.666666666666666</v>
      </c>
      <c r="Y16" s="263"/>
      <c r="Z16" s="263"/>
      <c r="AA16" s="263"/>
      <c r="AB16" s="257"/>
      <c r="AC16" s="257"/>
    </row>
    <row r="17" spans="1:29" s="258" customFormat="1" ht="14.25" customHeight="1">
      <c r="A17" s="262" t="s">
        <v>319</v>
      </c>
      <c r="B17" s="288">
        <f>B20+B23</f>
        <v>133</v>
      </c>
      <c r="C17" s="266">
        <f>SUM(D17:I17)</f>
        <v>24</v>
      </c>
      <c r="D17" s="262">
        <v>20</v>
      </c>
      <c r="E17" s="262">
        <v>1</v>
      </c>
      <c r="F17" s="262">
        <v>3</v>
      </c>
      <c r="G17" s="262">
        <f aca="true" t="shared" si="7" ref="G17:U17">G20+G23</f>
        <v>0</v>
      </c>
      <c r="H17" s="262">
        <f t="shared" si="7"/>
        <v>0</v>
      </c>
      <c r="I17" s="262">
        <f t="shared" si="7"/>
        <v>0</v>
      </c>
      <c r="J17" s="262">
        <f t="shared" si="7"/>
        <v>6</v>
      </c>
      <c r="K17" s="262">
        <f t="shared" si="7"/>
        <v>0</v>
      </c>
      <c r="L17" s="262">
        <v>20</v>
      </c>
      <c r="M17" s="262">
        <f t="shared" si="7"/>
        <v>0</v>
      </c>
      <c r="N17" s="262">
        <f t="shared" si="7"/>
        <v>17</v>
      </c>
      <c r="O17" s="262">
        <f t="shared" si="7"/>
        <v>66</v>
      </c>
      <c r="P17" s="262">
        <f t="shared" si="7"/>
        <v>0</v>
      </c>
      <c r="Q17" s="263">
        <f t="shared" si="7"/>
        <v>0</v>
      </c>
      <c r="R17" s="262">
        <f t="shared" si="7"/>
        <v>0</v>
      </c>
      <c r="S17" s="262">
        <f t="shared" si="7"/>
        <v>0</v>
      </c>
      <c r="T17" s="262">
        <f t="shared" si="7"/>
        <v>0</v>
      </c>
      <c r="U17" s="262">
        <f t="shared" si="7"/>
        <v>0</v>
      </c>
      <c r="V17" s="265">
        <f t="shared" si="2"/>
        <v>18.045112781954884</v>
      </c>
      <c r="W17" s="265">
        <f t="shared" si="3"/>
        <v>12.781954887218044</v>
      </c>
      <c r="Y17" s="263"/>
      <c r="Z17" s="263"/>
      <c r="AA17" s="263"/>
      <c r="AB17" s="257"/>
      <c r="AC17" s="257"/>
    </row>
    <row r="18" spans="1:29" ht="14.25" customHeight="1">
      <c r="A18" s="290" t="s">
        <v>285</v>
      </c>
      <c r="B18" s="160">
        <f>SUM(B19:B20)</f>
        <v>180</v>
      </c>
      <c r="C18" s="74">
        <f aca="true" t="shared" si="8" ref="C18:U18">SUM(C19:C20)</f>
        <v>12</v>
      </c>
      <c r="D18" s="291" t="s">
        <v>157</v>
      </c>
      <c r="E18" s="291" t="s">
        <v>157</v>
      </c>
      <c r="F18" s="291" t="s">
        <v>157</v>
      </c>
      <c r="G18" s="291" t="s">
        <v>157</v>
      </c>
      <c r="H18" s="291" t="s">
        <v>157</v>
      </c>
      <c r="I18" s="291" t="s">
        <v>157</v>
      </c>
      <c r="J18" s="76">
        <f t="shared" si="8"/>
        <v>0</v>
      </c>
      <c r="K18" s="76">
        <f>SUM(K19:K20)</f>
        <v>0</v>
      </c>
      <c r="L18" s="76">
        <f>SUM(L19:L20)</f>
        <v>37</v>
      </c>
      <c r="M18" s="76">
        <f t="shared" si="8"/>
        <v>0</v>
      </c>
      <c r="N18" s="76">
        <f t="shared" si="8"/>
        <v>27</v>
      </c>
      <c r="O18" s="76">
        <f t="shared" si="8"/>
        <v>104</v>
      </c>
      <c r="P18" s="76">
        <f t="shared" si="8"/>
        <v>0</v>
      </c>
      <c r="Q18" s="76">
        <f t="shared" si="8"/>
        <v>0</v>
      </c>
      <c r="R18" s="76">
        <f t="shared" si="8"/>
        <v>0</v>
      </c>
      <c r="S18" s="76">
        <f t="shared" si="8"/>
        <v>0</v>
      </c>
      <c r="T18" s="76">
        <f t="shared" si="8"/>
        <v>0</v>
      </c>
      <c r="U18" s="76">
        <f t="shared" si="8"/>
        <v>0</v>
      </c>
      <c r="V18" s="161">
        <f t="shared" si="2"/>
        <v>6.666666666666667</v>
      </c>
      <c r="W18" s="161">
        <f t="shared" si="3"/>
        <v>15</v>
      </c>
      <c r="Y18" s="76"/>
      <c r="Z18" s="76"/>
      <c r="AA18" s="76"/>
      <c r="AB18" s="49"/>
      <c r="AC18" s="49"/>
    </row>
    <row r="19" spans="1:29" s="258" customFormat="1" ht="14.25" customHeight="1">
      <c r="A19" s="262" t="s">
        <v>318</v>
      </c>
      <c r="B19" s="292">
        <f>C19+J19+K19+L19+M19+N19+O19+P19+Q19</f>
        <v>75</v>
      </c>
      <c r="C19" s="266">
        <v>5</v>
      </c>
      <c r="D19" s="267" t="s">
        <v>157</v>
      </c>
      <c r="E19" s="267" t="s">
        <v>157</v>
      </c>
      <c r="F19" s="267" t="s">
        <v>157</v>
      </c>
      <c r="G19" s="267" t="s">
        <v>157</v>
      </c>
      <c r="H19" s="267" t="s">
        <v>157</v>
      </c>
      <c r="I19" s="267" t="s">
        <v>157</v>
      </c>
      <c r="J19" s="266">
        <v>0</v>
      </c>
      <c r="K19" s="266">
        <v>0</v>
      </c>
      <c r="L19" s="266">
        <v>17</v>
      </c>
      <c r="M19" s="266">
        <v>0</v>
      </c>
      <c r="N19" s="266">
        <v>11</v>
      </c>
      <c r="O19" s="266">
        <v>42</v>
      </c>
      <c r="P19" s="266">
        <v>0</v>
      </c>
      <c r="Q19" s="266">
        <f>SUM(R19:U19)</f>
        <v>0</v>
      </c>
      <c r="R19" s="266">
        <v>0</v>
      </c>
      <c r="S19" s="266">
        <v>0</v>
      </c>
      <c r="T19" s="266">
        <v>0</v>
      </c>
      <c r="U19" s="266">
        <v>0</v>
      </c>
      <c r="V19" s="268">
        <f t="shared" si="2"/>
        <v>6.666666666666667</v>
      </c>
      <c r="W19" s="265">
        <f t="shared" si="3"/>
        <v>14.666666666666666</v>
      </c>
      <c r="X19" s="266"/>
      <c r="Y19" s="266"/>
      <c r="Z19" s="266"/>
      <c r="AA19" s="266"/>
      <c r="AB19" s="257"/>
      <c r="AC19" s="257"/>
    </row>
    <row r="20" spans="1:29" s="258" customFormat="1" ht="14.25" customHeight="1">
      <c r="A20" s="262" t="s">
        <v>319</v>
      </c>
      <c r="B20" s="292">
        <f>C20+J20+K20+L20+M20+N20+O20+P20+Q20</f>
        <v>105</v>
      </c>
      <c r="C20" s="266">
        <v>7</v>
      </c>
      <c r="D20" s="267" t="s">
        <v>157</v>
      </c>
      <c r="E20" s="267" t="s">
        <v>157</v>
      </c>
      <c r="F20" s="267" t="s">
        <v>157</v>
      </c>
      <c r="G20" s="267" t="s">
        <v>157</v>
      </c>
      <c r="H20" s="267" t="s">
        <v>157</v>
      </c>
      <c r="I20" s="267" t="s">
        <v>157</v>
      </c>
      <c r="J20" s="266">
        <v>0</v>
      </c>
      <c r="K20" s="266">
        <v>0</v>
      </c>
      <c r="L20" s="266">
        <v>20</v>
      </c>
      <c r="M20" s="266">
        <v>0</v>
      </c>
      <c r="N20" s="266">
        <v>16</v>
      </c>
      <c r="O20" s="266">
        <v>62</v>
      </c>
      <c r="P20" s="266">
        <v>0</v>
      </c>
      <c r="Q20" s="266">
        <f>SUM(R20:U20)</f>
        <v>0</v>
      </c>
      <c r="R20" s="266">
        <v>0</v>
      </c>
      <c r="S20" s="266">
        <v>0</v>
      </c>
      <c r="T20" s="266">
        <v>0</v>
      </c>
      <c r="U20" s="266">
        <v>0</v>
      </c>
      <c r="V20" s="269">
        <f t="shared" si="2"/>
        <v>6.666666666666667</v>
      </c>
      <c r="W20" s="265">
        <f t="shared" si="3"/>
        <v>15.238095238095239</v>
      </c>
      <c r="X20" s="266"/>
      <c r="Y20" s="266"/>
      <c r="Z20" s="266"/>
      <c r="AA20" s="266"/>
      <c r="AB20" s="257"/>
      <c r="AC20" s="257"/>
    </row>
    <row r="21" spans="1:29" ht="14.25" customHeight="1">
      <c r="A21" s="290" t="s">
        <v>283</v>
      </c>
      <c r="B21" s="165">
        <f>SUM(B22:B23)</f>
        <v>28</v>
      </c>
      <c r="C21" s="74">
        <f>SUM(C22:C23)</f>
        <v>17</v>
      </c>
      <c r="D21" s="291" t="s">
        <v>157</v>
      </c>
      <c r="E21" s="291" t="s">
        <v>157</v>
      </c>
      <c r="F21" s="291" t="s">
        <v>157</v>
      </c>
      <c r="G21" s="291" t="s">
        <v>157</v>
      </c>
      <c r="H21" s="291" t="s">
        <v>157</v>
      </c>
      <c r="I21" s="291" t="s">
        <v>157</v>
      </c>
      <c r="J21" s="74">
        <f>SUM(J22:J23)</f>
        <v>6</v>
      </c>
      <c r="K21" s="74">
        <f>SUM(K22:K23)</f>
        <v>0</v>
      </c>
      <c r="L21" s="74">
        <f>SUM(L22:L23)</f>
        <v>0</v>
      </c>
      <c r="M21" s="74">
        <f aca="true" t="shared" si="9" ref="M21:U21">SUM(M22:M23)</f>
        <v>0</v>
      </c>
      <c r="N21" s="74">
        <f t="shared" si="9"/>
        <v>1</v>
      </c>
      <c r="O21" s="74">
        <f t="shared" si="9"/>
        <v>4</v>
      </c>
      <c r="P21" s="74">
        <f t="shared" si="9"/>
        <v>0</v>
      </c>
      <c r="Q21" s="74">
        <f t="shared" si="9"/>
        <v>0</v>
      </c>
      <c r="R21" s="74">
        <f t="shared" si="9"/>
        <v>0</v>
      </c>
      <c r="S21" s="74">
        <f t="shared" si="9"/>
        <v>0</v>
      </c>
      <c r="T21" s="74">
        <f t="shared" si="9"/>
        <v>0</v>
      </c>
      <c r="U21" s="74">
        <f t="shared" si="9"/>
        <v>0</v>
      </c>
      <c r="V21" s="293">
        <f t="shared" si="2"/>
        <v>60.71428571428571</v>
      </c>
      <c r="W21" s="161">
        <f t="shared" si="3"/>
        <v>3.571428571428571</v>
      </c>
      <c r="X21" s="74"/>
      <c r="Y21" s="74"/>
      <c r="Z21" s="74"/>
      <c r="AA21" s="74"/>
      <c r="AB21" s="49"/>
      <c r="AC21" s="49"/>
    </row>
    <row r="22" spans="1:29" s="258" customFormat="1" ht="14.25" customHeight="1">
      <c r="A22" s="262" t="s">
        <v>318</v>
      </c>
      <c r="B22" s="288" t="s">
        <v>157</v>
      </c>
      <c r="C22" s="267" t="s">
        <v>157</v>
      </c>
      <c r="D22" s="267" t="s">
        <v>284</v>
      </c>
      <c r="E22" s="267" t="s">
        <v>157</v>
      </c>
      <c r="F22" s="267" t="s">
        <v>157</v>
      </c>
      <c r="G22" s="267" t="s">
        <v>157</v>
      </c>
      <c r="H22" s="267" t="s">
        <v>157</v>
      </c>
      <c r="I22" s="267" t="s">
        <v>157</v>
      </c>
      <c r="J22" s="262" t="s">
        <v>157</v>
      </c>
      <c r="K22" s="262" t="s">
        <v>157</v>
      </c>
      <c r="L22" s="262" t="s">
        <v>157</v>
      </c>
      <c r="M22" s="262" t="s">
        <v>157</v>
      </c>
      <c r="N22" s="262" t="s">
        <v>157</v>
      </c>
      <c r="O22" s="262" t="s">
        <v>157</v>
      </c>
      <c r="P22" s="262" t="s">
        <v>157</v>
      </c>
      <c r="Q22" s="267" t="s">
        <v>284</v>
      </c>
      <c r="R22" s="262" t="s">
        <v>157</v>
      </c>
      <c r="S22" s="262" t="s">
        <v>157</v>
      </c>
      <c r="T22" s="262" t="s">
        <v>157</v>
      </c>
      <c r="U22" s="262" t="s">
        <v>157</v>
      </c>
      <c r="V22" s="262" t="s">
        <v>157</v>
      </c>
      <c r="W22" s="262" t="s">
        <v>157</v>
      </c>
      <c r="X22" s="263"/>
      <c r="Y22" s="263"/>
      <c r="Z22" s="263"/>
      <c r="AA22" s="263"/>
      <c r="AB22" s="257"/>
      <c r="AC22" s="257"/>
    </row>
    <row r="23" spans="1:29" s="258" customFormat="1" ht="14.25" customHeight="1">
      <c r="A23" s="262" t="s">
        <v>319</v>
      </c>
      <c r="B23" s="292">
        <f>C23+J23+K23+L23+M23+N23+O23+P23+Q23</f>
        <v>28</v>
      </c>
      <c r="C23" s="266">
        <v>17</v>
      </c>
      <c r="D23" s="267" t="s">
        <v>157</v>
      </c>
      <c r="E23" s="267" t="s">
        <v>157</v>
      </c>
      <c r="F23" s="267" t="s">
        <v>157</v>
      </c>
      <c r="G23" s="267" t="s">
        <v>157</v>
      </c>
      <c r="H23" s="267" t="s">
        <v>157</v>
      </c>
      <c r="I23" s="267" t="s">
        <v>157</v>
      </c>
      <c r="J23" s="267">
        <v>6</v>
      </c>
      <c r="K23" s="267">
        <v>0</v>
      </c>
      <c r="L23" s="267">
        <v>0</v>
      </c>
      <c r="M23" s="267">
        <v>0</v>
      </c>
      <c r="N23" s="267">
        <v>1</v>
      </c>
      <c r="O23" s="267">
        <v>4</v>
      </c>
      <c r="P23" s="267">
        <v>0</v>
      </c>
      <c r="Q23" s="263">
        <f>SUM(R23:U23)</f>
        <v>0</v>
      </c>
      <c r="R23" s="267">
        <v>0</v>
      </c>
      <c r="S23" s="267">
        <v>0</v>
      </c>
      <c r="T23" s="267">
        <v>0</v>
      </c>
      <c r="U23" s="267">
        <v>0</v>
      </c>
      <c r="V23" s="270">
        <f t="shared" si="2"/>
        <v>60.71428571428571</v>
      </c>
      <c r="W23" s="265">
        <f t="shared" si="3"/>
        <v>3.571428571428571</v>
      </c>
      <c r="X23" s="266"/>
      <c r="Y23" s="266"/>
      <c r="Z23" s="266"/>
      <c r="AA23" s="266"/>
      <c r="AB23" s="257"/>
      <c r="AC23" s="257"/>
    </row>
    <row r="24" spans="1:29" ht="7.5" customHeight="1">
      <c r="A24" s="77"/>
      <c r="B24" s="16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167"/>
      <c r="W24" s="167"/>
      <c r="X24" s="49"/>
      <c r="Y24" s="49"/>
      <c r="Z24" s="49"/>
      <c r="AA24" s="49"/>
      <c r="AB24" s="49"/>
      <c r="AC24" s="49"/>
    </row>
    <row r="27" spans="1:16" ht="15" customHeight="1">
      <c r="A27" s="583" t="s">
        <v>310</v>
      </c>
      <c r="B27" s="583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N27" s="60"/>
      <c r="O27" s="60"/>
      <c r="P27" s="60"/>
    </row>
    <row r="28" spans="1:24" ht="15" customHeight="1">
      <c r="A28" s="48" t="s">
        <v>163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30" t="s">
        <v>213</v>
      </c>
      <c r="N28" s="30"/>
      <c r="P28" s="62"/>
      <c r="Q28" s="62"/>
      <c r="V28" s="63"/>
      <c r="W28" s="64"/>
      <c r="X28" s="64" t="s">
        <v>159</v>
      </c>
    </row>
    <row r="29" spans="1:24" ht="18.75" customHeight="1">
      <c r="A29" s="550"/>
      <c r="B29" s="504" t="s">
        <v>0</v>
      </c>
      <c r="C29" s="555" t="s">
        <v>193</v>
      </c>
      <c r="D29" s="556"/>
      <c r="E29" s="556"/>
      <c r="F29" s="556"/>
      <c r="G29" s="556"/>
      <c r="H29" s="556"/>
      <c r="I29" s="581"/>
      <c r="J29" s="526" t="s">
        <v>168</v>
      </c>
      <c r="K29" s="533" t="s">
        <v>240</v>
      </c>
      <c r="L29" s="534"/>
      <c r="M29" s="530" t="s">
        <v>169</v>
      </c>
      <c r="N29" s="526" t="s">
        <v>170</v>
      </c>
      <c r="O29" s="526" t="s">
        <v>171</v>
      </c>
      <c r="P29" s="523" t="s">
        <v>329</v>
      </c>
      <c r="Q29" s="541" t="s">
        <v>172</v>
      </c>
      <c r="R29" s="542"/>
      <c r="S29" s="542"/>
      <c r="T29" s="542"/>
      <c r="U29" s="543"/>
      <c r="V29" s="564" t="s">
        <v>173</v>
      </c>
      <c r="W29" s="537" t="s">
        <v>82</v>
      </c>
      <c r="X29" s="358" t="s">
        <v>286</v>
      </c>
    </row>
    <row r="30" spans="1:24" ht="19.5" customHeight="1">
      <c r="A30" s="551"/>
      <c r="B30" s="505"/>
      <c r="C30" s="526" t="s">
        <v>81</v>
      </c>
      <c r="D30" s="533" t="s">
        <v>85</v>
      </c>
      <c r="E30" s="559"/>
      <c r="F30" s="560"/>
      <c r="G30" s="567" t="s">
        <v>272</v>
      </c>
      <c r="H30" s="526" t="s">
        <v>86</v>
      </c>
      <c r="I30" s="347" t="s">
        <v>241</v>
      </c>
      <c r="J30" s="540"/>
      <c r="K30" s="535"/>
      <c r="L30" s="536"/>
      <c r="M30" s="531"/>
      <c r="N30" s="540"/>
      <c r="O30" s="540"/>
      <c r="P30" s="524"/>
      <c r="Q30" s="544"/>
      <c r="R30" s="545"/>
      <c r="S30" s="545"/>
      <c r="T30" s="545"/>
      <c r="U30" s="546"/>
      <c r="V30" s="565"/>
      <c r="W30" s="538"/>
      <c r="X30" s="359"/>
    </row>
    <row r="31" spans="1:24" ht="19.5" customHeight="1">
      <c r="A31" s="551"/>
      <c r="B31" s="505"/>
      <c r="C31" s="540"/>
      <c r="D31" s="561"/>
      <c r="E31" s="562"/>
      <c r="F31" s="563"/>
      <c r="G31" s="568"/>
      <c r="H31" s="540"/>
      <c r="I31" s="348"/>
      <c r="J31" s="540"/>
      <c r="K31" s="528" t="s">
        <v>162</v>
      </c>
      <c r="L31" s="526" t="s">
        <v>87</v>
      </c>
      <c r="M31" s="531"/>
      <c r="N31" s="540"/>
      <c r="O31" s="540"/>
      <c r="P31" s="524"/>
      <c r="Q31" s="547"/>
      <c r="R31" s="548"/>
      <c r="S31" s="548"/>
      <c r="T31" s="548"/>
      <c r="U31" s="549"/>
      <c r="V31" s="565"/>
      <c r="W31" s="538"/>
      <c r="X31" s="359"/>
    </row>
    <row r="32" spans="1:24" ht="18" customHeight="1">
      <c r="A32" s="552"/>
      <c r="B32" s="506"/>
      <c r="C32" s="527"/>
      <c r="D32" s="67" t="s">
        <v>72</v>
      </c>
      <c r="E32" s="24" t="s">
        <v>73</v>
      </c>
      <c r="F32" s="67" t="s">
        <v>88</v>
      </c>
      <c r="G32" s="569"/>
      <c r="H32" s="527"/>
      <c r="I32" s="349"/>
      <c r="J32" s="527"/>
      <c r="K32" s="529"/>
      <c r="L32" s="527"/>
      <c r="M32" s="532"/>
      <c r="N32" s="527"/>
      <c r="O32" s="527"/>
      <c r="P32" s="525"/>
      <c r="Q32" s="23" t="s">
        <v>81</v>
      </c>
      <c r="R32" s="11" t="s">
        <v>189</v>
      </c>
      <c r="S32" s="23" t="s">
        <v>190</v>
      </c>
      <c r="T32" s="11" t="s">
        <v>191</v>
      </c>
      <c r="U32" s="23" t="s">
        <v>192</v>
      </c>
      <c r="V32" s="566"/>
      <c r="W32" s="539"/>
      <c r="X32" s="360"/>
    </row>
    <row r="33" spans="1:24" ht="9" customHeight="1">
      <c r="A33" s="65"/>
      <c r="B33" s="159"/>
      <c r="C33" s="66"/>
      <c r="D33" s="66"/>
      <c r="E33" s="66"/>
      <c r="F33" s="66"/>
      <c r="G33" s="66"/>
      <c r="H33" s="66"/>
      <c r="I33" s="66"/>
      <c r="J33" s="68"/>
      <c r="K33" s="68"/>
      <c r="L33" s="68"/>
      <c r="M33" s="68"/>
      <c r="N33" s="66"/>
      <c r="O33" s="66"/>
      <c r="P33" s="66"/>
      <c r="Q33" s="22"/>
      <c r="R33" s="22"/>
      <c r="S33" s="22"/>
      <c r="T33" s="22"/>
      <c r="U33" s="69"/>
      <c r="V33" s="22"/>
      <c r="W33" s="70"/>
      <c r="X33" s="49"/>
    </row>
    <row r="34" spans="1:24" ht="15" customHeight="1">
      <c r="A34" s="85" t="s">
        <v>291</v>
      </c>
      <c r="B34" s="160">
        <v>181</v>
      </c>
      <c r="C34" s="76">
        <v>180</v>
      </c>
      <c r="D34" s="75">
        <v>17</v>
      </c>
      <c r="E34" s="76">
        <v>0</v>
      </c>
      <c r="F34" s="76">
        <v>2</v>
      </c>
      <c r="G34" s="76">
        <v>161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1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3</v>
      </c>
      <c r="W34" s="162">
        <v>99.4</v>
      </c>
      <c r="X34" s="76">
        <v>0</v>
      </c>
    </row>
    <row r="35" spans="1:24" s="73" customFormat="1" ht="15" customHeight="1">
      <c r="A35" s="82" t="s">
        <v>322</v>
      </c>
      <c r="B35" s="163">
        <f>B37+B41</f>
        <v>181</v>
      </c>
      <c r="C35" s="72">
        <f aca="true" t="shared" si="10" ref="C35:V35">C37+C41</f>
        <v>180</v>
      </c>
      <c r="D35" s="72">
        <f t="shared" si="10"/>
        <v>16</v>
      </c>
      <c r="E35" s="72">
        <f t="shared" si="10"/>
        <v>0</v>
      </c>
      <c r="F35" s="72">
        <f t="shared" si="10"/>
        <v>0</v>
      </c>
      <c r="G35" s="72">
        <f t="shared" si="10"/>
        <v>164</v>
      </c>
      <c r="H35" s="72">
        <f t="shared" si="10"/>
        <v>0</v>
      </c>
      <c r="I35" s="72">
        <f t="shared" si="10"/>
        <v>0</v>
      </c>
      <c r="J35" s="72">
        <f t="shared" si="10"/>
        <v>0</v>
      </c>
      <c r="K35" s="72">
        <f t="shared" si="10"/>
        <v>0</v>
      </c>
      <c r="L35" s="72">
        <f t="shared" si="10"/>
        <v>0</v>
      </c>
      <c r="M35" s="72">
        <f t="shared" si="10"/>
        <v>0</v>
      </c>
      <c r="N35" s="72">
        <f t="shared" si="10"/>
        <v>0</v>
      </c>
      <c r="O35" s="72">
        <f t="shared" si="10"/>
        <v>1</v>
      </c>
      <c r="P35" s="72">
        <f t="shared" si="10"/>
        <v>0</v>
      </c>
      <c r="Q35" s="72">
        <f t="shared" si="10"/>
        <v>0</v>
      </c>
      <c r="R35" s="72">
        <f t="shared" si="10"/>
        <v>0</v>
      </c>
      <c r="S35" s="72">
        <f t="shared" si="10"/>
        <v>0</v>
      </c>
      <c r="T35" s="72">
        <f t="shared" si="10"/>
        <v>0</v>
      </c>
      <c r="U35" s="142">
        <f t="shared" si="10"/>
        <v>0</v>
      </c>
      <c r="V35" s="72">
        <f t="shared" si="10"/>
        <v>1</v>
      </c>
      <c r="W35" s="164">
        <f>C35/B35*100</f>
        <v>99.4475138121547</v>
      </c>
      <c r="X35" s="142">
        <f>(N35+Q35)/B35*100</f>
        <v>0</v>
      </c>
    </row>
    <row r="36" spans="1:24" s="73" customFormat="1" ht="12.75" customHeight="1">
      <c r="A36" s="16"/>
      <c r="B36" s="163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142"/>
      <c r="V36" s="72"/>
      <c r="W36" s="164"/>
      <c r="X36" s="142"/>
    </row>
    <row r="37" spans="1:24" s="73" customFormat="1" ht="14.25" customHeight="1">
      <c r="A37" s="294" t="s">
        <v>320</v>
      </c>
      <c r="B37" s="160">
        <f>SUM(B38:B39)</f>
        <v>138</v>
      </c>
      <c r="C37" s="75">
        <f>SUM(C38:C39)</f>
        <v>137</v>
      </c>
      <c r="D37" s="75">
        <v>5</v>
      </c>
      <c r="E37" s="75">
        <v>0</v>
      </c>
      <c r="F37" s="75">
        <v>0</v>
      </c>
      <c r="G37" s="75">
        <v>132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1</v>
      </c>
      <c r="P37" s="75">
        <v>0</v>
      </c>
      <c r="Q37" s="75">
        <f>SUM(R37:U37)</f>
        <v>0</v>
      </c>
      <c r="R37" s="75">
        <v>0</v>
      </c>
      <c r="S37" s="75">
        <v>0</v>
      </c>
      <c r="T37" s="75">
        <v>0</v>
      </c>
      <c r="U37" s="75">
        <v>0</v>
      </c>
      <c r="V37" s="75">
        <v>1</v>
      </c>
      <c r="W37" s="162">
        <f>C37/B37*100</f>
        <v>99.27536231884058</v>
      </c>
      <c r="X37" s="76">
        <f>(N37+Q37)/B37*100</f>
        <v>0</v>
      </c>
    </row>
    <row r="38" spans="1:24" s="271" customFormat="1" ht="14.25" customHeight="1">
      <c r="A38" s="262" t="s">
        <v>318</v>
      </c>
      <c r="B38" s="288">
        <f>C38+J38+K38+L38+M38+N38+O38+P38+Q38</f>
        <v>61</v>
      </c>
      <c r="C38" s="262">
        <f>SUM(D38:I38)</f>
        <v>61</v>
      </c>
      <c r="D38" s="262">
        <v>1</v>
      </c>
      <c r="E38" s="263">
        <v>0</v>
      </c>
      <c r="F38" s="263">
        <v>0</v>
      </c>
      <c r="G38" s="263">
        <v>60</v>
      </c>
      <c r="H38" s="263">
        <v>0</v>
      </c>
      <c r="I38" s="263">
        <v>0</v>
      </c>
      <c r="J38" s="263">
        <v>0</v>
      </c>
      <c r="K38" s="263">
        <v>0</v>
      </c>
      <c r="L38" s="263">
        <v>0</v>
      </c>
      <c r="M38" s="263">
        <v>0</v>
      </c>
      <c r="N38" s="263">
        <v>0</v>
      </c>
      <c r="O38" s="263">
        <v>0</v>
      </c>
      <c r="P38" s="263">
        <v>0</v>
      </c>
      <c r="Q38" s="263">
        <f>SUM(R38:U38)</f>
        <v>0</v>
      </c>
      <c r="R38" s="263">
        <v>0</v>
      </c>
      <c r="S38" s="263">
        <v>0</v>
      </c>
      <c r="T38" s="263">
        <v>0</v>
      </c>
      <c r="U38" s="263">
        <v>0</v>
      </c>
      <c r="V38" s="263">
        <v>0</v>
      </c>
      <c r="W38" s="295">
        <f>C38/B38*100</f>
        <v>100</v>
      </c>
      <c r="X38" s="263">
        <f>(N38+Q38)/B38*100</f>
        <v>0</v>
      </c>
    </row>
    <row r="39" spans="1:24" s="258" customFormat="1" ht="14.25" customHeight="1">
      <c r="A39" s="262" t="s">
        <v>319</v>
      </c>
      <c r="B39" s="288">
        <f>C39+J39+K39+L39+M39+N39+O39+P39+Q39</f>
        <v>77</v>
      </c>
      <c r="C39" s="262">
        <f>SUM(D39:I39)</f>
        <v>76</v>
      </c>
      <c r="D39" s="262">
        <f>D37-D38</f>
        <v>4</v>
      </c>
      <c r="E39" s="263">
        <f aca="true" t="shared" si="11" ref="E39:V39">E37-E38</f>
        <v>0</v>
      </c>
      <c r="F39" s="263">
        <f t="shared" si="11"/>
        <v>0</v>
      </c>
      <c r="G39" s="263">
        <f t="shared" si="11"/>
        <v>72</v>
      </c>
      <c r="H39" s="263">
        <f t="shared" si="11"/>
        <v>0</v>
      </c>
      <c r="I39" s="263">
        <f t="shared" si="11"/>
        <v>0</v>
      </c>
      <c r="J39" s="263">
        <f t="shared" si="11"/>
        <v>0</v>
      </c>
      <c r="K39" s="263">
        <f t="shared" si="11"/>
        <v>0</v>
      </c>
      <c r="L39" s="263">
        <f t="shared" si="11"/>
        <v>0</v>
      </c>
      <c r="M39" s="263">
        <f t="shared" si="11"/>
        <v>0</v>
      </c>
      <c r="N39" s="263">
        <f t="shared" si="11"/>
        <v>0</v>
      </c>
      <c r="O39" s="263">
        <f t="shared" si="11"/>
        <v>1</v>
      </c>
      <c r="P39" s="263">
        <f t="shared" si="11"/>
        <v>0</v>
      </c>
      <c r="Q39" s="263">
        <f t="shared" si="11"/>
        <v>0</v>
      </c>
      <c r="R39" s="263">
        <f t="shared" si="11"/>
        <v>0</v>
      </c>
      <c r="S39" s="263">
        <f t="shared" si="11"/>
        <v>0</v>
      </c>
      <c r="T39" s="263">
        <f t="shared" si="11"/>
        <v>0</v>
      </c>
      <c r="U39" s="263">
        <f t="shared" si="11"/>
        <v>0</v>
      </c>
      <c r="V39" s="263">
        <f t="shared" si="11"/>
        <v>1</v>
      </c>
      <c r="W39" s="295">
        <f>C39/B39*100</f>
        <v>98.7012987012987</v>
      </c>
      <c r="X39" s="263">
        <f>(N39+Q39)/B39*100</f>
        <v>0</v>
      </c>
    </row>
    <row r="40" spans="1:24" ht="14.25" customHeight="1">
      <c r="A40" s="16"/>
      <c r="B40" s="165"/>
      <c r="C40" s="75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43"/>
      <c r="V40" s="74"/>
      <c r="W40" s="144"/>
      <c r="X40" s="144"/>
    </row>
    <row r="41" spans="1:24" ht="14.25" customHeight="1">
      <c r="A41" s="296" t="s">
        <v>321</v>
      </c>
      <c r="B41" s="160">
        <f>SUM(B42:B43)</f>
        <v>43</v>
      </c>
      <c r="C41" s="75">
        <f>SUM(C42:C43)</f>
        <v>43</v>
      </c>
      <c r="D41" s="75">
        <v>11</v>
      </c>
      <c r="E41" s="75">
        <v>0</v>
      </c>
      <c r="F41" s="75">
        <v>0</v>
      </c>
      <c r="G41" s="75">
        <v>32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f>SUM(Q42:Q43)</f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162">
        <f>C41/B41*100</f>
        <v>100</v>
      </c>
      <c r="X41" s="76">
        <f>(N41+Q41)/B41*100</f>
        <v>0</v>
      </c>
    </row>
    <row r="42" spans="1:24" s="258" customFormat="1" ht="14.25" customHeight="1">
      <c r="A42" s="262" t="s">
        <v>318</v>
      </c>
      <c r="B42" s="288">
        <f>C42+J42+K42+L42+M42+N42+O42+P42+Q42</f>
        <v>28</v>
      </c>
      <c r="C42" s="262">
        <f>SUM(D42:I42)</f>
        <v>28</v>
      </c>
      <c r="D42" s="262">
        <v>11</v>
      </c>
      <c r="E42" s="263">
        <v>0</v>
      </c>
      <c r="F42" s="263">
        <v>0</v>
      </c>
      <c r="G42" s="263">
        <v>17</v>
      </c>
      <c r="H42" s="263">
        <v>0</v>
      </c>
      <c r="I42" s="263">
        <v>0</v>
      </c>
      <c r="J42" s="263">
        <v>0</v>
      </c>
      <c r="K42" s="263">
        <v>0</v>
      </c>
      <c r="L42" s="263">
        <v>0</v>
      </c>
      <c r="M42" s="263">
        <v>0</v>
      </c>
      <c r="N42" s="263">
        <v>0</v>
      </c>
      <c r="O42" s="263">
        <v>0</v>
      </c>
      <c r="P42" s="263">
        <v>0</v>
      </c>
      <c r="Q42" s="263">
        <f>SUM(R42:U42)</f>
        <v>0</v>
      </c>
      <c r="R42" s="263">
        <v>0</v>
      </c>
      <c r="S42" s="263">
        <v>0</v>
      </c>
      <c r="T42" s="263">
        <v>0</v>
      </c>
      <c r="U42" s="263">
        <v>0</v>
      </c>
      <c r="V42" s="263">
        <v>0</v>
      </c>
      <c r="W42" s="295">
        <f>C42/B42*100</f>
        <v>100</v>
      </c>
      <c r="X42" s="263">
        <f>(N42+Q42)/B42*100</f>
        <v>0</v>
      </c>
    </row>
    <row r="43" spans="1:24" s="258" customFormat="1" ht="14.25" customHeight="1">
      <c r="A43" s="262" t="s">
        <v>319</v>
      </c>
      <c r="B43" s="288">
        <f>C43+J43+K43+L43+M43+N43+O43+P43+Q43</f>
        <v>15</v>
      </c>
      <c r="C43" s="263">
        <f>SUM(D43:I43)</f>
        <v>15</v>
      </c>
      <c r="D43" s="262">
        <f aca="true" t="shared" si="12" ref="D43:P43">D41-D42</f>
        <v>0</v>
      </c>
      <c r="E43" s="263">
        <f t="shared" si="12"/>
        <v>0</v>
      </c>
      <c r="F43" s="263">
        <f t="shared" si="12"/>
        <v>0</v>
      </c>
      <c r="G43" s="263">
        <f t="shared" si="12"/>
        <v>15</v>
      </c>
      <c r="H43" s="263">
        <f t="shared" si="12"/>
        <v>0</v>
      </c>
      <c r="I43" s="263">
        <f t="shared" si="12"/>
        <v>0</v>
      </c>
      <c r="J43" s="263">
        <f t="shared" si="12"/>
        <v>0</v>
      </c>
      <c r="K43" s="263">
        <f t="shared" si="12"/>
        <v>0</v>
      </c>
      <c r="L43" s="263">
        <f t="shared" si="12"/>
        <v>0</v>
      </c>
      <c r="M43" s="263">
        <f t="shared" si="12"/>
        <v>0</v>
      </c>
      <c r="N43" s="263">
        <f t="shared" si="12"/>
        <v>0</v>
      </c>
      <c r="O43" s="263">
        <f t="shared" si="12"/>
        <v>0</v>
      </c>
      <c r="P43" s="263">
        <f t="shared" si="12"/>
        <v>0</v>
      </c>
      <c r="Q43" s="263">
        <f>SUM(R43:U43)</f>
        <v>0</v>
      </c>
      <c r="R43" s="263">
        <f>R41-R42</f>
        <v>0</v>
      </c>
      <c r="S43" s="263">
        <f>S41-S42</f>
        <v>0</v>
      </c>
      <c r="T43" s="263">
        <f>T41-T42</f>
        <v>0</v>
      </c>
      <c r="U43" s="263">
        <f>U41-U42</f>
        <v>0</v>
      </c>
      <c r="V43" s="263">
        <f>V41-V42</f>
        <v>0</v>
      </c>
      <c r="W43" s="295">
        <f>C43/B43*100</f>
        <v>100</v>
      </c>
      <c r="X43" s="263">
        <f>(N43+Q43)/B43*100</f>
        <v>0</v>
      </c>
    </row>
    <row r="44" spans="1:24" ht="7.5" customHeight="1">
      <c r="A44" s="78"/>
      <c r="B44" s="16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</row>
    <row r="47" spans="1:16" ht="15" customHeight="1">
      <c r="A47" s="583" t="s">
        <v>311</v>
      </c>
      <c r="B47" s="583"/>
      <c r="C47" s="583"/>
      <c r="D47" s="583"/>
      <c r="E47" s="583"/>
      <c r="F47" s="583"/>
      <c r="G47" s="583"/>
      <c r="H47" s="583"/>
      <c r="I47" s="583"/>
      <c r="J47" s="583"/>
      <c r="K47" s="583"/>
      <c r="L47" s="583"/>
      <c r="N47" s="60"/>
      <c r="O47" s="60"/>
      <c r="P47" s="60"/>
    </row>
    <row r="48" spans="1:23" ht="15" customHeight="1">
      <c r="A48" s="48" t="s">
        <v>164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30" t="s">
        <v>213</v>
      </c>
      <c r="N48" s="30"/>
      <c r="P48" s="62"/>
      <c r="Q48" s="62"/>
      <c r="V48" s="63"/>
      <c r="W48" s="64" t="s">
        <v>159</v>
      </c>
    </row>
    <row r="49" spans="1:23" ht="17.25" customHeight="1">
      <c r="A49" s="519"/>
      <c r="B49" s="504" t="s">
        <v>0</v>
      </c>
      <c r="C49" s="555" t="s">
        <v>174</v>
      </c>
      <c r="D49" s="556"/>
      <c r="E49" s="556"/>
      <c r="F49" s="556"/>
      <c r="G49" s="556"/>
      <c r="H49" s="556"/>
      <c r="I49" s="557"/>
      <c r="J49" s="530" t="s">
        <v>239</v>
      </c>
      <c r="K49" s="533" t="s">
        <v>240</v>
      </c>
      <c r="L49" s="534"/>
      <c r="M49" s="347" t="s">
        <v>169</v>
      </c>
      <c r="N49" s="370" t="s">
        <v>170</v>
      </c>
      <c r="O49" s="575"/>
      <c r="P49" s="347" t="s">
        <v>187</v>
      </c>
      <c r="Q49" s="347" t="s">
        <v>188</v>
      </c>
      <c r="R49" s="370" t="s">
        <v>330</v>
      </c>
      <c r="S49" s="409" t="s">
        <v>178</v>
      </c>
      <c r="T49" s="574"/>
      <c r="U49" s="575"/>
      <c r="V49" s="571" t="s">
        <v>160</v>
      </c>
      <c r="W49" s="358" t="s">
        <v>298</v>
      </c>
    </row>
    <row r="50" spans="1:23" ht="18" customHeight="1">
      <c r="A50" s="570"/>
      <c r="B50" s="505"/>
      <c r="C50" s="528" t="s">
        <v>81</v>
      </c>
      <c r="D50" s="347" t="s">
        <v>91</v>
      </c>
      <c r="E50" s="521" t="s">
        <v>238</v>
      </c>
      <c r="F50" s="347" t="s">
        <v>93</v>
      </c>
      <c r="G50" s="347" t="s">
        <v>94</v>
      </c>
      <c r="H50" s="347" t="s">
        <v>95</v>
      </c>
      <c r="I50" s="553" t="s">
        <v>242</v>
      </c>
      <c r="J50" s="531"/>
      <c r="K50" s="535"/>
      <c r="L50" s="536"/>
      <c r="M50" s="348"/>
      <c r="N50" s="582"/>
      <c r="O50" s="578"/>
      <c r="P50" s="348"/>
      <c r="Q50" s="348"/>
      <c r="R50" s="371"/>
      <c r="S50" s="576"/>
      <c r="T50" s="577"/>
      <c r="U50" s="578"/>
      <c r="V50" s="572"/>
      <c r="W50" s="359"/>
    </row>
    <row r="51" spans="1:23" ht="18" customHeight="1">
      <c r="A51" s="570"/>
      <c r="B51" s="505"/>
      <c r="C51" s="558"/>
      <c r="D51" s="348"/>
      <c r="E51" s="521"/>
      <c r="F51" s="348"/>
      <c r="G51" s="348"/>
      <c r="H51" s="348"/>
      <c r="I51" s="553"/>
      <c r="J51" s="531"/>
      <c r="K51" s="528" t="s">
        <v>162</v>
      </c>
      <c r="L51" s="526" t="s">
        <v>87</v>
      </c>
      <c r="M51" s="348"/>
      <c r="N51" s="376" t="s">
        <v>289</v>
      </c>
      <c r="O51" s="394" t="s">
        <v>290</v>
      </c>
      <c r="P51" s="348"/>
      <c r="Q51" s="348"/>
      <c r="R51" s="371"/>
      <c r="S51" s="413" t="s">
        <v>81</v>
      </c>
      <c r="T51" s="376" t="s">
        <v>289</v>
      </c>
      <c r="U51" s="394" t="s">
        <v>290</v>
      </c>
      <c r="V51" s="572"/>
      <c r="W51" s="359"/>
    </row>
    <row r="52" spans="1:23" ht="19.5" customHeight="1">
      <c r="A52" s="520"/>
      <c r="B52" s="506"/>
      <c r="C52" s="529"/>
      <c r="D52" s="349"/>
      <c r="E52" s="522"/>
      <c r="F52" s="349"/>
      <c r="G52" s="349"/>
      <c r="H52" s="349"/>
      <c r="I52" s="554"/>
      <c r="J52" s="532"/>
      <c r="K52" s="529"/>
      <c r="L52" s="527"/>
      <c r="M52" s="349"/>
      <c r="N52" s="580"/>
      <c r="O52" s="395"/>
      <c r="P52" s="349"/>
      <c r="Q52" s="349"/>
      <c r="R52" s="372"/>
      <c r="S52" s="579"/>
      <c r="T52" s="580"/>
      <c r="U52" s="395"/>
      <c r="V52" s="573"/>
      <c r="W52" s="360"/>
    </row>
    <row r="53" spans="1:23" ht="9" customHeight="1">
      <c r="A53" s="65"/>
      <c r="B53" s="159"/>
      <c r="C53" s="66"/>
      <c r="D53" s="66"/>
      <c r="E53" s="66"/>
      <c r="F53" s="66"/>
      <c r="G53" s="66"/>
      <c r="H53" s="66"/>
      <c r="I53" s="66"/>
      <c r="J53" s="68"/>
      <c r="K53" s="68"/>
      <c r="L53" s="68"/>
      <c r="M53" s="68"/>
      <c r="N53" s="66"/>
      <c r="O53" s="66"/>
      <c r="P53" s="66"/>
      <c r="Q53" s="66"/>
      <c r="R53" s="66"/>
      <c r="S53" s="22"/>
      <c r="T53" s="22"/>
      <c r="U53" s="22"/>
      <c r="V53" s="69"/>
      <c r="W53" s="70"/>
    </row>
    <row r="54" spans="1:23" ht="15" customHeight="1">
      <c r="A54" s="85" t="s">
        <v>291</v>
      </c>
      <c r="B54" s="160">
        <v>162</v>
      </c>
      <c r="C54" s="76">
        <v>121</v>
      </c>
      <c r="D54" s="75">
        <v>119</v>
      </c>
      <c r="E54" s="76">
        <v>2</v>
      </c>
      <c r="F54" s="76">
        <v>0</v>
      </c>
      <c r="G54" s="76">
        <v>0</v>
      </c>
      <c r="H54" s="76">
        <v>0</v>
      </c>
      <c r="I54" s="76">
        <v>0</v>
      </c>
      <c r="J54" s="76">
        <v>9</v>
      </c>
      <c r="K54" s="76">
        <v>5</v>
      </c>
      <c r="L54" s="76">
        <v>22</v>
      </c>
      <c r="M54" s="76">
        <v>0</v>
      </c>
      <c r="N54" s="76">
        <v>3</v>
      </c>
      <c r="O54" s="76">
        <v>0</v>
      </c>
      <c r="P54" s="76">
        <v>0</v>
      </c>
      <c r="Q54" s="76">
        <v>2</v>
      </c>
      <c r="R54" s="76">
        <v>0</v>
      </c>
      <c r="S54" s="76">
        <v>0</v>
      </c>
      <c r="T54" s="76">
        <v>0</v>
      </c>
      <c r="U54" s="76">
        <v>0</v>
      </c>
      <c r="V54" s="162">
        <v>74.7</v>
      </c>
      <c r="W54" s="143">
        <v>1.9</v>
      </c>
    </row>
    <row r="55" spans="1:23" s="73" customFormat="1" ht="15" customHeight="1">
      <c r="A55" s="82" t="s">
        <v>322</v>
      </c>
      <c r="B55" s="163">
        <f>B57+B61</f>
        <v>161</v>
      </c>
      <c r="C55" s="72">
        <f>C57+C61</f>
        <v>125</v>
      </c>
      <c r="D55" s="72">
        <f aca="true" t="shared" si="13" ref="D55:U55">D57+D61</f>
        <v>123</v>
      </c>
      <c r="E55" s="72">
        <f t="shared" si="13"/>
        <v>2</v>
      </c>
      <c r="F55" s="72">
        <f t="shared" si="13"/>
        <v>0</v>
      </c>
      <c r="G55" s="72">
        <f t="shared" si="13"/>
        <v>0</v>
      </c>
      <c r="H55" s="72">
        <f t="shared" si="13"/>
        <v>0</v>
      </c>
      <c r="I55" s="72">
        <f t="shared" si="13"/>
        <v>0</v>
      </c>
      <c r="J55" s="72">
        <f t="shared" si="13"/>
        <v>5</v>
      </c>
      <c r="K55" s="72">
        <f t="shared" si="13"/>
        <v>3</v>
      </c>
      <c r="L55" s="72">
        <f t="shared" si="13"/>
        <v>21</v>
      </c>
      <c r="M55" s="72">
        <f t="shared" si="13"/>
        <v>0</v>
      </c>
      <c r="N55" s="72">
        <f t="shared" si="13"/>
        <v>2</v>
      </c>
      <c r="O55" s="72">
        <f t="shared" si="13"/>
        <v>0</v>
      </c>
      <c r="P55" s="72">
        <f t="shared" si="13"/>
        <v>0</v>
      </c>
      <c r="Q55" s="72">
        <f t="shared" si="13"/>
        <v>5</v>
      </c>
      <c r="R55" s="72">
        <f t="shared" si="13"/>
        <v>0</v>
      </c>
      <c r="S55" s="72">
        <f t="shared" si="13"/>
        <v>0</v>
      </c>
      <c r="T55" s="72">
        <f t="shared" si="13"/>
        <v>0</v>
      </c>
      <c r="U55" s="72">
        <f t="shared" si="13"/>
        <v>0</v>
      </c>
      <c r="V55" s="164">
        <f>C55/B55*100</f>
        <v>77.63975155279503</v>
      </c>
      <c r="W55" s="147">
        <f>(N55+O55+S55)/B55*100</f>
        <v>1.2422360248447204</v>
      </c>
    </row>
    <row r="56" spans="1:23" s="73" customFormat="1" ht="12.75" customHeight="1">
      <c r="A56" s="16"/>
      <c r="B56" s="163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164"/>
      <c r="W56" s="147"/>
    </row>
    <row r="57" spans="1:23" s="73" customFormat="1" ht="14.25" customHeight="1">
      <c r="A57" s="294" t="s">
        <v>320</v>
      </c>
      <c r="B57" s="163">
        <f>SUM(B58:B59)</f>
        <v>129</v>
      </c>
      <c r="C57" s="72">
        <f aca="true" t="shared" si="14" ref="C57:L57">SUM(C58:C59)</f>
        <v>99</v>
      </c>
      <c r="D57" s="72">
        <f t="shared" si="14"/>
        <v>98</v>
      </c>
      <c r="E57" s="72">
        <f t="shared" si="14"/>
        <v>1</v>
      </c>
      <c r="F57" s="72">
        <f t="shared" si="14"/>
        <v>0</v>
      </c>
      <c r="G57" s="72">
        <f t="shared" si="14"/>
        <v>0</v>
      </c>
      <c r="H57" s="72">
        <f t="shared" si="14"/>
        <v>0</v>
      </c>
      <c r="I57" s="72">
        <f t="shared" si="14"/>
        <v>0</v>
      </c>
      <c r="J57" s="72">
        <v>4</v>
      </c>
      <c r="K57" s="72">
        <f t="shared" si="14"/>
        <v>3</v>
      </c>
      <c r="L57" s="72">
        <f t="shared" si="14"/>
        <v>21</v>
      </c>
      <c r="M57" s="72">
        <v>0</v>
      </c>
      <c r="N57" s="72">
        <v>2</v>
      </c>
      <c r="O57" s="72">
        <v>0</v>
      </c>
      <c r="P57" s="72">
        <v>0</v>
      </c>
      <c r="Q57" s="72">
        <v>0</v>
      </c>
      <c r="R57" s="72">
        <v>0</v>
      </c>
      <c r="S57" s="72">
        <f>SUM(S58:S59)</f>
        <v>0</v>
      </c>
      <c r="T57" s="72">
        <v>0</v>
      </c>
      <c r="U57" s="72">
        <v>0</v>
      </c>
      <c r="V57" s="144">
        <f>C57/B57*100</f>
        <v>76.74418604651163</v>
      </c>
      <c r="W57" s="297">
        <f>(N57+O57+S57)/B57*100</f>
        <v>1.550387596899225</v>
      </c>
    </row>
    <row r="58" spans="1:23" s="271" customFormat="1" ht="14.25" customHeight="1">
      <c r="A58" s="262" t="s">
        <v>318</v>
      </c>
      <c r="B58" s="298">
        <f>C58+J58+K58+L58+M58+N58+O58+P58+Q58+R58+S58</f>
        <v>53</v>
      </c>
      <c r="C58" s="272">
        <f>SUM(D58:I58)</f>
        <v>38</v>
      </c>
      <c r="D58" s="266">
        <v>38</v>
      </c>
      <c r="E58" s="272">
        <v>0</v>
      </c>
      <c r="F58" s="272">
        <v>0</v>
      </c>
      <c r="G58" s="272">
        <v>0</v>
      </c>
      <c r="H58" s="272">
        <v>0</v>
      </c>
      <c r="I58" s="272">
        <v>0</v>
      </c>
      <c r="J58" s="272">
        <v>0</v>
      </c>
      <c r="K58" s="272">
        <v>1</v>
      </c>
      <c r="L58" s="266">
        <v>14</v>
      </c>
      <c r="M58" s="266">
        <v>0</v>
      </c>
      <c r="N58" s="266">
        <v>0</v>
      </c>
      <c r="O58" s="266">
        <v>0</v>
      </c>
      <c r="P58" s="266">
        <v>0</v>
      </c>
      <c r="Q58" s="266">
        <v>0</v>
      </c>
      <c r="R58" s="266">
        <v>0</v>
      </c>
      <c r="S58" s="272">
        <f>SUM(T58:U58)</f>
        <v>0</v>
      </c>
      <c r="T58" s="266">
        <v>0</v>
      </c>
      <c r="U58" s="266">
        <v>0</v>
      </c>
      <c r="V58" s="270">
        <f>C58/B58*100</f>
        <v>71.69811320754717</v>
      </c>
      <c r="W58" s="299">
        <f>(N58+O58+S58)/B58*100</f>
        <v>0</v>
      </c>
    </row>
    <row r="59" spans="1:23" s="258" customFormat="1" ht="14.25" customHeight="1">
      <c r="A59" s="262" t="s">
        <v>319</v>
      </c>
      <c r="B59" s="298">
        <f>C59+J59+K59+L59+M59+N59+O59+P59+Q59+R59+S59</f>
        <v>76</v>
      </c>
      <c r="C59" s="272">
        <f>SUM(D59:I59)</f>
        <v>61</v>
      </c>
      <c r="D59" s="266">
        <v>60</v>
      </c>
      <c r="E59" s="266">
        <v>1</v>
      </c>
      <c r="F59" s="266">
        <v>0</v>
      </c>
      <c r="G59" s="266">
        <v>0</v>
      </c>
      <c r="H59" s="266">
        <v>0</v>
      </c>
      <c r="I59" s="266">
        <v>0</v>
      </c>
      <c r="J59" s="266">
        <f>J57-J58</f>
        <v>4</v>
      </c>
      <c r="K59" s="266">
        <v>2</v>
      </c>
      <c r="L59" s="266">
        <v>7</v>
      </c>
      <c r="M59" s="266">
        <f aca="true" t="shared" si="15" ref="M59:R59">M57-M58</f>
        <v>0</v>
      </c>
      <c r="N59" s="266">
        <f t="shared" si="15"/>
        <v>2</v>
      </c>
      <c r="O59" s="266">
        <f t="shared" si="15"/>
        <v>0</v>
      </c>
      <c r="P59" s="266">
        <f t="shared" si="15"/>
        <v>0</v>
      </c>
      <c r="Q59" s="266">
        <f t="shared" si="15"/>
        <v>0</v>
      </c>
      <c r="R59" s="266">
        <f t="shared" si="15"/>
        <v>0</v>
      </c>
      <c r="S59" s="266">
        <f>SUM(T59:U59)</f>
        <v>0</v>
      </c>
      <c r="T59" s="266">
        <f>T57-T58</f>
        <v>0</v>
      </c>
      <c r="U59" s="266">
        <f>U57-U58</f>
        <v>0</v>
      </c>
      <c r="V59" s="270">
        <f>C59/B59*100</f>
        <v>80.26315789473685</v>
      </c>
      <c r="W59" s="299">
        <f>(N59+O59+S59)/B59*100</f>
        <v>2.631578947368421</v>
      </c>
    </row>
    <row r="60" spans="1:23" ht="14.25" customHeight="1">
      <c r="A60" s="16"/>
      <c r="B60" s="165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144"/>
      <c r="W60" s="144"/>
    </row>
    <row r="61" spans="1:23" ht="14.25" customHeight="1">
      <c r="A61" s="296" t="s">
        <v>321</v>
      </c>
      <c r="B61" s="163">
        <f aca="true" t="shared" si="16" ref="B61:I61">SUM(B62:B63)</f>
        <v>32</v>
      </c>
      <c r="C61" s="75">
        <f t="shared" si="16"/>
        <v>26</v>
      </c>
      <c r="D61" s="75">
        <f t="shared" si="16"/>
        <v>25</v>
      </c>
      <c r="E61" s="75">
        <f t="shared" si="16"/>
        <v>1</v>
      </c>
      <c r="F61" s="75">
        <f t="shared" si="16"/>
        <v>0</v>
      </c>
      <c r="G61" s="75">
        <f t="shared" si="16"/>
        <v>0</v>
      </c>
      <c r="H61" s="75">
        <f t="shared" si="16"/>
        <v>0</v>
      </c>
      <c r="I61" s="75">
        <f t="shared" si="16"/>
        <v>0</v>
      </c>
      <c r="J61" s="75">
        <v>1</v>
      </c>
      <c r="K61" s="75">
        <f>SUM(K62:K63)</f>
        <v>0</v>
      </c>
      <c r="L61" s="75">
        <f>SUM(L62:L63)</f>
        <v>0</v>
      </c>
      <c r="M61" s="75">
        <v>0</v>
      </c>
      <c r="N61" s="75">
        <v>0</v>
      </c>
      <c r="O61" s="75">
        <v>0</v>
      </c>
      <c r="P61" s="75">
        <v>0</v>
      </c>
      <c r="Q61" s="75">
        <v>5</v>
      </c>
      <c r="R61" s="75">
        <v>0</v>
      </c>
      <c r="S61" s="76">
        <f>SUM(T61:U61)</f>
        <v>0</v>
      </c>
      <c r="T61" s="75">
        <v>0</v>
      </c>
      <c r="U61" s="75">
        <v>0</v>
      </c>
      <c r="V61" s="162">
        <f>C61/B61*100</f>
        <v>81.25</v>
      </c>
      <c r="W61" s="300">
        <f>(N61+O61+S61)/B61*100</f>
        <v>0</v>
      </c>
    </row>
    <row r="62" spans="1:23" s="258" customFormat="1" ht="14.25" customHeight="1">
      <c r="A62" s="262" t="s">
        <v>318</v>
      </c>
      <c r="B62" s="298">
        <f>C62+J62+K62+L62+M62+N62+O62+P62+Q62+R62+S62</f>
        <v>20</v>
      </c>
      <c r="C62" s="272">
        <f>SUM(D62:I62)</f>
        <v>15</v>
      </c>
      <c r="D62" s="262">
        <v>15</v>
      </c>
      <c r="E62" s="263">
        <v>0</v>
      </c>
      <c r="F62" s="263">
        <v>0</v>
      </c>
      <c r="G62" s="263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3">
        <v>0</v>
      </c>
      <c r="N62" s="263">
        <v>0</v>
      </c>
      <c r="O62" s="263">
        <v>0</v>
      </c>
      <c r="P62" s="263">
        <v>0</v>
      </c>
      <c r="Q62" s="263">
        <v>5</v>
      </c>
      <c r="R62" s="263">
        <v>0</v>
      </c>
      <c r="S62" s="263">
        <f>SUM(T62:U62)</f>
        <v>0</v>
      </c>
      <c r="T62" s="263">
        <v>0</v>
      </c>
      <c r="U62" s="263">
        <v>0</v>
      </c>
      <c r="V62" s="295">
        <f>C62/B62*100</f>
        <v>75</v>
      </c>
      <c r="W62" s="301">
        <f>(N62+O62+S62)/B62*100</f>
        <v>0</v>
      </c>
    </row>
    <row r="63" spans="1:23" s="258" customFormat="1" ht="14.25" customHeight="1">
      <c r="A63" s="262" t="s">
        <v>319</v>
      </c>
      <c r="B63" s="298">
        <f>C63+J63+K63+L63+M63+N63+O63+P63+Q63+R63+S63</f>
        <v>12</v>
      </c>
      <c r="C63" s="272">
        <f>SUM(D63:I63)</f>
        <v>11</v>
      </c>
      <c r="D63" s="266">
        <v>10</v>
      </c>
      <c r="E63" s="266">
        <v>1</v>
      </c>
      <c r="F63" s="266">
        <v>0</v>
      </c>
      <c r="G63" s="266">
        <v>0</v>
      </c>
      <c r="H63" s="266">
        <v>0</v>
      </c>
      <c r="I63" s="266">
        <v>0</v>
      </c>
      <c r="J63" s="266">
        <f>J61-J62</f>
        <v>1</v>
      </c>
      <c r="K63" s="266">
        <v>0</v>
      </c>
      <c r="L63" s="266">
        <v>0</v>
      </c>
      <c r="M63" s="266">
        <f>M61-M62</f>
        <v>0</v>
      </c>
      <c r="N63" s="266">
        <f aca="true" t="shared" si="17" ref="N63:U63">N61-N62</f>
        <v>0</v>
      </c>
      <c r="O63" s="266">
        <f t="shared" si="17"/>
        <v>0</v>
      </c>
      <c r="P63" s="266">
        <f t="shared" si="17"/>
        <v>0</v>
      </c>
      <c r="Q63" s="266">
        <f t="shared" si="17"/>
        <v>0</v>
      </c>
      <c r="R63" s="266">
        <f t="shared" si="17"/>
        <v>0</v>
      </c>
      <c r="S63" s="263">
        <f t="shared" si="17"/>
        <v>0</v>
      </c>
      <c r="T63" s="266">
        <f t="shared" si="17"/>
        <v>0</v>
      </c>
      <c r="U63" s="266">
        <f t="shared" si="17"/>
        <v>0</v>
      </c>
      <c r="V63" s="295">
        <f>C63/B63*100</f>
        <v>91.66666666666666</v>
      </c>
      <c r="W63" s="301">
        <f>(N63+O63+S63)/B63*100</f>
        <v>0</v>
      </c>
    </row>
    <row r="64" spans="1:23" ht="7.5" customHeight="1">
      <c r="A64" s="77"/>
      <c r="B64" s="16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167"/>
      <c r="W64" s="167"/>
    </row>
  </sheetData>
  <sheetProtection/>
  <mergeCells count="71">
    <mergeCell ref="A1:L1"/>
    <mergeCell ref="A27:L27"/>
    <mergeCell ref="A47:L47"/>
    <mergeCell ref="K49:L50"/>
    <mergeCell ref="M49:M52"/>
    <mergeCell ref="G50:G52"/>
    <mergeCell ref="H50:H52"/>
    <mergeCell ref="I50:I52"/>
    <mergeCell ref="K3:L4"/>
    <mergeCell ref="H4:H6"/>
    <mergeCell ref="Q49:Q52"/>
    <mergeCell ref="A29:A32"/>
    <mergeCell ref="B29:B32"/>
    <mergeCell ref="C29:I29"/>
    <mergeCell ref="J29:J32"/>
    <mergeCell ref="P49:P52"/>
    <mergeCell ref="B49:B52"/>
    <mergeCell ref="N49:O50"/>
    <mergeCell ref="N51:N52"/>
    <mergeCell ref="O51:O52"/>
    <mergeCell ref="W49:W52"/>
    <mergeCell ref="C50:C52"/>
    <mergeCell ref="D50:D52"/>
    <mergeCell ref="E50:E52"/>
    <mergeCell ref="F50:F52"/>
    <mergeCell ref="K51:K52"/>
    <mergeCell ref="S49:U50"/>
    <mergeCell ref="S51:S52"/>
    <mergeCell ref="T51:T52"/>
    <mergeCell ref="U51:U52"/>
    <mergeCell ref="A49:A52"/>
    <mergeCell ref="C49:I49"/>
    <mergeCell ref="J49:J52"/>
    <mergeCell ref="W29:W32"/>
    <mergeCell ref="X29:X32"/>
    <mergeCell ref="V49:V52"/>
    <mergeCell ref="L51:L52"/>
    <mergeCell ref="I30:I32"/>
    <mergeCell ref="K31:K32"/>
    <mergeCell ref="L31:L32"/>
    <mergeCell ref="N29:N32"/>
    <mergeCell ref="O29:O32"/>
    <mergeCell ref="C30:C32"/>
    <mergeCell ref="D30:F31"/>
    <mergeCell ref="V29:V32"/>
    <mergeCell ref="Q29:U31"/>
    <mergeCell ref="G30:G32"/>
    <mergeCell ref="H30:H32"/>
    <mergeCell ref="A3:A6"/>
    <mergeCell ref="G4:G6"/>
    <mergeCell ref="I4:I6"/>
    <mergeCell ref="B3:B6"/>
    <mergeCell ref="C3:I3"/>
    <mergeCell ref="C4:C6"/>
    <mergeCell ref="W3:W6"/>
    <mergeCell ref="P3:P6"/>
    <mergeCell ref="V3:V6"/>
    <mergeCell ref="M3:M6"/>
    <mergeCell ref="N3:N6"/>
    <mergeCell ref="O3:O6"/>
    <mergeCell ref="Q3:U5"/>
    <mergeCell ref="R49:R52"/>
    <mergeCell ref="D4:D6"/>
    <mergeCell ref="E4:E6"/>
    <mergeCell ref="F4:F6"/>
    <mergeCell ref="P29:P32"/>
    <mergeCell ref="L5:L6"/>
    <mergeCell ref="K5:K6"/>
    <mergeCell ref="J3:J6"/>
    <mergeCell ref="K29:L30"/>
    <mergeCell ref="M29:M32"/>
  </mergeCells>
  <conditionalFormatting sqref="A7:W24">
    <cfRule type="expression" priority="3" dxfId="0" stopIfTrue="1">
      <formula>MOD(ROW(),2)=1</formula>
    </cfRule>
  </conditionalFormatting>
  <conditionalFormatting sqref="A33:X44">
    <cfRule type="expression" priority="2" dxfId="0" stopIfTrue="1">
      <formula>MOD(ROW(),2)=1</formula>
    </cfRule>
  </conditionalFormatting>
  <conditionalFormatting sqref="A53:W64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fitToWidth="0" horizontalDpi="600" verticalDpi="600" orientation="portrait" paperSize="9" scale="80" r:id="rId1"/>
  <colBreaks count="1" manualBreakCount="1">
    <brk id="12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2018-01-26T08:28:10Z</cp:lastPrinted>
  <dcterms:created xsi:type="dcterms:W3CDTF">2003-10-06T02:49:04Z</dcterms:created>
  <dcterms:modified xsi:type="dcterms:W3CDTF">2018-01-31T02:26:05Z</dcterms:modified>
  <cp:category/>
  <cp:version/>
  <cp:contentType/>
  <cp:contentStatus/>
</cp:coreProperties>
</file>