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7350" windowHeight="8580" tabRatio="806" activeTab="7"/>
  </bookViews>
  <sheets>
    <sheet name="㈱塩釜" sheetId="1" r:id="rId1"/>
    <sheet name="機船" sheetId="2" r:id="rId2"/>
    <sheet name="気仙沼漁協" sheetId="3" r:id="rId3"/>
    <sheet name="石巻第１" sheetId="4" r:id="rId4"/>
    <sheet name="石巻第２" sheetId="5" r:id="rId5"/>
    <sheet name="女川" sheetId="6" r:id="rId6"/>
    <sheet name="南三陸" sheetId="7" r:id="rId7"/>
    <sheet name="閖上" sheetId="8" r:id="rId8"/>
    <sheet name="亘理" sheetId="9" r:id="rId9"/>
    <sheet name="牡鹿" sheetId="10" r:id="rId10"/>
    <sheet name="七ヶ浜" sheetId="11" r:id="rId11"/>
    <sheet name="総括表" sheetId="12" r:id="rId12"/>
    <sheet name="塩釜合計" sheetId="13" r:id="rId13"/>
    <sheet name="石巻合計" sheetId="14" r:id="rId14"/>
  </sheets>
  <definedNames>
    <definedName name="_xlnm.Print_Area" localSheetId="12">'塩釜合計'!$A$1:$P$138</definedName>
    <definedName name="_xlnm.Print_Area" localSheetId="9">'牡鹿'!$A$1:$P$138</definedName>
    <definedName name="_xlnm.Print_Area" localSheetId="0">'㈱塩釜'!$A$1:$P$138</definedName>
    <definedName name="_xlnm.Print_Area" localSheetId="1">'機船'!$A$1:$P$138</definedName>
    <definedName name="_xlnm.Print_Area" localSheetId="2">'気仙沼漁協'!$A$1:$P$138</definedName>
    <definedName name="_xlnm.Print_Area" localSheetId="10">'七ヶ浜'!$A$1:$P$138</definedName>
    <definedName name="_xlnm.Print_Area" localSheetId="5">'女川'!$A$1:$P$138</definedName>
    <definedName name="_xlnm.Print_Area" localSheetId="13">'石巻合計'!$A$1:$P$138</definedName>
    <definedName name="_xlnm.Print_Area" localSheetId="4">'石巻第２'!$A$1:$P$138</definedName>
    <definedName name="_xlnm.Print_Area" localSheetId="11">'総括表'!$A$1:$P$138</definedName>
    <definedName name="_xlnm.Print_Area" localSheetId="6">'南三陸'!$A$1:$P$138</definedName>
    <definedName name="_xlnm.Print_Area" localSheetId="8">'亘理'!$A$1:$P$138</definedName>
    <definedName name="_xlnm.Print_Area" localSheetId="7">'閖上'!$A$1:$P$138</definedName>
  </definedNames>
  <calcPr fullCalcOnLoad="1"/>
</workbook>
</file>

<file path=xl/sharedStrings.xml><?xml version="1.0" encoding="utf-8"?>
<sst xmlns="http://schemas.openxmlformats.org/spreadsheetml/2006/main" count="4130" uniqueCount="243">
  <si>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</si>
  <si>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</si>
  <si>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</si>
  <si>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</si>
  <si>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</si>
  <si>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</si>
  <si>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</si>
  <si>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</si>
  <si>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</si>
  <si>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</si>
  <si>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</si>
  <si>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</si>
  <si>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</si>
  <si>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</si>
  <si>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</si>
  <si>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</si>
  <si>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</si>
  <si>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</si>
  <si>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</si>
  <si>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</si>
  <si>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</si>
  <si>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</si>
  <si>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</si>
  <si>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</si>
  <si>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</si>
  <si>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</si>
  <si>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</si>
  <si>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</si>
  <si>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</si>
  <si>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</si>
  <si>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</si>
  <si>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</si>
  <si>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びんちょう</t>
  </si>
  <si>
    <t>めかじき</t>
  </si>
  <si>
    <t>か</t>
  </si>
  <si>
    <t>じ</t>
  </si>
  <si>
    <t>き</t>
  </si>
  <si>
    <t>た　　ら</t>
  </si>
  <si>
    <t>た</t>
  </si>
  <si>
    <t>すけとう</t>
  </si>
  <si>
    <t>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</si>
  <si>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</si>
  <si>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</si>
  <si>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</si>
  <si>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</si>
  <si>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</si>
  <si>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</si>
  <si>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</si>
  <si>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</si>
  <si>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</si>
  <si>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</si>
  <si>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</si>
  <si>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</si>
  <si>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</si>
  <si>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</si>
  <si>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</si>
  <si>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</si>
  <si>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</si>
  <si>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</si>
  <si>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</si>
  <si>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</si>
  <si>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めろうど</t>
  </si>
  <si>
    <t>　めぬけ</t>
  </si>
  <si>
    <t>　あかうお</t>
  </si>
  <si>
    <t>その他の魚類</t>
  </si>
  <si>
    <t>魚　類　計</t>
  </si>
  <si>
    <t>水</t>
  </si>
  <si>
    <t>産</t>
  </si>
  <si>
    <t>動</t>
  </si>
  <si>
    <t>　なまこ</t>
  </si>
  <si>
    <t>物</t>
  </si>
  <si>
    <t>　か　き</t>
  </si>
  <si>
    <t>二枚貝類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</si>
  <si>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</si>
  <si>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</si>
  <si>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</si>
  <si>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</si>
  <si>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</si>
  <si>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</si>
  <si>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</si>
  <si>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塩釜地区機船漁業協同組合</t>
  </si>
  <si>
    <t>気仙沼漁業協同組合</t>
  </si>
  <si>
    <t>石巻魚市場㈱（石巻第１）</t>
  </si>
  <si>
    <t xml:space="preserve"> </t>
  </si>
  <si>
    <t>石巻第２（渡波）</t>
  </si>
  <si>
    <t>牡鹿漁業協同組合</t>
  </si>
  <si>
    <t>総括表</t>
  </si>
  <si>
    <t>塩釜合計（㈱塩釜魚市場＋塩釜地区機船漁協）</t>
  </si>
  <si>
    <t>石巻第１＋石巻第２</t>
  </si>
  <si>
    <t>１月</t>
  </si>
  <si>
    <t>（単位：トン，千円）</t>
  </si>
  <si>
    <t>2月</t>
  </si>
  <si>
    <t>株式会社女川魚市場</t>
  </si>
  <si>
    <t>のり取扱量 単位：千枚</t>
  </si>
  <si>
    <t>宮城県漁業協同組合志津川支所</t>
  </si>
  <si>
    <t>石巻第一</t>
  </si>
  <si>
    <t>宮城県漁業協同組合七ヶ浜支所</t>
  </si>
  <si>
    <t>宮城県漁業協同組合亘理支所</t>
  </si>
  <si>
    <t>宮城県漁業協同組合閖上支所</t>
  </si>
  <si>
    <t>８．魚種別・魚市場別・月別水揚高</t>
  </si>
  <si>
    <t>　小　  計</t>
  </si>
  <si>
    <t>き  は  だ</t>
  </si>
  <si>
    <t>　　ま  ぐ  ろ</t>
  </si>
  <si>
    <t>　小  　計</t>
  </si>
  <si>
    <t>　　か  じ  き</t>
  </si>
  <si>
    <t>　　　た  ら</t>
  </si>
  <si>
    <t>ま  だ  い</t>
  </si>
  <si>
    <t>　　　た  い</t>
  </si>
  <si>
    <t>油  さ  め</t>
  </si>
  <si>
    <t>　　　さ  め</t>
  </si>
  <si>
    <t>（単位：トン，千円）</t>
  </si>
  <si>
    <t>　小  　計</t>
  </si>
  <si>
    <t>　あ な ご</t>
  </si>
  <si>
    <t>　め ぬ け</t>
  </si>
  <si>
    <t>　き  ち じ</t>
  </si>
  <si>
    <t>　す ず  き</t>
  </si>
  <si>
    <t>　く  じ  ら</t>
  </si>
  <si>
    <t>　た  　こ</t>
  </si>
  <si>
    <t>　い  か  類</t>
  </si>
  <si>
    <t>　え  び  類</t>
  </si>
  <si>
    <t>　か  に  類</t>
  </si>
  <si>
    <t>　い  さ  だ</t>
  </si>
  <si>
    <t>　な  ま  こ</t>
  </si>
  <si>
    <t>　か　  き</t>
  </si>
  <si>
    <t>　巻  貝  類</t>
  </si>
  <si>
    <t>　小  　計</t>
  </si>
  <si>
    <t>合  　　計</t>
  </si>
  <si>
    <t>７．魚種別・月別水揚高  （総括表）</t>
  </si>
  <si>
    <t>合    計</t>
  </si>
  <si>
    <t>　小　  計</t>
  </si>
  <si>
    <t>き  は  だ</t>
  </si>
  <si>
    <t>　　ま  ぐ  ろ</t>
  </si>
  <si>
    <t>　小  　計</t>
  </si>
  <si>
    <t>　　か  じ  き</t>
  </si>
  <si>
    <t>　　　た  ら</t>
  </si>
  <si>
    <t>ま  だ  い</t>
  </si>
  <si>
    <t>　　　た  い</t>
  </si>
  <si>
    <t>油  さ  め</t>
  </si>
  <si>
    <t>　　　さ  め</t>
  </si>
  <si>
    <t>（単位：トン，千円）</t>
  </si>
  <si>
    <t>　小  　計</t>
  </si>
  <si>
    <t>　あ な ご</t>
  </si>
  <si>
    <t>　め ぬ け</t>
  </si>
  <si>
    <t>　き ち じ</t>
  </si>
  <si>
    <t>　す ず き</t>
  </si>
  <si>
    <t>　く   じ   ら</t>
  </si>
  <si>
    <t>　た　    こ</t>
  </si>
  <si>
    <t>　い  か  類</t>
  </si>
  <si>
    <t>　え  び  類</t>
  </si>
  <si>
    <t>　か  に  類</t>
  </si>
  <si>
    <t>　い  さ  だ</t>
  </si>
  <si>
    <t>　な  ま  こ</t>
  </si>
  <si>
    <t>　か　    き</t>
  </si>
  <si>
    <t>　巻  貝  類</t>
  </si>
  <si>
    <t>　小　  計</t>
  </si>
  <si>
    <t>合　    計</t>
  </si>
  <si>
    <t>石巻第１＋石巻第２</t>
  </si>
  <si>
    <t>（単位：トン，千円）</t>
  </si>
  <si>
    <t>　　い わ し</t>
  </si>
  <si>
    <t>小  　計</t>
  </si>
  <si>
    <t>か　つ　お</t>
  </si>
  <si>
    <t>数 量</t>
  </si>
  <si>
    <t>き  は  だ</t>
  </si>
  <si>
    <t>　　ま  ぐ  ろ</t>
  </si>
  <si>
    <t>小  　計</t>
  </si>
  <si>
    <t>あ　　　じ</t>
  </si>
  <si>
    <t>ぶ　　　り</t>
  </si>
  <si>
    <t>ぎんたら</t>
  </si>
  <si>
    <t>ほ　っ　け</t>
  </si>
  <si>
    <t>に　し　ん</t>
  </si>
  <si>
    <t>さ　　　ば</t>
  </si>
  <si>
    <t>さ　ん　ま</t>
  </si>
  <si>
    <t>　さけ・ます</t>
  </si>
  <si>
    <t>小  　計</t>
  </si>
  <si>
    <t>か ら す</t>
  </si>
  <si>
    <t>　　が れ い</t>
  </si>
  <si>
    <t>　　か れ い</t>
  </si>
  <si>
    <t>あ な ご</t>
  </si>
  <si>
    <t>めろうど</t>
  </si>
  <si>
    <t>め ぬ け</t>
  </si>
  <si>
    <t>き ち じ</t>
  </si>
  <si>
    <t>あかうお</t>
  </si>
  <si>
    <t>す ず き</t>
  </si>
  <si>
    <t>く  じ  ら</t>
  </si>
  <si>
    <t>た    　こ</t>
  </si>
  <si>
    <t>い か 類</t>
  </si>
  <si>
    <t>え び 類</t>
  </si>
  <si>
    <t>か に 類</t>
  </si>
  <si>
    <t>い  さ  だ</t>
  </si>
  <si>
    <t>な  ま  こ</t>
  </si>
  <si>
    <t>か  　き</t>
  </si>
  <si>
    <t>巻  貝  類</t>
  </si>
  <si>
    <t>　　海 草 類</t>
  </si>
  <si>
    <t>小  　計</t>
  </si>
  <si>
    <t>合  　　計</t>
  </si>
  <si>
    <t>　　い わ し</t>
  </si>
  <si>
    <t>ま　ぐ　ろ</t>
  </si>
  <si>
    <t>　　か じ き</t>
  </si>
  <si>
    <t>小　  計</t>
  </si>
  <si>
    <t>さけ・ます</t>
  </si>
  <si>
    <t>か  ら  す</t>
  </si>
  <si>
    <t>　　が  れ  い</t>
  </si>
  <si>
    <t>　　か  れ  い</t>
  </si>
  <si>
    <t>き  ち  じ</t>
  </si>
  <si>
    <t>か    　き</t>
  </si>
  <si>
    <t>　　海  草  類</t>
  </si>
  <si>
    <t>合　  　計</t>
  </si>
  <si>
    <t>（単位：トン，千円）</t>
  </si>
  <si>
    <t>か　つ　お</t>
  </si>
  <si>
    <t>た</t>
  </si>
  <si>
    <t>い</t>
  </si>
  <si>
    <t>１月</t>
  </si>
  <si>
    <t>　小　 計</t>
  </si>
  <si>
    <t>二枚貝類</t>
  </si>
  <si>
    <t>か らす</t>
  </si>
  <si>
    <t xml:space="preserve">た　  こ </t>
  </si>
  <si>
    <t xml:space="preserve">え び 類 </t>
  </si>
  <si>
    <t>い さ だ</t>
  </si>
  <si>
    <t>な ま こ</t>
  </si>
  <si>
    <t>巻 貝 類</t>
  </si>
  <si>
    <t>小　  計</t>
  </si>
  <si>
    <t>合　　  計</t>
  </si>
  <si>
    <t>1月</t>
  </si>
  <si>
    <t>　小    　計</t>
  </si>
  <si>
    <t>　く  じ  ら</t>
  </si>
  <si>
    <t>　た    　こ</t>
  </si>
  <si>
    <t>　い か類</t>
  </si>
  <si>
    <t>　え び類</t>
  </si>
  <si>
    <t>　か に 類</t>
  </si>
  <si>
    <t>　い さ だ</t>
  </si>
  <si>
    <t>　な ま こ</t>
  </si>
  <si>
    <t>　か    　き</t>
  </si>
  <si>
    <t>　小  　計</t>
  </si>
  <si>
    <t>　　　た   い</t>
  </si>
  <si>
    <t>　あ なご</t>
  </si>
  <si>
    <t>　い か 類</t>
  </si>
  <si>
    <t>　え び 類</t>
  </si>
  <si>
    <t>　小　  計</t>
  </si>
  <si>
    <t>　め ぬけ</t>
  </si>
  <si>
    <t>株式会社女川魚市場</t>
  </si>
  <si>
    <t>　か  に 類</t>
  </si>
  <si>
    <t>ま だ い</t>
  </si>
  <si>
    <t>　か     　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</si>
</sst>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000;\-#,##0.0000"/>
    <numFmt numFmtId="178" formatCode="#,##0.0000;[Red]\-#,##0.0000"/>
    <numFmt numFmtId="179" formatCode="#,##0.00000;\-#,##0.00000"/>
    <numFmt numFmtId="180" formatCode="0.000_);[Red]\(0.000\)"/>
    <numFmt numFmtId="181" formatCode="#,##0.0;[Red]\-#,##0.0"/>
    <numFmt numFmtId="182" formatCode="#,##0.000;[Red]\-#,##0.000"/>
    <numFmt numFmtId="183" formatCode="#,##0.00000;[Red]\-#,##0.00000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_ * #,##0.00000_ ;_ * \-#,##0.00000_ ;_ * &quot;-&quot;_ ;_ @_ "/>
    <numFmt numFmtId="189" formatCode="#,##0.000000;\-#,##0.000000"/>
    <numFmt numFmtId="190" formatCode="0.0000_);[Red]\(0.0000\)"/>
    <numFmt numFmtId="191" formatCode="#,##0.0000_);[Red]\(#,##0.0000\)"/>
    <numFmt numFmtId="192" formatCode="#,##0.0000_ ;[Red]\-#,##0.0000\ "/>
    <numFmt numFmtId="193" formatCode="#,##0.000_);[Red]\(#,##0.000\)"/>
    <numFmt numFmtId="194" formatCode="#,##0_);[Red]\(#,##0\)"/>
    <numFmt numFmtId="195" formatCode="#,##0_ "/>
    <numFmt numFmtId="196" formatCode="0_);[Red]\(0\)"/>
    <numFmt numFmtId="197" formatCode="0.00_ "/>
    <numFmt numFmtId="198" formatCode="0.0_ "/>
    <numFmt numFmtId="199" formatCode="0.000_ "/>
    <numFmt numFmtId="200" formatCode="0.0000_ "/>
    <numFmt numFmtId="201" formatCode="0.00000_ "/>
    <numFmt numFmtId="202" formatCode="0.000000_ "/>
    <numFmt numFmtId="203" formatCode="0.0000000_ "/>
    <numFmt numFmtId="204" formatCode="#,##0_);\(#,##0\)"/>
    <numFmt numFmtId="205" formatCode="_ * #,##0.0000_ ;_ * \-#,##0.0000_ ;_ * &quot;-&quot;????_ ;_ @_ "/>
  </numFmts>
  <fonts count="51"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2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2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sz val="14"/>
      <color theme="1"/>
      <name val="ＭＳ Ｐ明朝"/>
      <family val="1"/>
    </font>
    <font>
      <sz val="2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41" fontId="1" fillId="0" borderId="10" xfId="48" applyNumberFormat="1" applyFont="1" applyBorder="1" applyAlignment="1" applyProtection="1">
      <alignment horizontal="center"/>
      <protection/>
    </xf>
    <xf numFmtId="41" fontId="1" fillId="0" borderId="11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left"/>
      <protection/>
    </xf>
    <xf numFmtId="41" fontId="1" fillId="0" borderId="13" xfId="48" applyNumberFormat="1" applyFont="1" applyBorder="1" applyAlignment="1" applyProtection="1">
      <alignment horizontal="left"/>
      <protection/>
    </xf>
    <xf numFmtId="41" fontId="1" fillId="0" borderId="14" xfId="48" applyNumberFormat="1" applyFont="1" applyBorder="1" applyAlignment="1" applyProtection="1">
      <alignment horizontal="center"/>
      <protection/>
    </xf>
    <xf numFmtId="41" fontId="1" fillId="0" borderId="15" xfId="48" applyNumberFormat="1" applyFont="1" applyBorder="1" applyAlignment="1" applyProtection="1">
      <alignment/>
      <protection/>
    </xf>
    <xf numFmtId="41" fontId="1" fillId="0" borderId="15" xfId="48" applyNumberFormat="1" applyFont="1" applyBorder="1" applyAlignment="1" applyProtection="1">
      <alignment horizontal="center"/>
      <protection/>
    </xf>
    <xf numFmtId="41" fontId="1" fillId="0" borderId="10" xfId="48" applyNumberFormat="1" applyFont="1" applyBorder="1" applyAlignment="1" applyProtection="1">
      <alignment/>
      <protection/>
    </xf>
    <xf numFmtId="41" fontId="1" fillId="0" borderId="11" xfId="48" applyNumberFormat="1" applyFont="1" applyBorder="1" applyAlignment="1" applyProtection="1">
      <alignment/>
      <protection/>
    </xf>
    <xf numFmtId="41" fontId="1" fillId="0" borderId="12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 horizontal="left"/>
      <protection/>
    </xf>
    <xf numFmtId="41" fontId="1" fillId="0" borderId="17" xfId="48" applyNumberFormat="1" applyFont="1" applyBorder="1" applyAlignment="1" applyProtection="1">
      <alignment horizontal="center"/>
      <protection/>
    </xf>
    <xf numFmtId="41" fontId="1" fillId="0" borderId="18" xfId="48" applyNumberFormat="1" applyFont="1" applyBorder="1" applyAlignment="1" applyProtection="1">
      <alignment/>
      <protection/>
    </xf>
    <xf numFmtId="41" fontId="1" fillId="0" borderId="10" xfId="48" applyNumberFormat="1" applyFont="1" applyBorder="1" applyAlignment="1" applyProtection="1">
      <alignment horizontal="left"/>
      <protection/>
    </xf>
    <xf numFmtId="41" fontId="1" fillId="0" borderId="13" xfId="48" applyNumberFormat="1" applyFont="1" applyBorder="1" applyAlignment="1" applyProtection="1">
      <alignment horizontal="center"/>
      <protection/>
    </xf>
    <xf numFmtId="41" fontId="1" fillId="0" borderId="0" xfId="48" applyNumberFormat="1" applyFont="1" applyAlignment="1" applyProtection="1">
      <alignment horizontal="left"/>
      <protection/>
    </xf>
    <xf numFmtId="41" fontId="3" fillId="0" borderId="13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Alignment="1" applyProtection="1">
      <alignment horizontal="left"/>
      <protection/>
    </xf>
    <xf numFmtId="41" fontId="1" fillId="0" borderId="13" xfId="48" applyNumberFormat="1" applyFont="1" applyFill="1" applyBorder="1" applyAlignment="1" applyProtection="1">
      <alignment horizontal="center"/>
      <protection/>
    </xf>
    <xf numFmtId="41" fontId="3" fillId="0" borderId="0" xfId="48" applyNumberFormat="1" applyFont="1" applyFill="1" applyAlignment="1" applyProtection="1">
      <alignment horizontal="left"/>
      <protection/>
    </xf>
    <xf numFmtId="41" fontId="1" fillId="0" borderId="14" xfId="48" applyNumberFormat="1" applyFont="1" applyFill="1" applyBorder="1" applyAlignment="1" applyProtection="1">
      <alignment horizontal="center"/>
      <protection/>
    </xf>
    <xf numFmtId="41" fontId="1" fillId="0" borderId="16" xfId="48" applyNumberFormat="1" applyFont="1" applyFill="1" applyBorder="1" applyAlignment="1" applyProtection="1">
      <alignment/>
      <protection/>
    </xf>
    <xf numFmtId="41" fontId="1" fillId="0" borderId="18" xfId="48" applyNumberFormat="1" applyFont="1" applyFill="1" applyBorder="1" applyAlignment="1" applyProtection="1">
      <alignment/>
      <protection/>
    </xf>
    <xf numFmtId="41" fontId="1" fillId="0" borderId="17" xfId="48" applyNumberFormat="1" applyFont="1" applyFill="1" applyBorder="1" applyAlignment="1" applyProtection="1">
      <alignment horizontal="center"/>
      <protection/>
    </xf>
    <xf numFmtId="41" fontId="1" fillId="0" borderId="0" xfId="48" applyNumberFormat="1" applyFont="1" applyAlignment="1" applyProtection="1">
      <alignment/>
      <protection/>
    </xf>
    <xf numFmtId="41" fontId="1" fillId="0" borderId="19" xfId="48" applyNumberFormat="1" applyFont="1" applyBorder="1" applyAlignment="1" applyProtection="1">
      <alignment horizontal="center"/>
      <protection/>
    </xf>
    <xf numFmtId="41" fontId="1" fillId="0" borderId="20" xfId="48" applyNumberFormat="1" applyFont="1" applyBorder="1" applyAlignment="1" applyProtection="1">
      <alignment horizontal="center"/>
      <protection/>
    </xf>
    <xf numFmtId="41" fontId="1" fillId="0" borderId="0" xfId="48" applyNumberFormat="1" applyFont="1" applyFill="1" applyAlignment="1" applyProtection="1">
      <alignment/>
      <protection/>
    </xf>
    <xf numFmtId="41" fontId="1" fillId="0" borderId="18" xfId="48" applyNumberFormat="1" applyFont="1" applyBorder="1" applyAlignment="1" applyProtection="1">
      <alignment horizontal="left"/>
      <protection/>
    </xf>
    <xf numFmtId="41" fontId="1" fillId="0" borderId="21" xfId="48" applyNumberFormat="1" applyFont="1" applyBorder="1" applyAlignment="1" applyProtection="1">
      <alignment horizontal="center"/>
      <protection/>
    </xf>
    <xf numFmtId="41" fontId="1" fillId="0" borderId="22" xfId="48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1" fontId="1" fillId="0" borderId="0" xfId="48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41" fontId="1" fillId="0" borderId="23" xfId="48" applyNumberFormat="1" applyFont="1" applyBorder="1" applyAlignment="1" applyProtection="1">
      <alignment horizontal="center"/>
      <protection/>
    </xf>
    <xf numFmtId="41" fontId="1" fillId="0" borderId="24" xfId="48" applyNumberFormat="1" applyFont="1" applyBorder="1" applyAlignment="1" applyProtection="1">
      <alignment horizontal="center"/>
      <protection/>
    </xf>
    <xf numFmtId="41" fontId="1" fillId="0" borderId="25" xfId="48" applyNumberFormat="1" applyFont="1" applyBorder="1" applyAlignment="1" applyProtection="1">
      <alignment horizontal="center"/>
      <protection/>
    </xf>
    <xf numFmtId="41" fontId="1" fillId="0" borderId="26" xfId="48" applyNumberFormat="1" applyFont="1" applyBorder="1" applyAlignment="1" applyProtection="1">
      <alignment horizontal="center"/>
      <protection/>
    </xf>
    <xf numFmtId="41" fontId="1" fillId="0" borderId="27" xfId="48" applyNumberFormat="1" applyFont="1" applyBorder="1" applyAlignment="1" applyProtection="1">
      <alignment horizontal="center"/>
      <protection/>
    </xf>
    <xf numFmtId="41" fontId="1" fillId="0" borderId="27" xfId="48" applyNumberFormat="1" applyFont="1" applyFill="1" applyBorder="1" applyAlignment="1" applyProtection="1">
      <alignment horizontal="center"/>
      <protection/>
    </xf>
    <xf numFmtId="41" fontId="1" fillId="0" borderId="23" xfId="48" applyNumberFormat="1" applyFont="1" applyFill="1" applyBorder="1" applyAlignment="1" applyProtection="1">
      <alignment horizontal="center"/>
      <protection/>
    </xf>
    <xf numFmtId="41" fontId="1" fillId="0" borderId="25" xfId="48" applyNumberFormat="1" applyFont="1" applyFill="1" applyBorder="1" applyAlignment="1" applyProtection="1">
      <alignment horizontal="center"/>
      <protection/>
    </xf>
    <xf numFmtId="41" fontId="1" fillId="0" borderId="22" xfId="48" applyNumberFormat="1" applyFont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 horizontal="center"/>
      <protection/>
    </xf>
    <xf numFmtId="205" fontId="1" fillId="0" borderId="0" xfId="48" applyNumberFormat="1" applyFont="1" applyAlignment="1" applyProtection="1">
      <alignment/>
      <protection/>
    </xf>
    <xf numFmtId="41" fontId="46" fillId="0" borderId="0" xfId="48" applyNumberFormat="1" applyFont="1" applyAlignment="1" applyProtection="1">
      <alignment/>
      <protection/>
    </xf>
    <xf numFmtId="41" fontId="46" fillId="0" borderId="18" xfId="48" applyNumberFormat="1" applyFont="1" applyBorder="1" applyAlignment="1" applyProtection="1">
      <alignment/>
      <protection/>
    </xf>
    <xf numFmtId="41" fontId="46" fillId="0" borderId="18" xfId="48" applyNumberFormat="1" applyFont="1" applyBorder="1" applyAlignment="1" applyProtection="1">
      <alignment horizontal="left"/>
      <protection/>
    </xf>
    <xf numFmtId="41" fontId="47" fillId="0" borderId="0" xfId="48" applyNumberFormat="1" applyFont="1" applyAlignment="1" applyProtection="1">
      <alignment/>
      <protection/>
    </xf>
    <xf numFmtId="41" fontId="46" fillId="0" borderId="10" xfId="48" applyNumberFormat="1" applyFont="1" applyBorder="1" applyAlignment="1" applyProtection="1">
      <alignment horizontal="center"/>
      <protection/>
    </xf>
    <xf numFmtId="41" fontId="46" fillId="0" borderId="11" xfId="48" applyNumberFormat="1" applyFont="1" applyBorder="1" applyAlignment="1" applyProtection="1">
      <alignment horizontal="center"/>
      <protection/>
    </xf>
    <xf numFmtId="41" fontId="46" fillId="0" borderId="19" xfId="48" applyNumberFormat="1" applyFont="1" applyBorder="1" applyAlignment="1" applyProtection="1">
      <alignment horizontal="center"/>
      <protection/>
    </xf>
    <xf numFmtId="41" fontId="46" fillId="0" borderId="20" xfId="48" applyNumberFormat="1" applyFont="1" applyBorder="1" applyAlignment="1" applyProtection="1">
      <alignment horizontal="center"/>
      <protection/>
    </xf>
    <xf numFmtId="41" fontId="46" fillId="0" borderId="12" xfId="48" applyNumberFormat="1" applyFont="1" applyBorder="1" applyAlignment="1" applyProtection="1">
      <alignment horizontal="left"/>
      <protection/>
    </xf>
    <xf numFmtId="41" fontId="46" fillId="0" borderId="14" xfId="48" applyNumberFormat="1" applyFont="1" applyBorder="1" applyAlignment="1" applyProtection="1">
      <alignment horizontal="center"/>
      <protection/>
    </xf>
    <xf numFmtId="41" fontId="46" fillId="0" borderId="14" xfId="48" applyNumberFormat="1" applyFont="1" applyBorder="1" applyAlignment="1" applyProtection="1">
      <alignment/>
      <protection locked="0"/>
    </xf>
    <xf numFmtId="41" fontId="46" fillId="0" borderId="29" xfId="48" applyNumberFormat="1" applyFont="1" applyBorder="1" applyAlignment="1" applyProtection="1">
      <alignment/>
      <protection locked="0"/>
    </xf>
    <xf numFmtId="41" fontId="46" fillId="0" borderId="30" xfId="48" applyNumberFormat="1" applyFont="1" applyBorder="1" applyAlignment="1" applyProtection="1">
      <alignment/>
      <protection/>
    </xf>
    <xf numFmtId="41" fontId="46" fillId="0" borderId="12" xfId="48" applyNumberFormat="1" applyFont="1" applyBorder="1" applyAlignment="1" applyProtection="1">
      <alignment horizontal="center"/>
      <protection/>
    </xf>
    <xf numFmtId="41" fontId="46" fillId="0" borderId="15" xfId="48" applyNumberFormat="1" applyFont="1" applyBorder="1" applyAlignment="1" applyProtection="1">
      <alignment horizontal="center"/>
      <protection/>
    </xf>
    <xf numFmtId="41" fontId="46" fillId="0" borderId="15" xfId="48" applyNumberFormat="1" applyFont="1" applyBorder="1" applyAlignment="1" applyProtection="1">
      <alignment/>
      <protection locked="0"/>
    </xf>
    <xf numFmtId="41" fontId="46" fillId="0" borderId="31" xfId="48" applyNumberFormat="1" applyFont="1" applyBorder="1" applyAlignment="1" applyProtection="1">
      <alignment/>
      <protection locked="0"/>
    </xf>
    <xf numFmtId="41" fontId="46" fillId="0" borderId="31" xfId="48" applyNumberFormat="1" applyFont="1" applyBorder="1" applyAlignment="1">
      <alignment vertical="center" shrinkToFit="1"/>
    </xf>
    <xf numFmtId="41" fontId="46" fillId="0" borderId="32" xfId="48" applyNumberFormat="1" applyFont="1" applyBorder="1" applyAlignment="1" applyProtection="1">
      <alignment/>
      <protection/>
    </xf>
    <xf numFmtId="41" fontId="46" fillId="0" borderId="13" xfId="48" applyNumberFormat="1" applyFont="1" applyBorder="1" applyAlignment="1" applyProtection="1">
      <alignment horizontal="center"/>
      <protection/>
    </xf>
    <xf numFmtId="41" fontId="46" fillId="0" borderId="14" xfId="0" applyNumberFormat="1" applyFont="1" applyBorder="1" applyAlignment="1" applyProtection="1">
      <alignment/>
      <protection/>
    </xf>
    <xf numFmtId="41" fontId="46" fillId="0" borderId="29" xfId="0" applyNumberFormat="1" applyFont="1" applyBorder="1" applyAlignment="1" applyProtection="1">
      <alignment/>
      <protection/>
    </xf>
    <xf numFmtId="41" fontId="46" fillId="0" borderId="29" xfId="48" applyNumberFormat="1" applyFont="1" applyBorder="1" applyAlignment="1" applyProtection="1">
      <alignment/>
      <protection/>
    </xf>
    <xf numFmtId="41" fontId="46" fillId="0" borderId="10" xfId="48" applyNumberFormat="1" applyFont="1" applyBorder="1" applyAlignment="1" applyProtection="1">
      <alignment/>
      <protection/>
    </xf>
    <xf numFmtId="41" fontId="46" fillId="0" borderId="15" xfId="0" applyNumberFormat="1" applyFont="1" applyBorder="1" applyAlignment="1" applyProtection="1">
      <alignment/>
      <protection/>
    </xf>
    <xf numFmtId="41" fontId="46" fillId="0" borderId="31" xfId="0" applyNumberFormat="1" applyFont="1" applyBorder="1" applyAlignment="1" applyProtection="1">
      <alignment/>
      <protection/>
    </xf>
    <xf numFmtId="41" fontId="46" fillId="0" borderId="31" xfId="48" applyNumberFormat="1" applyFont="1" applyBorder="1" applyAlignment="1" applyProtection="1">
      <alignment/>
      <protection/>
    </xf>
    <xf numFmtId="41" fontId="46" fillId="0" borderId="12" xfId="48" applyNumberFormat="1" applyFont="1" applyBorder="1" applyAlignment="1" applyProtection="1">
      <alignment/>
      <protection/>
    </xf>
    <xf numFmtId="41" fontId="46" fillId="0" borderId="14" xfId="48" applyNumberFormat="1" applyFont="1" applyBorder="1" applyAlignment="1" applyProtection="1">
      <alignment/>
      <protection/>
    </xf>
    <xf numFmtId="41" fontId="46" fillId="0" borderId="15" xfId="48" applyNumberFormat="1" applyFont="1" applyBorder="1" applyAlignment="1" applyProtection="1">
      <alignment/>
      <protection/>
    </xf>
    <xf numFmtId="41" fontId="46" fillId="0" borderId="33" xfId="48" applyNumberFormat="1" applyFont="1" applyBorder="1" applyAlignment="1" applyProtection="1">
      <alignment/>
      <protection locked="0"/>
    </xf>
    <xf numFmtId="41" fontId="46" fillId="0" borderId="26" xfId="48" applyNumberFormat="1" applyFont="1" applyBorder="1" applyAlignment="1" applyProtection="1">
      <alignment/>
      <protection/>
    </xf>
    <xf numFmtId="41" fontId="46" fillId="0" borderId="24" xfId="48" applyNumberFormat="1" applyFont="1" applyBorder="1" applyAlignment="1" applyProtection="1">
      <alignment/>
      <protection/>
    </xf>
    <xf numFmtId="41" fontId="46" fillId="0" borderId="31" xfId="48" applyNumberFormat="1" applyFont="1" applyBorder="1" applyAlignment="1">
      <alignment vertical="center"/>
    </xf>
    <xf numFmtId="41" fontId="46" fillId="0" borderId="16" xfId="48" applyNumberFormat="1" applyFont="1" applyBorder="1" applyAlignment="1" applyProtection="1">
      <alignment horizontal="left"/>
      <protection/>
    </xf>
    <xf numFmtId="41" fontId="46" fillId="0" borderId="17" xfId="48" applyNumberFormat="1" applyFont="1" applyBorder="1" applyAlignment="1" applyProtection="1">
      <alignment horizontal="center"/>
      <protection/>
    </xf>
    <xf numFmtId="41" fontId="46" fillId="0" borderId="17" xfId="48" applyNumberFormat="1" applyFont="1" applyBorder="1" applyAlignment="1" applyProtection="1">
      <alignment/>
      <protection locked="0"/>
    </xf>
    <xf numFmtId="41" fontId="46" fillId="0" borderId="34" xfId="48" applyNumberFormat="1" applyFont="1" applyBorder="1" applyAlignment="1" applyProtection="1">
      <alignment/>
      <protection locked="0"/>
    </xf>
    <xf numFmtId="41" fontId="46" fillId="0" borderId="34" xfId="48" applyNumberFormat="1" applyFont="1" applyBorder="1" applyAlignment="1">
      <alignment vertical="center" shrinkToFit="1"/>
    </xf>
    <xf numFmtId="41" fontId="46" fillId="0" borderId="35" xfId="48" applyNumberFormat="1" applyFont="1" applyBorder="1" applyAlignment="1" applyProtection="1">
      <alignment/>
      <protection/>
    </xf>
    <xf numFmtId="41" fontId="46" fillId="0" borderId="0" xfId="48" applyNumberFormat="1" applyFont="1" applyBorder="1" applyAlignment="1" applyProtection="1">
      <alignment/>
      <protection/>
    </xf>
    <xf numFmtId="41" fontId="46" fillId="0" borderId="36" xfId="48" applyNumberFormat="1" applyFont="1" applyBorder="1" applyAlignment="1" applyProtection="1">
      <alignment/>
      <protection/>
    </xf>
    <xf numFmtId="41" fontId="46" fillId="0" borderId="11" xfId="48" applyNumberFormat="1" applyFont="1" applyBorder="1" applyAlignment="1" applyProtection="1">
      <alignment/>
      <protection/>
    </xf>
    <xf numFmtId="41" fontId="46" fillId="0" borderId="15" xfId="48" applyNumberFormat="1" applyFont="1" applyBorder="1" applyAlignment="1">
      <alignment vertical="center" shrinkToFit="1"/>
    </xf>
    <xf numFmtId="41" fontId="46" fillId="0" borderId="13" xfId="48" applyNumberFormat="1" applyFont="1" applyBorder="1" applyAlignment="1" applyProtection="1">
      <alignment/>
      <protection locked="0"/>
    </xf>
    <xf numFmtId="41" fontId="46" fillId="0" borderId="37" xfId="48" applyNumberFormat="1" applyFont="1" applyBorder="1" applyAlignment="1" applyProtection="1">
      <alignment/>
      <protection locked="0"/>
    </xf>
    <xf numFmtId="41" fontId="46" fillId="0" borderId="38" xfId="48" applyNumberFormat="1" applyFont="1" applyBorder="1" applyAlignment="1" applyProtection="1">
      <alignment/>
      <protection/>
    </xf>
    <xf numFmtId="41" fontId="46" fillId="0" borderId="23" xfId="48" applyNumberFormat="1" applyFont="1" applyBorder="1" applyAlignment="1" applyProtection="1">
      <alignment/>
      <protection locked="0"/>
    </xf>
    <xf numFmtId="41" fontId="46" fillId="0" borderId="13" xfId="48" applyNumberFormat="1" applyFont="1" applyBorder="1" applyAlignment="1" applyProtection="1">
      <alignment horizontal="left"/>
      <protection/>
    </xf>
    <xf numFmtId="41" fontId="46" fillId="0" borderId="37" xfId="48" applyNumberFormat="1" applyFont="1" applyBorder="1" applyAlignment="1" applyProtection="1">
      <alignment/>
      <protection/>
    </xf>
    <xf numFmtId="41" fontId="48" fillId="0" borderId="13" xfId="48" applyNumberFormat="1" applyFont="1" applyBorder="1" applyAlignment="1" applyProtection="1">
      <alignment horizontal="center"/>
      <protection/>
    </xf>
    <xf numFmtId="41" fontId="46" fillId="0" borderId="12" xfId="48" applyNumberFormat="1" applyFont="1" applyFill="1" applyBorder="1" applyAlignment="1" applyProtection="1">
      <alignment/>
      <protection/>
    </xf>
    <xf numFmtId="41" fontId="46" fillId="0" borderId="0" xfId="48" applyNumberFormat="1" applyFont="1" applyFill="1" applyAlignment="1" applyProtection="1">
      <alignment horizontal="left"/>
      <protection/>
    </xf>
    <xf numFmtId="41" fontId="46" fillId="0" borderId="13" xfId="48" applyNumberFormat="1" applyFont="1" applyFill="1" applyBorder="1" applyAlignment="1" applyProtection="1">
      <alignment horizontal="center"/>
      <protection/>
    </xf>
    <xf numFmtId="41" fontId="46" fillId="0" borderId="38" xfId="48" applyNumberFormat="1" applyFont="1" applyFill="1" applyBorder="1" applyAlignment="1" applyProtection="1">
      <alignment/>
      <protection/>
    </xf>
    <xf numFmtId="41" fontId="46" fillId="0" borderId="0" xfId="48" applyNumberFormat="1" applyFont="1" applyFill="1" applyAlignment="1" applyProtection="1">
      <alignment/>
      <protection/>
    </xf>
    <xf numFmtId="41" fontId="48" fillId="0" borderId="0" xfId="48" applyNumberFormat="1" applyFont="1" applyFill="1" applyAlignment="1" applyProtection="1">
      <alignment horizontal="left"/>
      <protection/>
    </xf>
    <xf numFmtId="41" fontId="46" fillId="0" borderId="14" xfId="48" applyNumberFormat="1" applyFont="1" applyFill="1" applyBorder="1" applyAlignment="1" applyProtection="1">
      <alignment horizontal="center"/>
      <protection/>
    </xf>
    <xf numFmtId="41" fontId="46" fillId="0" borderId="30" xfId="48" applyNumberFormat="1" applyFont="1" applyFill="1" applyBorder="1" applyAlignment="1" applyProtection="1">
      <alignment/>
      <protection/>
    </xf>
    <xf numFmtId="41" fontId="46" fillId="0" borderId="16" xfId="48" applyNumberFormat="1" applyFont="1" applyFill="1" applyBorder="1" applyAlignment="1" applyProtection="1">
      <alignment/>
      <protection/>
    </xf>
    <xf numFmtId="41" fontId="46" fillId="0" borderId="18" xfId="48" applyNumberFormat="1" applyFont="1" applyFill="1" applyBorder="1" applyAlignment="1" applyProtection="1">
      <alignment/>
      <protection/>
    </xf>
    <xf numFmtId="41" fontId="46" fillId="0" borderId="17" xfId="48" applyNumberFormat="1" applyFont="1" applyFill="1" applyBorder="1" applyAlignment="1" applyProtection="1">
      <alignment horizontal="center"/>
      <protection/>
    </xf>
    <xf numFmtId="41" fontId="46" fillId="0" borderId="34" xfId="48" applyNumberFormat="1" applyFont="1" applyBorder="1" applyAlignment="1" applyProtection="1">
      <alignment/>
      <protection/>
    </xf>
    <xf numFmtId="41" fontId="46" fillId="0" borderId="35" xfId="48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41" fontId="6" fillId="0" borderId="0" xfId="48" applyNumberFormat="1" applyFont="1" applyAlignment="1" applyProtection="1">
      <alignment/>
      <protection/>
    </xf>
    <xf numFmtId="43" fontId="6" fillId="0" borderId="0" xfId="0" applyNumberFormat="1" applyFont="1" applyAlignment="1" applyProtection="1">
      <alignment/>
      <protection/>
    </xf>
    <xf numFmtId="41" fontId="1" fillId="0" borderId="14" xfId="48" applyNumberFormat="1" applyFont="1" applyBorder="1" applyAlignment="1" applyProtection="1">
      <alignment/>
      <protection/>
    </xf>
    <xf numFmtId="41" fontId="1" fillId="0" borderId="30" xfId="48" applyNumberFormat="1" applyFont="1" applyBorder="1" applyAlignment="1" applyProtection="1">
      <alignment/>
      <protection/>
    </xf>
    <xf numFmtId="41" fontId="1" fillId="0" borderId="32" xfId="48" applyNumberFormat="1" applyFont="1" applyBorder="1" applyAlignment="1" applyProtection="1">
      <alignment/>
      <protection/>
    </xf>
    <xf numFmtId="41" fontId="1" fillId="0" borderId="26" xfId="48" applyNumberFormat="1" applyFont="1" applyBorder="1" applyAlignment="1" applyProtection="1">
      <alignment/>
      <protection/>
    </xf>
    <xf numFmtId="41" fontId="1" fillId="0" borderId="39" xfId="48" applyNumberFormat="1" applyFont="1" applyBorder="1" applyAlignment="1" applyProtection="1">
      <alignment/>
      <protection/>
    </xf>
    <xf numFmtId="41" fontId="1" fillId="0" borderId="25" xfId="48" applyNumberFormat="1" applyFont="1" applyBorder="1" applyAlignment="1" applyProtection="1">
      <alignment/>
      <protection/>
    </xf>
    <xf numFmtId="41" fontId="1" fillId="0" borderId="35" xfId="48" applyNumberFormat="1" applyFont="1" applyBorder="1" applyAlignment="1" applyProtection="1">
      <alignment/>
      <protection/>
    </xf>
    <xf numFmtId="41" fontId="1" fillId="0" borderId="13" xfId="48" applyNumberFormat="1" applyFont="1" applyBorder="1" applyAlignment="1" applyProtection="1">
      <alignment/>
      <protection/>
    </xf>
    <xf numFmtId="41" fontId="1" fillId="0" borderId="38" xfId="48" applyNumberFormat="1" applyFont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/>
      <protection/>
    </xf>
    <xf numFmtId="41" fontId="1" fillId="0" borderId="38" xfId="48" applyNumberFormat="1" applyFont="1" applyFill="1" applyBorder="1" applyAlignment="1" applyProtection="1">
      <alignment/>
      <protection/>
    </xf>
    <xf numFmtId="43" fontId="6" fillId="0" borderId="0" xfId="0" applyNumberFormat="1" applyFont="1" applyFill="1" applyAlignment="1" applyProtection="1">
      <alignment/>
      <protection/>
    </xf>
    <xf numFmtId="41" fontId="1" fillId="0" borderId="14" xfId="48" applyNumberFormat="1" applyFont="1" applyFill="1" applyBorder="1" applyAlignment="1" applyProtection="1">
      <alignment/>
      <protection/>
    </xf>
    <xf numFmtId="41" fontId="1" fillId="0" borderId="30" xfId="48" applyNumberFormat="1" applyFont="1" applyFill="1" applyBorder="1" applyAlignment="1" applyProtection="1">
      <alignment/>
      <protection/>
    </xf>
    <xf numFmtId="41" fontId="1" fillId="0" borderId="17" xfId="48" applyNumberFormat="1" applyFont="1" applyFill="1" applyBorder="1" applyAlignment="1" applyProtection="1">
      <alignment/>
      <protection/>
    </xf>
    <xf numFmtId="41" fontId="1" fillId="0" borderId="35" xfId="48" applyNumberFormat="1" applyFont="1" applyFill="1" applyBorder="1" applyAlignment="1" applyProtection="1">
      <alignment/>
      <protection/>
    </xf>
    <xf numFmtId="41" fontId="1" fillId="0" borderId="24" xfId="48" applyNumberFormat="1" applyFont="1" applyBorder="1" applyAlignment="1" applyProtection="1">
      <alignment/>
      <protection/>
    </xf>
    <xf numFmtId="41" fontId="1" fillId="0" borderId="40" xfId="48" applyNumberFormat="1" applyFont="1" applyBorder="1" applyAlignment="1" applyProtection="1">
      <alignment/>
      <protection/>
    </xf>
    <xf numFmtId="41" fontId="1" fillId="0" borderId="23" xfId="48" applyNumberFormat="1" applyFont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/>
      <protection/>
    </xf>
    <xf numFmtId="41" fontId="1" fillId="0" borderId="27" xfId="48" applyNumberFormat="1" applyFont="1" applyBorder="1" applyAlignment="1" applyProtection="1">
      <alignment/>
      <protection/>
    </xf>
    <xf numFmtId="41" fontId="1" fillId="0" borderId="27" xfId="48" applyNumberFormat="1" applyFont="1" applyFill="1" applyBorder="1" applyAlignment="1" applyProtection="1">
      <alignment/>
      <protection/>
    </xf>
    <xf numFmtId="41" fontId="1" fillId="0" borderId="23" xfId="48" applyNumberFormat="1" applyFont="1" applyFill="1" applyBorder="1" applyAlignment="1" applyProtection="1">
      <alignment/>
      <protection/>
    </xf>
    <xf numFmtId="41" fontId="1" fillId="0" borderId="25" xfId="48" applyNumberFormat="1" applyFont="1" applyFill="1" applyBorder="1" applyAlignment="1" applyProtection="1">
      <alignment/>
      <protection/>
    </xf>
    <xf numFmtId="41" fontId="6" fillId="0" borderId="0" xfId="0" applyNumberFormat="1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204" fontId="1" fillId="0" borderId="14" xfId="48" applyNumberFormat="1" applyFont="1" applyBorder="1" applyAlignment="1" applyProtection="1">
      <alignment/>
      <protection/>
    </xf>
    <xf numFmtId="188" fontId="6" fillId="0" borderId="0" xfId="0" applyNumberFormat="1" applyFont="1" applyFill="1" applyAlignment="1" applyProtection="1">
      <alignment/>
      <protection/>
    </xf>
    <xf numFmtId="41" fontId="1" fillId="0" borderId="0" xfId="48" applyNumberFormat="1" applyFont="1" applyFill="1" applyBorder="1" applyAlignment="1" applyProtection="1">
      <alignment/>
      <protection/>
    </xf>
    <xf numFmtId="187" fontId="6" fillId="0" borderId="0" xfId="0" applyNumberFormat="1" applyFont="1" applyAlignment="1" applyProtection="1">
      <alignment/>
      <protection/>
    </xf>
    <xf numFmtId="187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204" fontId="1" fillId="0" borderId="30" xfId="48" applyNumberFormat="1" applyFont="1" applyBorder="1" applyAlignment="1" applyProtection="1">
      <alignment/>
      <protection/>
    </xf>
    <xf numFmtId="204" fontId="1" fillId="0" borderId="30" xfId="48" applyNumberFormat="1" applyFont="1" applyFill="1" applyBorder="1" applyAlignment="1" applyProtection="1">
      <alignment/>
      <protection/>
    </xf>
    <xf numFmtId="41" fontId="1" fillId="0" borderId="41" xfId="0" applyNumberFormat="1" applyFont="1" applyBorder="1" applyAlignment="1" applyProtection="1">
      <alignment/>
      <protection locked="0"/>
    </xf>
    <xf numFmtId="41" fontId="1" fillId="0" borderId="42" xfId="0" applyNumberFormat="1" applyFont="1" applyBorder="1" applyAlignment="1" applyProtection="1">
      <alignment/>
      <protection locked="0"/>
    </xf>
    <xf numFmtId="41" fontId="1" fillId="0" borderId="43" xfId="48" applyNumberFormat="1" applyFont="1" applyBorder="1" applyAlignment="1" applyProtection="1">
      <alignment/>
      <protection/>
    </xf>
    <xf numFmtId="41" fontId="1" fillId="0" borderId="44" xfId="48" applyNumberFormat="1" applyFont="1" applyBorder="1" applyAlignment="1" applyProtection="1">
      <alignment/>
      <protection/>
    </xf>
    <xf numFmtId="41" fontId="1" fillId="0" borderId="42" xfId="48" applyNumberFormat="1" applyFont="1" applyBorder="1" applyAlignment="1" applyProtection="1">
      <alignment/>
      <protection/>
    </xf>
    <xf numFmtId="41" fontId="1" fillId="0" borderId="41" xfId="0" applyNumberFormat="1" applyFont="1" applyBorder="1" applyAlignment="1" applyProtection="1">
      <alignment/>
      <protection/>
    </xf>
    <xf numFmtId="41" fontId="1" fillId="0" borderId="42" xfId="0" applyNumberFormat="1" applyFont="1" applyBorder="1" applyAlignment="1" applyProtection="1">
      <alignment/>
      <protection/>
    </xf>
    <xf numFmtId="41" fontId="1" fillId="0" borderId="36" xfId="0" applyNumberFormat="1" applyFont="1" applyBorder="1" applyAlignment="1" applyProtection="1">
      <alignment/>
      <protection locked="0"/>
    </xf>
    <xf numFmtId="41" fontId="1" fillId="0" borderId="45" xfId="48" applyNumberFormat="1" applyFont="1" applyBorder="1" applyAlignment="1" applyProtection="1">
      <alignment/>
      <protection/>
    </xf>
    <xf numFmtId="41" fontId="1" fillId="0" borderId="46" xfId="0" applyNumberFormat="1" applyFont="1" applyBorder="1" applyAlignment="1" applyProtection="1">
      <alignment/>
      <protection locked="0"/>
    </xf>
    <xf numFmtId="41" fontId="1" fillId="0" borderId="47" xfId="0" applyNumberFormat="1" applyFont="1" applyBorder="1" applyAlignment="1" applyProtection="1">
      <alignment/>
      <protection locked="0"/>
    </xf>
    <xf numFmtId="41" fontId="1" fillId="0" borderId="46" xfId="0" applyNumberFormat="1" applyFont="1" applyBorder="1" applyAlignment="1" applyProtection="1">
      <alignment/>
      <protection/>
    </xf>
    <xf numFmtId="41" fontId="1" fillId="0" borderId="47" xfId="0" applyNumberFormat="1" applyFont="1" applyBorder="1" applyAlignment="1" applyProtection="1">
      <alignment/>
      <protection/>
    </xf>
    <xf numFmtId="41" fontId="1" fillId="0" borderId="46" xfId="48" applyNumberFormat="1" applyFont="1" applyBorder="1" applyAlignment="1" applyProtection="1">
      <alignment/>
      <protection/>
    </xf>
    <xf numFmtId="41" fontId="1" fillId="0" borderId="47" xfId="48" applyNumberFormat="1" applyFont="1" applyBorder="1" applyAlignment="1" applyProtection="1">
      <alignment/>
      <protection/>
    </xf>
    <xf numFmtId="41" fontId="1" fillId="0" borderId="48" xfId="0" applyNumberFormat="1" applyFont="1" applyBorder="1" applyAlignment="1" applyProtection="1">
      <alignment/>
      <protection locked="0"/>
    </xf>
    <xf numFmtId="41" fontId="1" fillId="0" borderId="49" xfId="0" applyNumberFormat="1" applyFont="1" applyBorder="1" applyAlignment="1" applyProtection="1">
      <alignment/>
      <protection/>
    </xf>
    <xf numFmtId="41" fontId="1" fillId="0" borderId="50" xfId="0" applyNumberFormat="1" applyFont="1" applyBorder="1" applyAlignment="1" applyProtection="1">
      <alignment/>
      <protection/>
    </xf>
    <xf numFmtId="41" fontId="1" fillId="0" borderId="51" xfId="0" applyNumberFormat="1" applyFont="1" applyBorder="1" applyAlignment="1" applyProtection="1">
      <alignment/>
      <protection/>
    </xf>
    <xf numFmtId="41" fontId="1" fillId="0" borderId="29" xfId="0" applyNumberFormat="1" applyFont="1" applyBorder="1" applyAlignment="1" applyProtection="1">
      <alignment/>
      <protection locked="0"/>
    </xf>
    <xf numFmtId="41" fontId="1" fillId="0" borderId="31" xfId="0" applyNumberFormat="1" applyFont="1" applyBorder="1" applyAlignment="1" applyProtection="1">
      <alignment/>
      <protection locked="0"/>
    </xf>
    <xf numFmtId="41" fontId="1" fillId="0" borderId="52" xfId="48" applyNumberFormat="1" applyFont="1" applyBorder="1" applyAlignment="1" applyProtection="1">
      <alignment/>
      <protection/>
    </xf>
    <xf numFmtId="41" fontId="1" fillId="0" borderId="31" xfId="48" applyNumberFormat="1" applyFont="1" applyBorder="1" applyAlignment="1" applyProtection="1">
      <alignment/>
      <protection/>
    </xf>
    <xf numFmtId="41" fontId="1" fillId="0" borderId="53" xfId="0" applyNumberFormat="1" applyFont="1" applyBorder="1" applyAlignment="1" applyProtection="1">
      <alignment/>
      <protection/>
    </xf>
    <xf numFmtId="41" fontId="1" fillId="0" borderId="29" xfId="0" applyNumberFormat="1" applyFont="1" applyBorder="1" applyAlignment="1" applyProtection="1">
      <alignment/>
      <protection/>
    </xf>
    <xf numFmtId="41" fontId="1" fillId="0" borderId="31" xfId="0" applyNumberFormat="1" applyFont="1" applyBorder="1" applyAlignment="1" applyProtection="1">
      <alignment/>
      <protection/>
    </xf>
    <xf numFmtId="41" fontId="1" fillId="0" borderId="34" xfId="0" applyNumberFormat="1" applyFont="1" applyBorder="1" applyAlignment="1" applyProtection="1">
      <alignment/>
      <protection locked="0"/>
    </xf>
    <xf numFmtId="41" fontId="1" fillId="0" borderId="53" xfId="48" applyNumberFormat="1" applyFont="1" applyBorder="1" applyAlignment="1" applyProtection="1">
      <alignment/>
      <protection/>
    </xf>
    <xf numFmtId="41" fontId="1" fillId="0" borderId="37" xfId="0" applyNumberFormat="1" applyFont="1" applyBorder="1" applyAlignment="1" applyProtection="1">
      <alignment/>
      <protection locked="0"/>
    </xf>
    <xf numFmtId="41" fontId="1" fillId="0" borderId="54" xfId="0" applyNumberFormat="1" applyFont="1" applyBorder="1" applyAlignment="1" applyProtection="1">
      <alignment/>
      <protection/>
    </xf>
    <xf numFmtId="41" fontId="1" fillId="0" borderId="55" xfId="0" applyNumberFormat="1" applyFont="1" applyBorder="1" applyAlignment="1" applyProtection="1">
      <alignment/>
      <protection locked="0"/>
    </xf>
    <xf numFmtId="41" fontId="1" fillId="0" borderId="56" xfId="48" applyNumberFormat="1" applyFont="1" applyBorder="1" applyAlignment="1" applyProtection="1">
      <alignment/>
      <protection/>
    </xf>
    <xf numFmtId="41" fontId="1" fillId="0" borderId="57" xfId="48" applyNumberFormat="1" applyFont="1" applyBorder="1" applyAlignment="1" applyProtection="1">
      <alignment/>
      <protection/>
    </xf>
    <xf numFmtId="41" fontId="1" fillId="0" borderId="56" xfId="0" applyNumberFormat="1" applyFont="1" applyBorder="1" applyAlignment="1" applyProtection="1">
      <alignment/>
      <protection/>
    </xf>
    <xf numFmtId="41" fontId="1" fillId="0" borderId="57" xfId="0" applyNumberFormat="1" applyFont="1" applyBorder="1" applyAlignment="1" applyProtection="1">
      <alignment/>
      <protection/>
    </xf>
    <xf numFmtId="41" fontId="1" fillId="0" borderId="58" xfId="48" applyNumberFormat="1" applyFont="1" applyBorder="1" applyAlignment="1" applyProtection="1">
      <alignment/>
      <protection/>
    </xf>
    <xf numFmtId="41" fontId="1" fillId="0" borderId="58" xfId="0" applyNumberFormat="1" applyFont="1" applyBorder="1" applyAlignment="1" applyProtection="1">
      <alignment/>
      <protection/>
    </xf>
    <xf numFmtId="41" fontId="1" fillId="0" borderId="24" xfId="0" applyNumberFormat="1" applyFont="1" applyBorder="1" applyAlignment="1" applyProtection="1">
      <alignment/>
      <protection/>
    </xf>
    <xf numFmtId="41" fontId="1" fillId="0" borderId="59" xfId="0" applyNumberFormat="1" applyFont="1" applyBorder="1" applyAlignment="1" applyProtection="1">
      <alignment/>
      <protection locked="0"/>
    </xf>
    <xf numFmtId="41" fontId="1" fillId="0" borderId="41" xfId="48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 locked="0"/>
    </xf>
    <xf numFmtId="41" fontId="1" fillId="0" borderId="60" xfId="0" applyNumberFormat="1" applyFont="1" applyBorder="1" applyAlignment="1" applyProtection="1">
      <alignment/>
      <protection locked="0"/>
    </xf>
    <xf numFmtId="41" fontId="1" fillId="0" borderId="61" xfId="0" applyNumberFormat="1" applyFont="1" applyBorder="1" applyAlignment="1" applyProtection="1">
      <alignment/>
      <protection/>
    </xf>
    <xf numFmtId="38" fontId="6" fillId="0" borderId="0" xfId="48" applyFont="1" applyAlignment="1" applyProtection="1">
      <alignment/>
      <protection/>
    </xf>
    <xf numFmtId="41" fontId="1" fillId="0" borderId="29" xfId="48" applyNumberFormat="1" applyFont="1" applyBorder="1" applyAlignment="1" applyProtection="1">
      <alignment/>
      <protection locked="0"/>
    </xf>
    <xf numFmtId="41" fontId="1" fillId="0" borderId="31" xfId="48" applyNumberFormat="1" applyFont="1" applyBorder="1" applyAlignment="1" applyProtection="1">
      <alignment/>
      <protection locked="0"/>
    </xf>
    <xf numFmtId="41" fontId="1" fillId="0" borderId="29" xfId="48" applyNumberFormat="1" applyFont="1" applyBorder="1" applyAlignment="1" applyProtection="1">
      <alignment/>
      <protection/>
    </xf>
    <xf numFmtId="41" fontId="1" fillId="0" borderId="34" xfId="48" applyNumberFormat="1" applyFont="1" applyBorder="1" applyAlignment="1" applyProtection="1">
      <alignment/>
      <protection locked="0"/>
    </xf>
    <xf numFmtId="41" fontId="1" fillId="0" borderId="37" xfId="48" applyNumberFormat="1" applyFont="1" applyBorder="1" applyAlignment="1" applyProtection="1">
      <alignment/>
      <protection locked="0"/>
    </xf>
    <xf numFmtId="41" fontId="1" fillId="0" borderId="37" xfId="48" applyNumberFormat="1" applyFont="1" applyBorder="1" applyAlignment="1" applyProtection="1">
      <alignment/>
      <protection/>
    </xf>
    <xf numFmtId="38" fontId="6" fillId="0" borderId="0" xfId="48" applyFont="1" applyFill="1" applyAlignment="1" applyProtection="1">
      <alignment/>
      <protection/>
    </xf>
    <xf numFmtId="41" fontId="1" fillId="0" borderId="52" xfId="48" applyNumberFormat="1" applyFont="1" applyBorder="1" applyAlignment="1" applyProtection="1">
      <alignment/>
      <protection locked="0"/>
    </xf>
    <xf numFmtId="41" fontId="1" fillId="0" borderId="62" xfId="48" applyNumberFormat="1" applyFont="1" applyBorder="1" applyAlignment="1" applyProtection="1">
      <alignment/>
      <protection locked="0"/>
    </xf>
    <xf numFmtId="41" fontId="1" fillId="0" borderId="63" xfId="48" applyNumberFormat="1" applyFont="1" applyBorder="1" applyAlignment="1" applyProtection="1">
      <alignment/>
      <protection locked="0"/>
    </xf>
    <xf numFmtId="41" fontId="1" fillId="0" borderId="64" xfId="48" applyNumberFormat="1" applyFont="1" applyBorder="1" applyAlignment="1" applyProtection="1">
      <alignment/>
      <protection/>
    </xf>
    <xf numFmtId="41" fontId="1" fillId="0" borderId="65" xfId="48" applyNumberFormat="1" applyFont="1" applyBorder="1" applyAlignment="1" applyProtection="1">
      <alignment/>
      <protection locked="0"/>
    </xf>
    <xf numFmtId="41" fontId="1" fillId="0" borderId="42" xfId="48" applyNumberFormat="1" applyFont="1" applyBorder="1" applyAlignment="1" applyProtection="1">
      <alignment/>
      <protection locked="0"/>
    </xf>
    <xf numFmtId="41" fontId="1" fillId="0" borderId="36" xfId="48" applyNumberFormat="1" applyFont="1" applyBorder="1" applyAlignment="1" applyProtection="1">
      <alignment/>
      <protection/>
    </xf>
    <xf numFmtId="38" fontId="1" fillId="0" borderId="53" xfId="48" applyFont="1" applyBorder="1" applyAlignment="1" applyProtection="1">
      <alignment/>
      <protection locked="0"/>
    </xf>
    <xf numFmtId="41" fontId="1" fillId="0" borderId="41" xfId="48" applyNumberFormat="1" applyFont="1" applyBorder="1" applyAlignment="1" applyProtection="1">
      <alignment/>
      <protection locked="0"/>
    </xf>
    <xf numFmtId="41" fontId="1" fillId="0" borderId="66" xfId="48" applyNumberFormat="1" applyFont="1" applyBorder="1" applyAlignment="1" applyProtection="1">
      <alignment/>
      <protection locked="0"/>
    </xf>
    <xf numFmtId="41" fontId="1" fillId="0" borderId="33" xfId="48" applyNumberFormat="1" applyFont="1" applyBorder="1" applyAlignment="1" applyProtection="1">
      <alignment/>
      <protection locked="0"/>
    </xf>
    <xf numFmtId="41" fontId="1" fillId="0" borderId="34" xfId="48" applyNumberFormat="1" applyFont="1" applyBorder="1" applyAlignment="1" applyProtection="1">
      <alignment/>
      <protection/>
    </xf>
    <xf numFmtId="41" fontId="1" fillId="0" borderId="67" xfId="0" applyNumberFormat="1" applyFont="1" applyBorder="1" applyAlignment="1" applyProtection="1">
      <alignment/>
      <protection locked="0"/>
    </xf>
    <xf numFmtId="41" fontId="1" fillId="0" borderId="57" xfId="0" applyNumberFormat="1" applyFont="1" applyBorder="1" applyAlignment="1" applyProtection="1">
      <alignment/>
      <protection locked="0"/>
    </xf>
    <xf numFmtId="41" fontId="1" fillId="0" borderId="58" xfId="0" applyNumberFormat="1" applyFont="1" applyBorder="1" applyAlignment="1" applyProtection="1">
      <alignment/>
      <protection locked="0"/>
    </xf>
    <xf numFmtId="41" fontId="1" fillId="0" borderId="44" xfId="0" applyNumberFormat="1" applyFont="1" applyBorder="1" applyAlignment="1" applyProtection="1">
      <alignment/>
      <protection/>
    </xf>
    <xf numFmtId="41" fontId="1" fillId="0" borderId="68" xfId="0" applyNumberFormat="1" applyFont="1" applyBorder="1" applyAlignment="1" applyProtection="1">
      <alignment/>
      <protection/>
    </xf>
    <xf numFmtId="41" fontId="1" fillId="0" borderId="69" xfId="0" applyNumberFormat="1" applyFont="1" applyBorder="1" applyAlignment="1" applyProtection="1">
      <alignment/>
      <protection locked="0"/>
    </xf>
    <xf numFmtId="41" fontId="1" fillId="0" borderId="25" xfId="0" applyNumberFormat="1" applyFont="1" applyBorder="1" applyAlignment="1" applyProtection="1">
      <alignment/>
      <protection locked="0"/>
    </xf>
    <xf numFmtId="41" fontId="1" fillId="0" borderId="0" xfId="0" applyNumberFormat="1" applyFont="1" applyBorder="1" applyAlignment="1" applyProtection="1">
      <alignment/>
      <protection/>
    </xf>
    <xf numFmtId="41" fontId="1" fillId="0" borderId="36" xfId="0" applyNumberFormat="1" applyFont="1" applyBorder="1" applyAlignment="1" applyProtection="1">
      <alignment horizontal="right"/>
      <protection locked="0"/>
    </xf>
    <xf numFmtId="41" fontId="1" fillId="0" borderId="70" xfId="0" applyNumberFormat="1" applyFont="1" applyBorder="1" applyAlignment="1" applyProtection="1">
      <alignment/>
      <protection/>
    </xf>
    <xf numFmtId="41" fontId="1" fillId="0" borderId="55" xfId="0" applyNumberFormat="1" applyFont="1" applyBorder="1" applyAlignment="1" applyProtection="1">
      <alignment/>
      <protection/>
    </xf>
    <xf numFmtId="41" fontId="1" fillId="0" borderId="50" xfId="0" applyNumberFormat="1" applyFont="1" applyBorder="1" applyAlignment="1" applyProtection="1">
      <alignment/>
      <protection locked="0"/>
    </xf>
    <xf numFmtId="41" fontId="1" fillId="0" borderId="51" xfId="0" applyNumberFormat="1" applyFont="1" applyBorder="1" applyAlignment="1" applyProtection="1">
      <alignment/>
      <protection locked="0"/>
    </xf>
    <xf numFmtId="41" fontId="1" fillId="0" borderId="50" xfId="48" applyNumberFormat="1" applyFont="1" applyBorder="1" applyAlignment="1" applyProtection="1">
      <alignment/>
      <protection/>
    </xf>
    <xf numFmtId="41" fontId="1" fillId="0" borderId="51" xfId="48" applyNumberFormat="1" applyFont="1" applyBorder="1" applyAlignment="1" applyProtection="1">
      <alignment/>
      <protection/>
    </xf>
    <xf numFmtId="41" fontId="1" fillId="0" borderId="49" xfId="0" applyNumberFormat="1" applyFont="1" applyBorder="1" applyAlignment="1" applyProtection="1">
      <alignment/>
      <protection locked="0"/>
    </xf>
    <xf numFmtId="41" fontId="1" fillId="0" borderId="71" xfId="0" applyNumberFormat="1" applyFont="1" applyBorder="1" applyAlignment="1" applyProtection="1">
      <alignment/>
      <protection locked="0"/>
    </xf>
    <xf numFmtId="41" fontId="1" fillId="0" borderId="49" xfId="48" applyNumberFormat="1" applyFont="1" applyBorder="1" applyAlignment="1" applyProtection="1">
      <alignment/>
      <protection/>
    </xf>
    <xf numFmtId="41" fontId="1" fillId="0" borderId="72" xfId="48" applyNumberFormat="1" applyFont="1" applyBorder="1" applyAlignment="1" applyProtection="1">
      <alignment/>
      <protection/>
    </xf>
    <xf numFmtId="41" fontId="1" fillId="0" borderId="52" xfId="0" applyNumberFormat="1" applyFont="1" applyBorder="1" applyAlignment="1" applyProtection="1">
      <alignment/>
      <protection/>
    </xf>
    <xf numFmtId="41" fontId="1" fillId="0" borderId="66" xfId="0" applyNumberFormat="1" applyFont="1" applyBorder="1" applyAlignment="1" applyProtection="1">
      <alignment/>
      <protection locked="0"/>
    </xf>
    <xf numFmtId="41" fontId="1" fillId="0" borderId="36" xfId="0" applyNumberFormat="1" applyFont="1" applyBorder="1" applyAlignment="1" applyProtection="1">
      <alignment/>
      <protection/>
    </xf>
    <xf numFmtId="41" fontId="1" fillId="0" borderId="54" xfId="48" applyNumberFormat="1" applyFont="1" applyBorder="1" applyAlignment="1" applyProtection="1">
      <alignment/>
      <protection/>
    </xf>
    <xf numFmtId="41" fontId="1" fillId="0" borderId="48" xfId="48" applyNumberFormat="1" applyFont="1" applyBorder="1" applyAlignment="1" applyProtection="1">
      <alignment/>
      <protection/>
    </xf>
    <xf numFmtId="41" fontId="1" fillId="0" borderId="59" xfId="48" applyNumberFormat="1" applyFont="1" applyBorder="1" applyAlignment="1" applyProtection="1">
      <alignment/>
      <protection/>
    </xf>
    <xf numFmtId="41" fontId="1" fillId="0" borderId="22" xfId="0" applyNumberFormat="1" applyFont="1" applyBorder="1" applyAlignment="1" applyProtection="1">
      <alignment horizontal="center"/>
      <protection/>
    </xf>
    <xf numFmtId="41" fontId="1" fillId="0" borderId="73" xfId="0" applyNumberFormat="1" applyFont="1" applyBorder="1" applyAlignment="1" applyProtection="1">
      <alignment/>
      <protection/>
    </xf>
    <xf numFmtId="41" fontId="1" fillId="0" borderId="67" xfId="0" applyNumberFormat="1" applyFont="1" applyBorder="1" applyAlignment="1" applyProtection="1">
      <alignment/>
      <protection/>
    </xf>
    <xf numFmtId="41" fontId="1" fillId="0" borderId="74" xfId="0" applyNumberFormat="1" applyFont="1" applyBorder="1" applyAlignment="1" applyProtection="1">
      <alignment/>
      <protection/>
    </xf>
    <xf numFmtId="41" fontId="1" fillId="0" borderId="73" xfId="0" applyNumberFormat="1" applyFont="1" applyBorder="1" applyAlignment="1" applyProtection="1">
      <alignment/>
      <protection locked="0"/>
    </xf>
    <xf numFmtId="41" fontId="1" fillId="0" borderId="74" xfId="0" applyNumberFormat="1" applyFont="1" applyBorder="1" applyAlignment="1" applyProtection="1">
      <alignment/>
      <protection locked="0"/>
    </xf>
    <xf numFmtId="41" fontId="1" fillId="0" borderId="73" xfId="48" applyNumberFormat="1" applyFont="1" applyBorder="1" applyAlignment="1" applyProtection="1">
      <alignment/>
      <protection/>
    </xf>
    <xf numFmtId="41" fontId="1" fillId="0" borderId="13" xfId="0" applyNumberFormat="1" applyFont="1" applyBorder="1" applyAlignment="1" applyProtection="1">
      <alignment/>
      <protection locked="0"/>
    </xf>
    <xf numFmtId="41" fontId="1" fillId="0" borderId="75" xfId="0" applyNumberFormat="1" applyFont="1" applyBorder="1" applyAlignment="1" applyProtection="1">
      <alignment/>
      <protection locked="0"/>
    </xf>
    <xf numFmtId="41" fontId="1" fillId="0" borderId="61" xfId="48" applyNumberFormat="1" applyFont="1" applyBorder="1" applyAlignment="1" applyProtection="1">
      <alignment/>
      <protection/>
    </xf>
    <xf numFmtId="41" fontId="1" fillId="0" borderId="27" xfId="0" applyNumberFormat="1" applyFont="1" applyBorder="1" applyAlignment="1" applyProtection="1">
      <alignment/>
      <protection/>
    </xf>
    <xf numFmtId="41" fontId="1" fillId="0" borderId="69" xfId="0" applyNumberFormat="1" applyFont="1" applyBorder="1" applyAlignment="1" applyProtection="1">
      <alignment/>
      <protection/>
    </xf>
    <xf numFmtId="41" fontId="1" fillId="0" borderId="76" xfId="0" applyNumberFormat="1" applyFont="1" applyBorder="1" applyAlignment="1" applyProtection="1">
      <alignment/>
      <protection locked="0"/>
    </xf>
    <xf numFmtId="41" fontId="1" fillId="0" borderId="55" xfId="0" applyNumberFormat="1" applyFont="1" applyFill="1" applyBorder="1" applyAlignment="1" applyProtection="1">
      <alignment/>
      <protection locked="0"/>
    </xf>
    <xf numFmtId="41" fontId="1" fillId="0" borderId="77" xfId="0" applyNumberFormat="1" applyFont="1" applyBorder="1" applyAlignment="1" applyProtection="1">
      <alignment/>
      <protection locked="0"/>
    </xf>
    <xf numFmtId="41" fontId="1" fillId="0" borderId="47" xfId="0" applyNumberFormat="1" applyFont="1" applyFill="1" applyBorder="1" applyAlignment="1" applyProtection="1">
      <alignment/>
      <protection locked="0"/>
    </xf>
    <xf numFmtId="41" fontId="1" fillId="0" borderId="78" xfId="0" applyNumberFormat="1" applyFont="1" applyBorder="1" applyAlignment="1" applyProtection="1">
      <alignment/>
      <protection locked="0"/>
    </xf>
    <xf numFmtId="41" fontId="1" fillId="0" borderId="46" xfId="0" applyNumberFormat="1" applyFont="1" applyFill="1" applyBorder="1" applyAlignment="1" applyProtection="1">
      <alignment/>
      <protection locked="0"/>
    </xf>
    <xf numFmtId="41" fontId="1" fillId="0" borderId="79" xfId="0" applyNumberFormat="1" applyFont="1" applyBorder="1" applyAlignment="1" applyProtection="1">
      <alignment/>
      <protection/>
    </xf>
    <xf numFmtId="41" fontId="1" fillId="0" borderId="46" xfId="48" applyNumberFormat="1" applyFont="1" applyFill="1" applyBorder="1" applyAlignment="1" applyProtection="1">
      <alignment/>
      <protection/>
    </xf>
    <xf numFmtId="41" fontId="1" fillId="0" borderId="77" xfId="0" applyNumberFormat="1" applyFont="1" applyBorder="1" applyAlignment="1" applyProtection="1">
      <alignment/>
      <protection/>
    </xf>
    <xf numFmtId="41" fontId="1" fillId="0" borderId="47" xfId="48" applyNumberFormat="1" applyFont="1" applyFill="1" applyBorder="1" applyAlignment="1" applyProtection="1">
      <alignment/>
      <protection/>
    </xf>
    <xf numFmtId="41" fontId="1" fillId="0" borderId="78" xfId="0" applyNumberFormat="1" applyFont="1" applyBorder="1" applyAlignment="1" applyProtection="1">
      <alignment/>
      <protection/>
    </xf>
    <xf numFmtId="41" fontId="1" fillId="0" borderId="46" xfId="0" applyNumberFormat="1" applyFont="1" applyFill="1" applyBorder="1" applyAlignment="1" applyProtection="1">
      <alignment/>
      <protection/>
    </xf>
    <xf numFmtId="41" fontId="1" fillId="0" borderId="47" xfId="0" applyNumberFormat="1" applyFont="1" applyFill="1" applyBorder="1" applyAlignment="1" applyProtection="1">
      <alignment/>
      <protection/>
    </xf>
    <xf numFmtId="41" fontId="1" fillId="0" borderId="80" xfId="0" applyNumberFormat="1" applyFont="1" applyBorder="1" applyAlignment="1" applyProtection="1">
      <alignment/>
      <protection locked="0"/>
    </xf>
    <xf numFmtId="41" fontId="1" fillId="0" borderId="59" xfId="0" applyNumberFormat="1" applyFont="1" applyFill="1" applyBorder="1" applyAlignment="1" applyProtection="1">
      <alignment/>
      <protection locked="0"/>
    </xf>
    <xf numFmtId="41" fontId="1" fillId="0" borderId="81" xfId="0" applyNumberFormat="1" applyFont="1" applyBorder="1" applyAlignment="1" applyProtection="1">
      <alignment/>
      <protection/>
    </xf>
    <xf numFmtId="41" fontId="1" fillId="0" borderId="63" xfId="0" applyNumberFormat="1" applyFont="1" applyBorder="1" applyAlignment="1" applyProtection="1">
      <alignment/>
      <protection/>
    </xf>
    <xf numFmtId="41" fontId="1" fillId="0" borderId="41" xfId="0" applyNumberFormat="1" applyFont="1" applyFill="1" applyBorder="1" applyAlignment="1" applyProtection="1">
      <alignment/>
      <protection locked="0"/>
    </xf>
    <xf numFmtId="41" fontId="1" fillId="0" borderId="64" xfId="0" applyNumberFormat="1" applyFont="1" applyBorder="1" applyAlignment="1" applyProtection="1">
      <alignment/>
      <protection locked="0"/>
    </xf>
    <xf numFmtId="41" fontId="1" fillId="0" borderId="42" xfId="0" applyNumberFormat="1" applyFont="1" applyFill="1" applyBorder="1" applyAlignment="1" applyProtection="1">
      <alignment/>
      <protection locked="0"/>
    </xf>
    <xf numFmtId="41" fontId="1" fillId="0" borderId="63" xfId="0" applyNumberFormat="1" applyFont="1" applyBorder="1" applyAlignment="1" applyProtection="1">
      <alignment/>
      <protection locked="0"/>
    </xf>
    <xf numFmtId="41" fontId="1" fillId="0" borderId="41" xfId="0" applyNumberFormat="1" applyFont="1" applyFill="1" applyBorder="1" applyAlignment="1" applyProtection="1">
      <alignment/>
      <protection/>
    </xf>
    <xf numFmtId="41" fontId="1" fillId="0" borderId="64" xfId="0" applyNumberFormat="1" applyFont="1" applyBorder="1" applyAlignment="1" applyProtection="1">
      <alignment/>
      <protection/>
    </xf>
    <xf numFmtId="41" fontId="1" fillId="0" borderId="42" xfId="0" applyNumberFormat="1" applyFont="1" applyFill="1" applyBorder="1" applyAlignment="1" applyProtection="1">
      <alignment/>
      <protection/>
    </xf>
    <xf numFmtId="41" fontId="1" fillId="0" borderId="41" xfId="48" applyNumberFormat="1" applyFont="1" applyFill="1" applyBorder="1" applyAlignment="1" applyProtection="1">
      <alignment/>
      <protection/>
    </xf>
    <xf numFmtId="41" fontId="1" fillId="0" borderId="42" xfId="48" applyNumberFormat="1" applyFont="1" applyFill="1" applyBorder="1" applyAlignment="1" applyProtection="1">
      <alignment/>
      <protection/>
    </xf>
    <xf numFmtId="41" fontId="1" fillId="0" borderId="63" xfId="48" applyNumberFormat="1" applyFont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/>
      <protection locked="0"/>
    </xf>
    <xf numFmtId="41" fontId="1" fillId="0" borderId="54" xfId="0" applyNumberFormat="1" applyFont="1" applyBorder="1" applyAlignment="1" applyProtection="1">
      <alignment/>
      <protection locked="0"/>
    </xf>
    <xf numFmtId="41" fontId="1" fillId="0" borderId="82" xfId="0" applyNumberFormat="1" applyFont="1" applyBorder="1" applyAlignment="1" applyProtection="1">
      <alignment/>
      <protection locked="0"/>
    </xf>
    <xf numFmtId="41" fontId="1" fillId="0" borderId="48" xfId="0" applyNumberFormat="1" applyFont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82" xfId="0" applyNumberFormat="1" applyFont="1" applyBorder="1" applyAlignment="1" applyProtection="1">
      <alignment/>
      <protection/>
    </xf>
    <xf numFmtId="41" fontId="1" fillId="0" borderId="82" xfId="48" applyNumberFormat="1" applyFont="1" applyBorder="1" applyAlignment="1" applyProtection="1">
      <alignment/>
      <protection/>
    </xf>
    <xf numFmtId="41" fontId="1" fillId="0" borderId="72" xfId="48" applyNumberFormat="1" applyFont="1" applyFill="1" applyBorder="1" applyAlignment="1" applyProtection="1">
      <alignment/>
      <protection/>
    </xf>
    <xf numFmtId="41" fontId="1" fillId="0" borderId="59" xfId="48" applyNumberFormat="1" applyFont="1" applyFill="1" applyBorder="1" applyAlignment="1" applyProtection="1">
      <alignment/>
      <protection/>
    </xf>
    <xf numFmtId="41" fontId="1" fillId="0" borderId="36" xfId="48" applyNumberFormat="1" applyFont="1" applyFill="1" applyBorder="1" applyAlignment="1" applyProtection="1">
      <alignment/>
      <protection/>
    </xf>
    <xf numFmtId="41" fontId="1" fillId="0" borderId="83" xfId="48" applyNumberFormat="1" applyFont="1" applyFill="1" applyBorder="1" applyAlignment="1" applyProtection="1">
      <alignment/>
      <protection/>
    </xf>
    <xf numFmtId="41" fontId="50" fillId="0" borderId="0" xfId="48" applyNumberFormat="1" applyFont="1" applyAlignment="1" applyProtection="1">
      <alignment horizontal="center"/>
      <protection/>
    </xf>
    <xf numFmtId="41" fontId="46" fillId="0" borderId="84" xfId="48" applyNumberFormat="1" applyFont="1" applyBorder="1" applyAlignment="1" applyProtection="1">
      <alignment horizontal="center" vertical="center"/>
      <protection/>
    </xf>
    <xf numFmtId="41" fontId="46" fillId="0" borderId="85" xfId="48" applyNumberFormat="1" applyFont="1" applyBorder="1" applyAlignment="1" applyProtection="1">
      <alignment horizontal="center" vertical="center"/>
      <protection/>
    </xf>
    <xf numFmtId="41" fontId="46" fillId="0" borderId="10" xfId="48" applyNumberFormat="1" applyFont="1" applyBorder="1" applyAlignment="1" applyProtection="1">
      <alignment horizontal="center" vertical="center"/>
      <protection/>
    </xf>
    <xf numFmtId="41" fontId="46" fillId="0" borderId="86" xfId="48" applyNumberFormat="1" applyFont="1" applyBorder="1" applyAlignment="1" applyProtection="1">
      <alignment horizontal="center" vertical="center"/>
      <protection/>
    </xf>
    <xf numFmtId="41" fontId="48" fillId="0" borderId="87" xfId="48" applyNumberFormat="1" applyFont="1" applyBorder="1" applyAlignment="1" applyProtection="1">
      <alignment horizontal="center" vertical="center"/>
      <protection/>
    </xf>
    <xf numFmtId="41" fontId="48" fillId="0" borderId="24" xfId="48" applyNumberFormat="1" applyFont="1" applyBorder="1" applyAlignment="1" applyProtection="1">
      <alignment horizontal="center" vertical="center"/>
      <protection/>
    </xf>
    <xf numFmtId="41" fontId="46" fillId="0" borderId="87" xfId="48" applyNumberFormat="1" applyFont="1" applyBorder="1" applyAlignment="1" applyProtection="1">
      <alignment horizontal="center" vertical="center"/>
      <protection/>
    </xf>
    <xf numFmtId="41" fontId="46" fillId="0" borderId="24" xfId="48" applyNumberFormat="1" applyFont="1" applyBorder="1" applyAlignment="1" applyProtection="1">
      <alignment horizontal="center" vertical="center"/>
      <protection/>
    </xf>
    <xf numFmtId="41" fontId="48" fillId="0" borderId="84" xfId="48" applyNumberFormat="1" applyFont="1" applyBorder="1" applyAlignment="1" applyProtection="1">
      <alignment horizontal="center" vertical="center"/>
      <protection/>
    </xf>
    <xf numFmtId="41" fontId="48" fillId="0" borderId="85" xfId="48" applyNumberFormat="1" applyFont="1" applyBorder="1" applyAlignment="1" applyProtection="1">
      <alignment horizontal="center" vertical="center"/>
      <protection/>
    </xf>
    <xf numFmtId="41" fontId="48" fillId="0" borderId="10" xfId="48" applyNumberFormat="1" applyFont="1" applyBorder="1" applyAlignment="1" applyProtection="1">
      <alignment horizontal="center" vertical="center"/>
      <protection/>
    </xf>
    <xf numFmtId="41" fontId="48" fillId="0" borderId="86" xfId="48" applyNumberFormat="1" applyFont="1" applyBorder="1" applyAlignment="1" applyProtection="1">
      <alignment horizontal="center" vertical="center"/>
      <protection/>
    </xf>
    <xf numFmtId="41" fontId="3" fillId="0" borderId="87" xfId="48" applyNumberFormat="1" applyFont="1" applyBorder="1" applyAlignment="1" applyProtection="1">
      <alignment horizontal="center" vertical="center"/>
      <protection/>
    </xf>
    <xf numFmtId="41" fontId="3" fillId="0" borderId="24" xfId="48" applyNumberFormat="1" applyFont="1" applyBorder="1" applyAlignment="1" applyProtection="1">
      <alignment horizontal="center" vertical="center"/>
      <protection/>
    </xf>
    <xf numFmtId="41" fontId="1" fillId="0" borderId="87" xfId="48" applyNumberFormat="1" applyFont="1" applyBorder="1" applyAlignment="1" applyProtection="1">
      <alignment horizontal="center" vertical="center"/>
      <protection/>
    </xf>
    <xf numFmtId="41" fontId="1" fillId="0" borderId="24" xfId="48" applyNumberFormat="1" applyFont="1" applyBorder="1" applyAlignment="1" applyProtection="1">
      <alignment horizontal="center" vertical="center"/>
      <protection/>
    </xf>
    <xf numFmtId="41" fontId="1" fillId="0" borderId="84" xfId="48" applyNumberFormat="1" applyFont="1" applyBorder="1" applyAlignment="1" applyProtection="1">
      <alignment horizontal="center" vertical="center"/>
      <protection/>
    </xf>
    <xf numFmtId="41" fontId="1" fillId="0" borderId="85" xfId="48" applyNumberFormat="1" applyFont="1" applyBorder="1" applyAlignment="1" applyProtection="1">
      <alignment horizontal="center" vertical="center"/>
      <protection/>
    </xf>
    <xf numFmtId="41" fontId="1" fillId="0" borderId="10" xfId="48" applyNumberFormat="1" applyFont="1" applyBorder="1" applyAlignment="1" applyProtection="1">
      <alignment horizontal="center" vertical="center"/>
      <protection/>
    </xf>
    <xf numFmtId="41" fontId="1" fillId="0" borderId="86" xfId="48" applyNumberFormat="1" applyFont="1" applyBorder="1" applyAlignment="1" applyProtection="1">
      <alignment horizontal="center" vertical="center"/>
      <protection/>
    </xf>
    <xf numFmtId="41" fontId="3" fillId="0" borderId="84" xfId="48" applyNumberFormat="1" applyFont="1" applyBorder="1" applyAlignment="1" applyProtection="1">
      <alignment horizontal="center" vertical="center"/>
      <protection/>
    </xf>
    <xf numFmtId="41" fontId="3" fillId="0" borderId="85" xfId="48" applyNumberFormat="1" applyFont="1" applyBorder="1" applyAlignment="1" applyProtection="1">
      <alignment horizontal="center" vertical="center"/>
      <protection/>
    </xf>
    <xf numFmtId="41" fontId="3" fillId="0" borderId="10" xfId="48" applyNumberFormat="1" applyFont="1" applyBorder="1" applyAlignment="1" applyProtection="1">
      <alignment horizontal="center" vertical="center"/>
      <protection/>
    </xf>
    <xf numFmtId="41" fontId="3" fillId="0" borderId="86" xfId="48" applyNumberFormat="1" applyFont="1" applyBorder="1" applyAlignment="1" applyProtection="1">
      <alignment horizontal="center" vertical="center"/>
      <protection/>
    </xf>
    <xf numFmtId="41" fontId="4" fillId="0" borderId="0" xfId="48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P1"/>
    </sheetView>
  </sheetViews>
  <sheetFormatPr defaultColWidth="9.00390625" defaultRowHeight="13.5"/>
  <cols>
    <col min="1" max="1" width="5.875" style="48" customWidth="1"/>
    <col min="2" max="2" width="21.25390625" style="48" customWidth="1"/>
    <col min="3" max="3" width="11.25390625" style="48" customWidth="1"/>
    <col min="4" max="15" width="20.50390625" style="48" customWidth="1"/>
    <col min="16" max="16" width="23.00390625" style="51" customWidth="1"/>
    <col min="17" max="16384" width="9.00390625" style="48" customWidth="1"/>
  </cols>
  <sheetData>
    <row r="1" spans="1:16" ht="30.75">
      <c r="A1" s="290" t="s">
        <v>99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5" ht="19.5" thickBot="1">
      <c r="A2" s="49"/>
      <c r="B2" s="50" t="s">
        <v>1</v>
      </c>
      <c r="C2" s="49"/>
      <c r="O2" s="49" t="s">
        <v>90</v>
      </c>
    </row>
    <row r="3" spans="1:16" ht="18.75">
      <c r="A3" s="52"/>
      <c r="B3" s="53"/>
      <c r="C3" s="53"/>
      <c r="D3" s="54" t="s">
        <v>2</v>
      </c>
      <c r="E3" s="54" t="s">
        <v>3</v>
      </c>
      <c r="F3" s="54" t="s">
        <v>4</v>
      </c>
      <c r="G3" s="54" t="s">
        <v>5</v>
      </c>
      <c r="H3" s="54" t="s">
        <v>6</v>
      </c>
      <c r="I3" s="54" t="s">
        <v>7</v>
      </c>
      <c r="J3" s="54" t="s">
        <v>8</v>
      </c>
      <c r="K3" s="54" t="s">
        <v>9</v>
      </c>
      <c r="L3" s="54" t="s">
        <v>10</v>
      </c>
      <c r="M3" s="54" t="s">
        <v>11</v>
      </c>
      <c r="N3" s="54" t="s">
        <v>12</v>
      </c>
      <c r="O3" s="54" t="s">
        <v>13</v>
      </c>
      <c r="P3" s="55" t="s">
        <v>14</v>
      </c>
    </row>
    <row r="4" spans="1:16" ht="18.75">
      <c r="A4" s="56" t="s">
        <v>0</v>
      </c>
      <c r="B4" s="297" t="s">
        <v>15</v>
      </c>
      <c r="C4" s="57" t="s">
        <v>16</v>
      </c>
      <c r="D4" s="58">
        <v>0.004</v>
      </c>
      <c r="E4" s="59">
        <v>0.005</v>
      </c>
      <c r="F4" s="59"/>
      <c r="G4" s="59"/>
      <c r="H4" s="59"/>
      <c r="I4" s="59">
        <v>0.015</v>
      </c>
      <c r="J4" s="59">
        <v>0.0432</v>
      </c>
      <c r="K4" s="59"/>
      <c r="L4" s="59"/>
      <c r="M4" s="59"/>
      <c r="N4" s="59">
        <v>0.055</v>
      </c>
      <c r="O4" s="59"/>
      <c r="P4" s="60">
        <f>SUM(D4:O4)</f>
        <v>0.1222</v>
      </c>
    </row>
    <row r="5" spans="1:16" ht="18.75">
      <c r="A5" s="61" t="s">
        <v>17</v>
      </c>
      <c r="B5" s="298"/>
      <c r="C5" s="62" t="s">
        <v>18</v>
      </c>
      <c r="D5" s="63">
        <v>2.628</v>
      </c>
      <c r="E5" s="64">
        <v>2.205</v>
      </c>
      <c r="F5" s="64"/>
      <c r="G5" s="64"/>
      <c r="H5" s="64"/>
      <c r="I5" s="65">
        <v>14.175</v>
      </c>
      <c r="J5" s="65">
        <v>17.25</v>
      </c>
      <c r="K5" s="64"/>
      <c r="L5" s="64"/>
      <c r="M5" s="64"/>
      <c r="N5" s="64">
        <v>12.915</v>
      </c>
      <c r="O5" s="65"/>
      <c r="P5" s="66">
        <f>SUM(D5:O5)</f>
        <v>49.173</v>
      </c>
    </row>
    <row r="6" spans="1:16" ht="18.75">
      <c r="A6" s="61" t="s">
        <v>19</v>
      </c>
      <c r="B6" s="67" t="s">
        <v>20</v>
      </c>
      <c r="C6" s="57" t="s">
        <v>16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>
        <f>SUM(D6:O6)</f>
        <v>0</v>
      </c>
    </row>
    <row r="7" spans="1:16" ht="18.75">
      <c r="A7" s="61" t="s">
        <v>21</v>
      </c>
      <c r="B7" s="62" t="s">
        <v>22</v>
      </c>
      <c r="C7" s="62" t="s">
        <v>18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6">
        <f>SUM(D7:O7)</f>
        <v>0</v>
      </c>
    </row>
    <row r="8" spans="1:16" ht="18.75">
      <c r="A8" s="61" t="s">
        <v>23</v>
      </c>
      <c r="B8" s="295" t="s">
        <v>100</v>
      </c>
      <c r="C8" s="57" t="s">
        <v>16</v>
      </c>
      <c r="D8" s="68">
        <f aca="true" t="shared" si="0" ref="D8:F9">D4+D6</f>
        <v>0.004</v>
      </c>
      <c r="E8" s="69">
        <f t="shared" si="0"/>
        <v>0.005</v>
      </c>
      <c r="F8" s="69">
        <f t="shared" si="0"/>
        <v>0</v>
      </c>
      <c r="G8" s="69">
        <f aca="true" t="shared" si="1" ref="G8:O9">G4+G6</f>
        <v>0</v>
      </c>
      <c r="H8" s="70">
        <f t="shared" si="1"/>
        <v>0</v>
      </c>
      <c r="I8" s="69">
        <f t="shared" si="1"/>
        <v>0.015</v>
      </c>
      <c r="J8" s="69">
        <f t="shared" si="1"/>
        <v>0.0432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0.055</v>
      </c>
      <c r="O8" s="69">
        <f t="shared" si="1"/>
        <v>0</v>
      </c>
      <c r="P8" s="60">
        <f aca="true" t="shared" si="2" ref="P8:P35">SUM(D8:O8)</f>
        <v>0.1222</v>
      </c>
    </row>
    <row r="9" spans="1:16" ht="18.75">
      <c r="A9" s="71"/>
      <c r="B9" s="296"/>
      <c r="C9" s="62" t="s">
        <v>18</v>
      </c>
      <c r="D9" s="72">
        <f t="shared" si="0"/>
        <v>2.628</v>
      </c>
      <c r="E9" s="73">
        <f t="shared" si="0"/>
        <v>2.205</v>
      </c>
      <c r="F9" s="73">
        <f t="shared" si="0"/>
        <v>0</v>
      </c>
      <c r="G9" s="73">
        <f t="shared" si="1"/>
        <v>0</v>
      </c>
      <c r="H9" s="74">
        <f t="shared" si="1"/>
        <v>0</v>
      </c>
      <c r="I9" s="73">
        <f t="shared" si="1"/>
        <v>14.175</v>
      </c>
      <c r="J9" s="73">
        <f t="shared" si="1"/>
        <v>17.25</v>
      </c>
      <c r="K9" s="73">
        <f t="shared" si="1"/>
        <v>0</v>
      </c>
      <c r="L9" s="73">
        <f t="shared" si="1"/>
        <v>0</v>
      </c>
      <c r="M9" s="73">
        <f t="shared" si="1"/>
        <v>0</v>
      </c>
      <c r="N9" s="73">
        <f t="shared" si="1"/>
        <v>12.915</v>
      </c>
      <c r="O9" s="73">
        <f t="shared" si="1"/>
        <v>0</v>
      </c>
      <c r="P9" s="66">
        <f t="shared" si="2"/>
        <v>49.173</v>
      </c>
    </row>
    <row r="10" spans="1:16" ht="18.75">
      <c r="A10" s="291" t="s">
        <v>25</v>
      </c>
      <c r="B10" s="292"/>
      <c r="C10" s="57" t="s">
        <v>16</v>
      </c>
      <c r="D10" s="58">
        <v>0.1012</v>
      </c>
      <c r="E10" s="59">
        <v>1.3508</v>
      </c>
      <c r="F10" s="59">
        <v>0.7213</v>
      </c>
      <c r="G10" s="59">
        <v>1.3722</v>
      </c>
      <c r="H10" s="59">
        <v>11.4682</v>
      </c>
      <c r="I10" s="59">
        <v>76.189</v>
      </c>
      <c r="J10" s="59">
        <v>21.6125</v>
      </c>
      <c r="K10" s="59">
        <v>18.757</v>
      </c>
      <c r="L10" s="59">
        <v>3.5798</v>
      </c>
      <c r="M10" s="59">
        <v>1.645</v>
      </c>
      <c r="N10" s="59">
        <v>0.6895</v>
      </c>
      <c r="O10" s="59"/>
      <c r="P10" s="60">
        <f t="shared" si="2"/>
        <v>137.4865</v>
      </c>
    </row>
    <row r="11" spans="1:16" ht="18.75">
      <c r="A11" s="293"/>
      <c r="B11" s="294"/>
      <c r="C11" s="62" t="s">
        <v>18</v>
      </c>
      <c r="D11" s="63">
        <v>38.234</v>
      </c>
      <c r="E11" s="64">
        <v>463.603</v>
      </c>
      <c r="F11" s="64">
        <v>459.698</v>
      </c>
      <c r="G11" s="65">
        <v>1054.208</v>
      </c>
      <c r="H11" s="65">
        <v>6801.414</v>
      </c>
      <c r="I11" s="65">
        <v>26060.372</v>
      </c>
      <c r="J11" s="65">
        <v>7521.224</v>
      </c>
      <c r="K11" s="64">
        <v>6514.797</v>
      </c>
      <c r="L11" s="64">
        <v>1959.806</v>
      </c>
      <c r="M11" s="64">
        <v>752.001</v>
      </c>
      <c r="N11" s="65">
        <v>301.475</v>
      </c>
      <c r="O11" s="65"/>
      <c r="P11" s="66">
        <f t="shared" si="2"/>
        <v>51926.83199999999</v>
      </c>
    </row>
    <row r="12" spans="1:16" ht="18.75">
      <c r="A12" s="75"/>
      <c r="B12" s="297" t="s">
        <v>26</v>
      </c>
      <c r="C12" s="57" t="s">
        <v>16</v>
      </c>
      <c r="D12" s="58">
        <v>3.1951</v>
      </c>
      <c r="E12" s="59">
        <v>4.5371</v>
      </c>
      <c r="F12" s="59">
        <v>4.0926</v>
      </c>
      <c r="G12" s="59">
        <v>7.1528</v>
      </c>
      <c r="H12" s="59">
        <v>13.6142</v>
      </c>
      <c r="I12" s="59">
        <v>17.0842</v>
      </c>
      <c r="J12" s="59">
        <v>82.4563</v>
      </c>
      <c r="K12" s="59">
        <v>375.2975</v>
      </c>
      <c r="L12" s="59">
        <v>76.8149</v>
      </c>
      <c r="M12" s="59">
        <v>3.1637</v>
      </c>
      <c r="N12" s="59">
        <v>2.9228</v>
      </c>
      <c r="O12" s="59">
        <v>9.4784</v>
      </c>
      <c r="P12" s="60">
        <f t="shared" si="2"/>
        <v>599.8095999999999</v>
      </c>
    </row>
    <row r="13" spans="1:16" ht="18.75">
      <c r="A13" s="56" t="s">
        <v>0</v>
      </c>
      <c r="B13" s="298"/>
      <c r="C13" s="62" t="s">
        <v>18</v>
      </c>
      <c r="D13" s="63">
        <v>11785.979</v>
      </c>
      <c r="E13" s="64">
        <v>12146.003</v>
      </c>
      <c r="F13" s="64">
        <v>12353.314</v>
      </c>
      <c r="G13" s="65">
        <v>26282.592</v>
      </c>
      <c r="H13" s="65">
        <v>33165.09</v>
      </c>
      <c r="I13" s="65">
        <v>29713.827</v>
      </c>
      <c r="J13" s="65">
        <v>134930.244</v>
      </c>
      <c r="K13" s="64">
        <v>512389.064</v>
      </c>
      <c r="L13" s="64">
        <v>217812.398</v>
      </c>
      <c r="M13" s="64">
        <v>9365.454</v>
      </c>
      <c r="N13" s="64">
        <v>9204.842</v>
      </c>
      <c r="O13" s="65">
        <v>29425.557</v>
      </c>
      <c r="P13" s="66">
        <f t="shared" si="2"/>
        <v>1038574.364</v>
      </c>
    </row>
    <row r="14" spans="1:16" ht="18.75">
      <c r="A14" s="61" t="s">
        <v>27</v>
      </c>
      <c r="B14" s="297" t="s">
        <v>28</v>
      </c>
      <c r="C14" s="57" t="s">
        <v>16</v>
      </c>
      <c r="D14" s="58">
        <v>5.368</v>
      </c>
      <c r="E14" s="59">
        <v>2.8448</v>
      </c>
      <c r="F14" s="59">
        <v>16.6544</v>
      </c>
      <c r="G14" s="59">
        <v>6.9976</v>
      </c>
      <c r="H14" s="59">
        <v>0.4864</v>
      </c>
      <c r="I14" s="59">
        <v>9.4134</v>
      </c>
      <c r="J14" s="59">
        <v>6.3465</v>
      </c>
      <c r="K14" s="59">
        <v>9.61</v>
      </c>
      <c r="L14" s="59">
        <v>1.606</v>
      </c>
      <c r="M14" s="59">
        <v>1.0754</v>
      </c>
      <c r="N14" s="59">
        <v>0.6396</v>
      </c>
      <c r="O14" s="59">
        <v>0.699</v>
      </c>
      <c r="P14" s="60">
        <f t="shared" si="2"/>
        <v>61.7411</v>
      </c>
    </row>
    <row r="15" spans="1:16" ht="18.75">
      <c r="A15" s="61" t="s">
        <v>0</v>
      </c>
      <c r="B15" s="298"/>
      <c r="C15" s="62" t="s">
        <v>18</v>
      </c>
      <c r="D15" s="63">
        <v>1166.044</v>
      </c>
      <c r="E15" s="64">
        <v>831.379</v>
      </c>
      <c r="F15" s="64">
        <v>5487.222</v>
      </c>
      <c r="G15" s="65">
        <v>3058.334</v>
      </c>
      <c r="H15" s="65">
        <v>311.714</v>
      </c>
      <c r="I15" s="65">
        <v>3630.925</v>
      </c>
      <c r="J15" s="65">
        <v>2816.463</v>
      </c>
      <c r="K15" s="64">
        <v>5382.407</v>
      </c>
      <c r="L15" s="64">
        <v>947.064</v>
      </c>
      <c r="M15" s="64">
        <v>187.536</v>
      </c>
      <c r="N15" s="64">
        <v>91.112</v>
      </c>
      <c r="O15" s="65">
        <v>210.78</v>
      </c>
      <c r="P15" s="66">
        <f t="shared" si="2"/>
        <v>24120.979999999996</v>
      </c>
    </row>
    <row r="16" spans="1:16" ht="18.75">
      <c r="A16" s="61" t="s">
        <v>29</v>
      </c>
      <c r="B16" s="297" t="s">
        <v>30</v>
      </c>
      <c r="C16" s="57" t="s">
        <v>16</v>
      </c>
      <c r="D16" s="58">
        <v>67.5384</v>
      </c>
      <c r="E16" s="59">
        <v>53.12</v>
      </c>
      <c r="F16" s="59">
        <v>68.1166</v>
      </c>
      <c r="G16" s="59">
        <v>58.845</v>
      </c>
      <c r="H16" s="59">
        <v>57.4882</v>
      </c>
      <c r="I16" s="59">
        <v>72.892</v>
      </c>
      <c r="J16" s="59">
        <v>69.6396</v>
      </c>
      <c r="K16" s="59">
        <v>98.818</v>
      </c>
      <c r="L16" s="59">
        <v>202.1628</v>
      </c>
      <c r="M16" s="59">
        <v>472.7608</v>
      </c>
      <c r="N16" s="59">
        <v>339.0042</v>
      </c>
      <c r="O16" s="59">
        <v>185.1072</v>
      </c>
      <c r="P16" s="60">
        <f t="shared" si="2"/>
        <v>1745.4928</v>
      </c>
    </row>
    <row r="17" spans="1:16" ht="18.75">
      <c r="A17" s="61"/>
      <c r="B17" s="298"/>
      <c r="C17" s="62" t="s">
        <v>18</v>
      </c>
      <c r="D17" s="63">
        <v>77719.514</v>
      </c>
      <c r="E17" s="64">
        <v>65814.684</v>
      </c>
      <c r="F17" s="64">
        <v>71013.822</v>
      </c>
      <c r="G17" s="65">
        <v>90501.329</v>
      </c>
      <c r="H17" s="65">
        <v>82980.092</v>
      </c>
      <c r="I17" s="65">
        <v>69034.285</v>
      </c>
      <c r="J17" s="65">
        <v>79655.934</v>
      </c>
      <c r="K17" s="64">
        <v>147860.457</v>
      </c>
      <c r="L17" s="64">
        <v>329449.487</v>
      </c>
      <c r="M17" s="64">
        <v>703013.269</v>
      </c>
      <c r="N17" s="64">
        <v>427229.772</v>
      </c>
      <c r="O17" s="65">
        <v>242712.893</v>
      </c>
      <c r="P17" s="66">
        <f t="shared" si="2"/>
        <v>2386985.5379999997</v>
      </c>
    </row>
    <row r="18" spans="1:16" ht="18.75">
      <c r="A18" s="61" t="s">
        <v>31</v>
      </c>
      <c r="B18" s="67" t="s">
        <v>101</v>
      </c>
      <c r="C18" s="57" t="s">
        <v>16</v>
      </c>
      <c r="D18" s="58">
        <v>13.1606</v>
      </c>
      <c r="E18" s="59">
        <v>1.9788</v>
      </c>
      <c r="F18" s="59">
        <v>16.0724</v>
      </c>
      <c r="G18" s="59">
        <v>4.8858</v>
      </c>
      <c r="H18" s="59">
        <v>79.6752</v>
      </c>
      <c r="I18" s="59">
        <v>10.5402</v>
      </c>
      <c r="J18" s="59">
        <v>114.1524</v>
      </c>
      <c r="K18" s="59">
        <v>35.9708</v>
      </c>
      <c r="L18" s="59">
        <v>11.925</v>
      </c>
      <c r="M18" s="59">
        <v>6.9868</v>
      </c>
      <c r="N18" s="59">
        <v>4.6622</v>
      </c>
      <c r="O18" s="59">
        <v>3.2264</v>
      </c>
      <c r="P18" s="60">
        <f t="shared" si="2"/>
        <v>303.2366</v>
      </c>
    </row>
    <row r="19" spans="1:16" ht="18.75">
      <c r="A19" s="61"/>
      <c r="B19" s="62" t="s">
        <v>102</v>
      </c>
      <c r="C19" s="62" t="s">
        <v>18</v>
      </c>
      <c r="D19" s="63">
        <v>10655.859</v>
      </c>
      <c r="E19" s="64">
        <v>2125.044</v>
      </c>
      <c r="F19" s="64">
        <v>12519.779</v>
      </c>
      <c r="G19" s="65">
        <v>3489.299</v>
      </c>
      <c r="H19" s="65">
        <v>28509.483</v>
      </c>
      <c r="I19" s="65">
        <v>6180.156</v>
      </c>
      <c r="J19" s="65">
        <v>58136.782</v>
      </c>
      <c r="K19" s="64">
        <v>25857.874</v>
      </c>
      <c r="L19" s="64">
        <v>18571.635</v>
      </c>
      <c r="M19" s="64">
        <v>10270.134</v>
      </c>
      <c r="N19" s="64">
        <v>6689.267</v>
      </c>
      <c r="O19" s="65">
        <v>5976.915</v>
      </c>
      <c r="P19" s="66">
        <f t="shared" si="2"/>
        <v>188982.227</v>
      </c>
    </row>
    <row r="20" spans="1:16" ht="18.75">
      <c r="A20" s="61" t="s">
        <v>23</v>
      </c>
      <c r="B20" s="297" t="s">
        <v>32</v>
      </c>
      <c r="C20" s="57" t="s">
        <v>16</v>
      </c>
      <c r="D20" s="58">
        <v>99.6084</v>
      </c>
      <c r="E20" s="59">
        <v>47.5346</v>
      </c>
      <c r="F20" s="59">
        <v>108.331</v>
      </c>
      <c r="G20" s="59">
        <v>98.0072</v>
      </c>
      <c r="H20" s="59">
        <v>65.9252</v>
      </c>
      <c r="I20" s="59">
        <v>138.1026</v>
      </c>
      <c r="J20" s="59">
        <v>36.5612</v>
      </c>
      <c r="K20" s="59">
        <v>10.273</v>
      </c>
      <c r="L20" s="59">
        <v>32.5328</v>
      </c>
      <c r="M20" s="59">
        <v>140.9858</v>
      </c>
      <c r="N20" s="59">
        <v>354.5844</v>
      </c>
      <c r="O20" s="59">
        <v>447.0178</v>
      </c>
      <c r="P20" s="60">
        <f t="shared" si="2"/>
        <v>1579.4640000000002</v>
      </c>
    </row>
    <row r="21" spans="1:16" ht="18.75">
      <c r="A21" s="61"/>
      <c r="B21" s="298"/>
      <c r="C21" s="62" t="s">
        <v>18</v>
      </c>
      <c r="D21" s="63">
        <v>45662.009</v>
      </c>
      <c r="E21" s="64">
        <v>17972.952</v>
      </c>
      <c r="F21" s="64">
        <v>42107.385</v>
      </c>
      <c r="G21" s="65">
        <v>31650.224</v>
      </c>
      <c r="H21" s="65">
        <v>18118.185</v>
      </c>
      <c r="I21" s="65">
        <v>38189.775</v>
      </c>
      <c r="J21" s="65">
        <v>16319.499</v>
      </c>
      <c r="K21" s="64">
        <v>6895.359</v>
      </c>
      <c r="L21" s="64">
        <v>19464.329</v>
      </c>
      <c r="M21" s="64">
        <v>69250.72</v>
      </c>
      <c r="N21" s="64">
        <v>114958.322</v>
      </c>
      <c r="O21" s="65">
        <v>123907.774</v>
      </c>
      <c r="P21" s="66">
        <f t="shared" si="2"/>
        <v>544496.5329999999</v>
      </c>
    </row>
    <row r="22" spans="1:16" ht="18.75">
      <c r="A22" s="61"/>
      <c r="B22" s="295" t="s">
        <v>103</v>
      </c>
      <c r="C22" s="57" t="s">
        <v>16</v>
      </c>
      <c r="D22" s="76">
        <f aca="true" t="shared" si="3" ref="D22:F23">D12+D14+D16+D18+D20</f>
        <v>188.8705</v>
      </c>
      <c r="E22" s="70">
        <f t="shared" si="3"/>
        <v>110.0153</v>
      </c>
      <c r="F22" s="70">
        <f t="shared" si="3"/>
        <v>213.267</v>
      </c>
      <c r="G22" s="70">
        <f aca="true" t="shared" si="4" ref="G22:O23">G12+G14+G16+G18+G20</f>
        <v>175.8884</v>
      </c>
      <c r="H22" s="70">
        <f t="shared" si="4"/>
        <v>217.18920000000003</v>
      </c>
      <c r="I22" s="70">
        <f t="shared" si="4"/>
        <v>248.0324</v>
      </c>
      <c r="J22" s="70">
        <f t="shared" si="4"/>
        <v>309.156</v>
      </c>
      <c r="K22" s="70">
        <f t="shared" si="4"/>
        <v>529.9693000000001</v>
      </c>
      <c r="L22" s="70">
        <f t="shared" si="4"/>
        <v>325.04150000000004</v>
      </c>
      <c r="M22" s="70">
        <f t="shared" si="4"/>
        <v>624.9725000000001</v>
      </c>
      <c r="N22" s="70">
        <f t="shared" si="4"/>
        <v>701.8132</v>
      </c>
      <c r="O22" s="70">
        <f t="shared" si="4"/>
        <v>645.5288</v>
      </c>
      <c r="P22" s="60">
        <f t="shared" si="2"/>
        <v>4289.7441</v>
      </c>
    </row>
    <row r="23" spans="1:16" ht="18.75">
      <c r="A23" s="52"/>
      <c r="B23" s="296"/>
      <c r="C23" s="62" t="s">
        <v>18</v>
      </c>
      <c r="D23" s="77">
        <f t="shared" si="3"/>
        <v>146989.405</v>
      </c>
      <c r="E23" s="74">
        <f t="shared" si="3"/>
        <v>98890.06199999999</v>
      </c>
      <c r="F23" s="74">
        <f t="shared" si="3"/>
        <v>143481.522</v>
      </c>
      <c r="G23" s="74">
        <f t="shared" si="4"/>
        <v>154981.778</v>
      </c>
      <c r="H23" s="74">
        <f t="shared" si="4"/>
        <v>163084.564</v>
      </c>
      <c r="I23" s="74">
        <f t="shared" si="4"/>
        <v>146748.96800000002</v>
      </c>
      <c r="J23" s="74">
        <f t="shared" si="4"/>
        <v>291858.922</v>
      </c>
      <c r="K23" s="74">
        <f t="shared" si="4"/>
        <v>698385.1610000001</v>
      </c>
      <c r="L23" s="74">
        <f t="shared" si="4"/>
        <v>586244.9130000001</v>
      </c>
      <c r="M23" s="74">
        <f t="shared" si="4"/>
        <v>792087.1129999999</v>
      </c>
      <c r="N23" s="74">
        <f t="shared" si="4"/>
        <v>558173.3150000001</v>
      </c>
      <c r="O23" s="74">
        <f t="shared" si="4"/>
        <v>402233.919</v>
      </c>
      <c r="P23" s="66">
        <f t="shared" si="2"/>
        <v>4183159.642</v>
      </c>
    </row>
    <row r="24" spans="1:16" ht="18.75">
      <c r="A24" s="61" t="s">
        <v>0</v>
      </c>
      <c r="B24" s="297" t="s">
        <v>33</v>
      </c>
      <c r="C24" s="57" t="s">
        <v>16</v>
      </c>
      <c r="D24" s="58">
        <v>3.507</v>
      </c>
      <c r="E24" s="59">
        <v>2.248</v>
      </c>
      <c r="F24" s="59">
        <v>2.6236</v>
      </c>
      <c r="G24" s="59">
        <v>3.929</v>
      </c>
      <c r="H24" s="59">
        <v>2.847</v>
      </c>
      <c r="I24" s="59">
        <v>4.6566</v>
      </c>
      <c r="J24" s="59">
        <v>3.198</v>
      </c>
      <c r="K24" s="59">
        <v>4.267</v>
      </c>
      <c r="L24" s="59">
        <v>9.5498</v>
      </c>
      <c r="M24" s="59">
        <v>28.864</v>
      </c>
      <c r="N24" s="59">
        <v>38.949</v>
      </c>
      <c r="O24" s="59">
        <v>23.743</v>
      </c>
      <c r="P24" s="60">
        <f t="shared" si="2"/>
        <v>128.382</v>
      </c>
    </row>
    <row r="25" spans="1:16" ht="18.75">
      <c r="A25" s="61" t="s">
        <v>34</v>
      </c>
      <c r="B25" s="298"/>
      <c r="C25" s="62" t="s">
        <v>18</v>
      </c>
      <c r="D25" s="63">
        <v>2808.911</v>
      </c>
      <c r="E25" s="64">
        <v>2084.514</v>
      </c>
      <c r="F25" s="78">
        <v>2842.32</v>
      </c>
      <c r="G25" s="65">
        <v>4539.994</v>
      </c>
      <c r="H25" s="65">
        <v>2959.846</v>
      </c>
      <c r="I25" s="65">
        <v>3498.558</v>
      </c>
      <c r="J25" s="65">
        <v>2463.668</v>
      </c>
      <c r="K25" s="64">
        <v>3131.313</v>
      </c>
      <c r="L25" s="64">
        <v>7160.538</v>
      </c>
      <c r="M25" s="64">
        <v>23702.354</v>
      </c>
      <c r="N25" s="64">
        <v>24454.248</v>
      </c>
      <c r="O25" s="65">
        <v>20349.642</v>
      </c>
      <c r="P25" s="66">
        <f t="shared" si="2"/>
        <v>99995.90599999999</v>
      </c>
    </row>
    <row r="26" spans="1:16" ht="18.75">
      <c r="A26" s="61" t="s">
        <v>35</v>
      </c>
      <c r="B26" s="67" t="s">
        <v>20</v>
      </c>
      <c r="C26" s="57" t="s">
        <v>16</v>
      </c>
      <c r="D26" s="58">
        <v>3.919</v>
      </c>
      <c r="E26" s="59">
        <v>1.613</v>
      </c>
      <c r="F26" s="59">
        <v>8.481</v>
      </c>
      <c r="G26" s="59">
        <v>9.597</v>
      </c>
      <c r="H26" s="59">
        <v>3.913</v>
      </c>
      <c r="I26" s="59">
        <v>21.873</v>
      </c>
      <c r="J26" s="59">
        <v>8.686</v>
      </c>
      <c r="K26" s="59">
        <v>14.017</v>
      </c>
      <c r="L26" s="59">
        <v>25.406</v>
      </c>
      <c r="M26" s="59">
        <v>59.725</v>
      </c>
      <c r="N26" s="59">
        <v>26.971</v>
      </c>
      <c r="O26" s="59">
        <v>10.623</v>
      </c>
      <c r="P26" s="60">
        <f t="shared" si="2"/>
        <v>194.82399999999998</v>
      </c>
    </row>
    <row r="27" spans="1:16" ht="18.75">
      <c r="A27" s="61" t="s">
        <v>36</v>
      </c>
      <c r="B27" s="62" t="s">
        <v>104</v>
      </c>
      <c r="C27" s="62" t="s">
        <v>18</v>
      </c>
      <c r="D27" s="63">
        <v>1959.762</v>
      </c>
      <c r="E27" s="64">
        <v>731.339</v>
      </c>
      <c r="F27" s="64">
        <v>3794.639</v>
      </c>
      <c r="G27" s="65">
        <v>4176.903</v>
      </c>
      <c r="H27" s="65">
        <v>1829.836</v>
      </c>
      <c r="I27" s="65">
        <v>5417.669</v>
      </c>
      <c r="J27" s="65">
        <v>2567.893</v>
      </c>
      <c r="K27" s="64">
        <v>5259.864</v>
      </c>
      <c r="L27" s="64">
        <v>6624.04</v>
      </c>
      <c r="M27" s="64">
        <v>18831.114</v>
      </c>
      <c r="N27" s="64">
        <v>10041.269</v>
      </c>
      <c r="O27" s="65">
        <v>6860.894</v>
      </c>
      <c r="P27" s="66">
        <f t="shared" si="2"/>
        <v>68095.22200000001</v>
      </c>
    </row>
    <row r="28" spans="1:16" ht="18.75">
      <c r="A28" s="61" t="s">
        <v>23</v>
      </c>
      <c r="B28" s="295" t="s">
        <v>103</v>
      </c>
      <c r="C28" s="57" t="s">
        <v>16</v>
      </c>
      <c r="D28" s="79">
        <f aca="true" t="shared" si="5" ref="D28:F29">D24+D26</f>
        <v>7.426</v>
      </c>
      <c r="E28" s="70">
        <f t="shared" si="5"/>
        <v>3.861</v>
      </c>
      <c r="F28" s="70">
        <f t="shared" si="5"/>
        <v>11.1046</v>
      </c>
      <c r="G28" s="70">
        <f>G24+G26</f>
        <v>13.526</v>
      </c>
      <c r="H28" s="70">
        <v>6.76</v>
      </c>
      <c r="I28" s="70">
        <f aca="true" t="shared" si="6" ref="I28:O29">I24+I26</f>
        <v>26.529600000000002</v>
      </c>
      <c r="J28" s="70">
        <f t="shared" si="6"/>
        <v>11.884</v>
      </c>
      <c r="K28" s="70">
        <f t="shared" si="6"/>
        <v>18.284</v>
      </c>
      <c r="L28" s="70">
        <f t="shared" si="6"/>
        <v>34.955799999999996</v>
      </c>
      <c r="M28" s="70">
        <f t="shared" si="6"/>
        <v>88.589</v>
      </c>
      <c r="N28" s="70">
        <f t="shared" si="6"/>
        <v>65.92</v>
      </c>
      <c r="O28" s="70">
        <f t="shared" si="6"/>
        <v>34.366</v>
      </c>
      <c r="P28" s="60">
        <f t="shared" si="2"/>
        <v>323.206</v>
      </c>
    </row>
    <row r="29" spans="1:16" ht="18.75">
      <c r="A29" s="52"/>
      <c r="B29" s="296"/>
      <c r="C29" s="62" t="s">
        <v>18</v>
      </c>
      <c r="D29" s="80">
        <f t="shared" si="5"/>
        <v>4768.673</v>
      </c>
      <c r="E29" s="74">
        <f t="shared" si="5"/>
        <v>2815.853</v>
      </c>
      <c r="F29" s="74">
        <f t="shared" si="5"/>
        <v>6636.959000000001</v>
      </c>
      <c r="G29" s="74">
        <f>G25+G27</f>
        <v>8716.897</v>
      </c>
      <c r="H29" s="74">
        <f>H25+H27</f>
        <v>4789.682</v>
      </c>
      <c r="I29" s="74">
        <f t="shared" si="6"/>
        <v>8916.226999999999</v>
      </c>
      <c r="J29" s="74">
        <f t="shared" si="6"/>
        <v>5031.561</v>
      </c>
      <c r="K29" s="74">
        <f t="shared" si="6"/>
        <v>8391.177</v>
      </c>
      <c r="L29" s="74">
        <f t="shared" si="6"/>
        <v>13784.578</v>
      </c>
      <c r="M29" s="74">
        <f t="shared" si="6"/>
        <v>42533.468</v>
      </c>
      <c r="N29" s="74">
        <f t="shared" si="6"/>
        <v>34495.517</v>
      </c>
      <c r="O29" s="74">
        <f t="shared" si="6"/>
        <v>27210.536</v>
      </c>
      <c r="P29" s="66">
        <f t="shared" si="2"/>
        <v>168091.128</v>
      </c>
    </row>
    <row r="30" spans="1:16" ht="18.75">
      <c r="A30" s="61" t="s">
        <v>0</v>
      </c>
      <c r="B30" s="297" t="s">
        <v>37</v>
      </c>
      <c r="C30" s="57" t="s">
        <v>16</v>
      </c>
      <c r="D30" s="58">
        <v>10.9332</v>
      </c>
      <c r="E30" s="59">
        <v>7.9526</v>
      </c>
      <c r="F30" s="59">
        <v>1.3391</v>
      </c>
      <c r="G30" s="59">
        <v>0.2601</v>
      </c>
      <c r="H30" s="59">
        <v>0.1636</v>
      </c>
      <c r="I30" s="59">
        <v>0.0894</v>
      </c>
      <c r="J30" s="59">
        <v>0.0088</v>
      </c>
      <c r="K30" s="59"/>
      <c r="L30" s="59">
        <v>0.0608</v>
      </c>
      <c r="M30" s="59">
        <v>0.3117</v>
      </c>
      <c r="N30" s="59">
        <v>0.0493</v>
      </c>
      <c r="O30" s="59">
        <v>0.3645</v>
      </c>
      <c r="P30" s="60">
        <f t="shared" si="2"/>
        <v>21.533099999999997</v>
      </c>
    </row>
    <row r="31" spans="1:16" ht="18.75">
      <c r="A31" s="61" t="s">
        <v>38</v>
      </c>
      <c r="B31" s="298"/>
      <c r="C31" s="62" t="s">
        <v>18</v>
      </c>
      <c r="D31" s="63">
        <v>3100.619</v>
      </c>
      <c r="E31" s="64">
        <v>1878.469</v>
      </c>
      <c r="F31" s="64">
        <v>273.026</v>
      </c>
      <c r="G31" s="65">
        <v>63.011</v>
      </c>
      <c r="H31" s="65">
        <v>28.465</v>
      </c>
      <c r="I31" s="65">
        <v>17.109</v>
      </c>
      <c r="J31" s="64">
        <v>3.738</v>
      </c>
      <c r="K31" s="64"/>
      <c r="L31" s="64">
        <v>11.348</v>
      </c>
      <c r="M31" s="64">
        <v>54.445</v>
      </c>
      <c r="N31" s="64">
        <v>16.704</v>
      </c>
      <c r="O31" s="65">
        <v>322.746</v>
      </c>
      <c r="P31" s="66">
        <f t="shared" si="2"/>
        <v>5769.68</v>
      </c>
    </row>
    <row r="32" spans="1:16" ht="18.75">
      <c r="A32" s="61" t="s">
        <v>0</v>
      </c>
      <c r="B32" s="297" t="s">
        <v>39</v>
      </c>
      <c r="C32" s="57" t="s">
        <v>16</v>
      </c>
      <c r="D32" s="58">
        <v>1.016</v>
      </c>
      <c r="E32" s="59">
        <v>0.7866</v>
      </c>
      <c r="F32" s="59">
        <v>0.7682</v>
      </c>
      <c r="G32" s="59">
        <v>0.6884</v>
      </c>
      <c r="H32" s="59">
        <v>0.1835</v>
      </c>
      <c r="I32" s="59">
        <v>0.0249</v>
      </c>
      <c r="J32" s="59">
        <v>0.0023</v>
      </c>
      <c r="K32" s="59"/>
      <c r="L32" s="59">
        <v>0.034</v>
      </c>
      <c r="M32" s="59">
        <v>0.019</v>
      </c>
      <c r="N32" s="59">
        <v>0.0405</v>
      </c>
      <c r="O32" s="59">
        <v>0.2419</v>
      </c>
      <c r="P32" s="60">
        <f t="shared" si="2"/>
        <v>3.805300000000001</v>
      </c>
    </row>
    <row r="33" spans="1:16" ht="18.75">
      <c r="A33" s="61" t="s">
        <v>40</v>
      </c>
      <c r="B33" s="298"/>
      <c r="C33" s="62" t="s">
        <v>18</v>
      </c>
      <c r="D33" s="63">
        <v>188.679</v>
      </c>
      <c r="E33" s="64">
        <v>130.694</v>
      </c>
      <c r="F33" s="64">
        <v>85.927</v>
      </c>
      <c r="G33" s="65">
        <v>80.803</v>
      </c>
      <c r="H33" s="64">
        <v>20.319</v>
      </c>
      <c r="I33" s="64">
        <v>2.464</v>
      </c>
      <c r="J33" s="64">
        <v>0.121</v>
      </c>
      <c r="K33" s="64"/>
      <c r="L33" s="64">
        <v>2.383</v>
      </c>
      <c r="M33" s="64">
        <v>5.786</v>
      </c>
      <c r="N33" s="64">
        <v>14.737</v>
      </c>
      <c r="O33" s="65">
        <v>106.846</v>
      </c>
      <c r="P33" s="66">
        <f t="shared" si="2"/>
        <v>638.7589999999999</v>
      </c>
    </row>
    <row r="34" spans="1:16" ht="18.75">
      <c r="A34" s="61"/>
      <c r="B34" s="67" t="s">
        <v>20</v>
      </c>
      <c r="C34" s="57" t="s">
        <v>16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>
        <f t="shared" si="2"/>
        <v>0</v>
      </c>
    </row>
    <row r="35" spans="1:16" ht="18.75">
      <c r="A35" s="61" t="s">
        <v>23</v>
      </c>
      <c r="B35" s="62" t="s">
        <v>105</v>
      </c>
      <c r="C35" s="62" t="s">
        <v>18</v>
      </c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6">
        <f t="shared" si="2"/>
        <v>0</v>
      </c>
    </row>
    <row r="36" spans="1:16" ht="18.75">
      <c r="A36" s="75"/>
      <c r="B36" s="295" t="s">
        <v>103</v>
      </c>
      <c r="C36" s="57" t="s">
        <v>16</v>
      </c>
      <c r="D36" s="76">
        <f aca="true" t="shared" si="7" ref="D36:F37">D30+D32+D34</f>
        <v>11.9492</v>
      </c>
      <c r="E36" s="70">
        <f t="shared" si="7"/>
        <v>8.7392</v>
      </c>
      <c r="F36" s="70">
        <f t="shared" si="7"/>
        <v>2.1073</v>
      </c>
      <c r="G36" s="70">
        <f aca="true" t="shared" si="8" ref="G36:O37">G30+G32+G34</f>
        <v>0.9485</v>
      </c>
      <c r="H36" s="70">
        <f t="shared" si="8"/>
        <v>0.34709999999999996</v>
      </c>
      <c r="I36" s="70">
        <f t="shared" si="8"/>
        <v>0.11429999999999998</v>
      </c>
      <c r="J36" s="70">
        <f t="shared" si="8"/>
        <v>0.0111</v>
      </c>
      <c r="K36" s="70">
        <f t="shared" si="8"/>
        <v>0</v>
      </c>
      <c r="L36" s="70">
        <f t="shared" si="8"/>
        <v>0.0948</v>
      </c>
      <c r="M36" s="70">
        <f t="shared" si="8"/>
        <v>0.3307</v>
      </c>
      <c r="N36" s="70">
        <f t="shared" si="8"/>
        <v>0.08979999999999999</v>
      </c>
      <c r="O36" s="70">
        <f t="shared" si="8"/>
        <v>0.6064</v>
      </c>
      <c r="P36" s="60">
        <f aca="true" t="shared" si="9" ref="P36:P53">SUM(D36:O36)</f>
        <v>25.3384</v>
      </c>
    </row>
    <row r="37" spans="1:16" ht="18.75">
      <c r="A37" s="71"/>
      <c r="B37" s="296"/>
      <c r="C37" s="62" t="s">
        <v>18</v>
      </c>
      <c r="D37" s="77">
        <f t="shared" si="7"/>
        <v>3289.2980000000002</v>
      </c>
      <c r="E37" s="74">
        <f t="shared" si="7"/>
        <v>2009.163</v>
      </c>
      <c r="F37" s="74">
        <f t="shared" si="7"/>
        <v>358.95300000000003</v>
      </c>
      <c r="G37" s="74">
        <f t="shared" si="8"/>
        <v>143.814</v>
      </c>
      <c r="H37" s="74">
        <f t="shared" si="8"/>
        <v>48.784</v>
      </c>
      <c r="I37" s="74">
        <f t="shared" si="8"/>
        <v>19.573</v>
      </c>
      <c r="J37" s="74">
        <f t="shared" si="8"/>
        <v>3.859</v>
      </c>
      <c r="K37" s="74">
        <f t="shared" si="8"/>
        <v>0</v>
      </c>
      <c r="L37" s="74">
        <f t="shared" si="8"/>
        <v>13.731000000000002</v>
      </c>
      <c r="M37" s="74">
        <f t="shared" si="8"/>
        <v>60.231</v>
      </c>
      <c r="N37" s="74">
        <f t="shared" si="8"/>
        <v>31.441000000000003</v>
      </c>
      <c r="O37" s="74">
        <f t="shared" si="8"/>
        <v>429.592</v>
      </c>
      <c r="P37" s="66">
        <f t="shared" si="9"/>
        <v>6408.439</v>
      </c>
    </row>
    <row r="38" spans="1:16" ht="18.75">
      <c r="A38" s="291" t="s">
        <v>41</v>
      </c>
      <c r="B38" s="292"/>
      <c r="C38" s="57" t="s">
        <v>16</v>
      </c>
      <c r="D38" s="58">
        <v>0.007</v>
      </c>
      <c r="E38" s="59">
        <v>0.005</v>
      </c>
      <c r="F38" s="59"/>
      <c r="G38" s="59">
        <v>0.25</v>
      </c>
      <c r="H38" s="59">
        <v>0.3217</v>
      </c>
      <c r="I38" s="59">
        <v>0.152</v>
      </c>
      <c r="J38" s="59">
        <v>1.0871</v>
      </c>
      <c r="K38" s="59">
        <v>0.5082</v>
      </c>
      <c r="L38" s="59">
        <v>0.302</v>
      </c>
      <c r="M38" s="59">
        <v>0.0461</v>
      </c>
      <c r="N38" s="59">
        <v>0.0346</v>
      </c>
      <c r="O38" s="59">
        <v>0.0889</v>
      </c>
      <c r="P38" s="60">
        <f t="shared" si="9"/>
        <v>2.8026000000000004</v>
      </c>
    </row>
    <row r="39" spans="1:16" ht="18.75">
      <c r="A39" s="293"/>
      <c r="B39" s="294"/>
      <c r="C39" s="62" t="s">
        <v>18</v>
      </c>
      <c r="D39" s="63">
        <v>16.905</v>
      </c>
      <c r="E39" s="64">
        <v>5.777</v>
      </c>
      <c r="F39" s="64"/>
      <c r="G39" s="65">
        <v>42</v>
      </c>
      <c r="H39" s="81">
        <v>67.739</v>
      </c>
      <c r="I39" s="64">
        <v>43.531</v>
      </c>
      <c r="J39" s="65">
        <v>253.264</v>
      </c>
      <c r="K39" s="64">
        <v>142.863</v>
      </c>
      <c r="L39" s="64">
        <v>84.949</v>
      </c>
      <c r="M39" s="64">
        <v>19.347</v>
      </c>
      <c r="N39" s="64">
        <v>9.202</v>
      </c>
      <c r="O39" s="65">
        <v>30.129</v>
      </c>
      <c r="P39" s="66">
        <f t="shared" si="9"/>
        <v>715.7059999999999</v>
      </c>
    </row>
    <row r="40" spans="1:16" ht="18.75">
      <c r="A40" s="291" t="s">
        <v>42</v>
      </c>
      <c r="B40" s="292"/>
      <c r="C40" s="57" t="s">
        <v>16</v>
      </c>
      <c r="D40" s="58">
        <v>0.1854</v>
      </c>
      <c r="E40" s="59">
        <v>1.0692</v>
      </c>
      <c r="F40" s="59">
        <v>0.1024</v>
      </c>
      <c r="G40" s="59">
        <v>0.1179</v>
      </c>
      <c r="H40" s="59">
        <v>0.0872</v>
      </c>
      <c r="I40" s="59">
        <v>0.0995</v>
      </c>
      <c r="J40" s="59">
        <v>0.1316</v>
      </c>
      <c r="K40" s="59">
        <v>0.1196</v>
      </c>
      <c r="L40" s="59">
        <v>0.2211</v>
      </c>
      <c r="M40" s="59">
        <v>0.2237</v>
      </c>
      <c r="N40" s="59">
        <v>0.1055</v>
      </c>
      <c r="O40" s="59">
        <v>0.7146</v>
      </c>
      <c r="P40" s="60">
        <f t="shared" si="9"/>
        <v>3.1776999999999997</v>
      </c>
    </row>
    <row r="41" spans="1:16" ht="18.75">
      <c r="A41" s="293"/>
      <c r="B41" s="294"/>
      <c r="C41" s="62" t="s">
        <v>18</v>
      </c>
      <c r="D41" s="63">
        <v>109.233</v>
      </c>
      <c r="E41" s="64">
        <v>695.939</v>
      </c>
      <c r="F41" s="64">
        <v>80.137</v>
      </c>
      <c r="G41" s="65">
        <v>65.633</v>
      </c>
      <c r="H41" s="81">
        <v>59.341</v>
      </c>
      <c r="I41" s="65">
        <v>49.345</v>
      </c>
      <c r="J41" s="65">
        <v>81.049</v>
      </c>
      <c r="K41" s="64">
        <v>82.767</v>
      </c>
      <c r="L41" s="64">
        <v>93.245</v>
      </c>
      <c r="M41" s="64">
        <v>71.129</v>
      </c>
      <c r="N41" s="64">
        <v>40.232</v>
      </c>
      <c r="O41" s="65">
        <v>570.372</v>
      </c>
      <c r="P41" s="66">
        <f t="shared" si="9"/>
        <v>1998.4219999999996</v>
      </c>
    </row>
    <row r="42" spans="1:16" ht="18.75">
      <c r="A42" s="291" t="s">
        <v>43</v>
      </c>
      <c r="B42" s="292"/>
      <c r="C42" s="57" t="s">
        <v>16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>
        <f t="shared" si="9"/>
        <v>0</v>
      </c>
    </row>
    <row r="43" spans="1:16" ht="18.75">
      <c r="A43" s="293"/>
      <c r="B43" s="294"/>
      <c r="C43" s="62" t="s">
        <v>18</v>
      </c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6">
        <f t="shared" si="9"/>
        <v>0</v>
      </c>
    </row>
    <row r="44" spans="1:16" ht="18.75">
      <c r="A44" s="291" t="s">
        <v>44</v>
      </c>
      <c r="B44" s="292"/>
      <c r="C44" s="57" t="s">
        <v>16</v>
      </c>
      <c r="D44" s="58">
        <v>0.5704</v>
      </c>
      <c r="E44" s="59">
        <v>0.1246</v>
      </c>
      <c r="F44" s="59">
        <v>0.0961</v>
      </c>
      <c r="G44" s="59">
        <v>0.0173</v>
      </c>
      <c r="H44" s="59">
        <v>0.0123</v>
      </c>
      <c r="I44" s="59">
        <v>0.0046</v>
      </c>
      <c r="J44" s="59"/>
      <c r="K44" s="59"/>
      <c r="L44" s="59"/>
      <c r="M44" s="59"/>
      <c r="N44" s="59">
        <v>0.0017</v>
      </c>
      <c r="O44" s="59">
        <v>0.1701</v>
      </c>
      <c r="P44" s="60">
        <f t="shared" si="9"/>
        <v>0.9971000000000001</v>
      </c>
    </row>
    <row r="45" spans="1:16" ht="18.75">
      <c r="A45" s="293"/>
      <c r="B45" s="294"/>
      <c r="C45" s="62" t="s">
        <v>18</v>
      </c>
      <c r="D45" s="63">
        <v>93.827</v>
      </c>
      <c r="E45" s="64">
        <v>40.884</v>
      </c>
      <c r="F45" s="64">
        <v>37.464</v>
      </c>
      <c r="G45" s="65">
        <v>15.267</v>
      </c>
      <c r="H45" s="81">
        <v>6.311</v>
      </c>
      <c r="I45" s="65">
        <v>3.696</v>
      </c>
      <c r="J45" s="65"/>
      <c r="K45" s="64"/>
      <c r="L45" s="64"/>
      <c r="M45" s="64"/>
      <c r="N45" s="64">
        <v>1.008</v>
      </c>
      <c r="O45" s="65">
        <v>59.755</v>
      </c>
      <c r="P45" s="66">
        <f t="shared" si="9"/>
        <v>258.21200000000005</v>
      </c>
    </row>
    <row r="46" spans="1:16" ht="18.75">
      <c r="A46" s="291" t="s">
        <v>45</v>
      </c>
      <c r="B46" s="292"/>
      <c r="C46" s="57" t="s">
        <v>16</v>
      </c>
      <c r="D46" s="58">
        <v>0.0047</v>
      </c>
      <c r="E46" s="59">
        <v>0.1593</v>
      </c>
      <c r="F46" s="59">
        <v>0.053</v>
      </c>
      <c r="G46" s="59">
        <v>0.0319</v>
      </c>
      <c r="H46" s="59">
        <v>0.03</v>
      </c>
      <c r="I46" s="59">
        <v>0.0342</v>
      </c>
      <c r="J46" s="59"/>
      <c r="K46" s="59"/>
      <c r="L46" s="59"/>
      <c r="M46" s="59">
        <v>0.1272</v>
      </c>
      <c r="N46" s="59"/>
      <c r="O46" s="59"/>
      <c r="P46" s="60">
        <f t="shared" si="9"/>
        <v>0.4403</v>
      </c>
    </row>
    <row r="47" spans="1:16" ht="18.75">
      <c r="A47" s="293"/>
      <c r="B47" s="294"/>
      <c r="C47" s="62" t="s">
        <v>18</v>
      </c>
      <c r="D47" s="63">
        <v>3.109</v>
      </c>
      <c r="E47" s="64">
        <v>70.025</v>
      </c>
      <c r="F47" s="64">
        <v>10.019</v>
      </c>
      <c r="G47" s="65">
        <v>18.009</v>
      </c>
      <c r="H47" s="81">
        <v>15.236</v>
      </c>
      <c r="I47" s="65">
        <v>22.844</v>
      </c>
      <c r="J47" s="64"/>
      <c r="K47" s="64"/>
      <c r="L47" s="64"/>
      <c r="M47" s="64">
        <v>60.102</v>
      </c>
      <c r="N47" s="64"/>
      <c r="O47" s="65"/>
      <c r="P47" s="66">
        <f t="shared" si="9"/>
        <v>199.34400000000002</v>
      </c>
    </row>
    <row r="48" spans="1:16" ht="18.75">
      <c r="A48" s="291" t="s">
        <v>46</v>
      </c>
      <c r="B48" s="292"/>
      <c r="C48" s="57" t="s">
        <v>16</v>
      </c>
      <c r="D48" s="58">
        <v>0.01</v>
      </c>
      <c r="E48" s="59"/>
      <c r="F48" s="59"/>
      <c r="G48" s="59">
        <v>0.0031</v>
      </c>
      <c r="H48" s="59"/>
      <c r="I48" s="59">
        <v>0.5079</v>
      </c>
      <c r="J48" s="59">
        <v>1.4456</v>
      </c>
      <c r="K48" s="59">
        <v>0.1892</v>
      </c>
      <c r="L48" s="59">
        <v>0.152</v>
      </c>
      <c r="M48" s="59">
        <v>0.1913</v>
      </c>
      <c r="N48" s="59">
        <v>0.2003</v>
      </c>
      <c r="O48" s="59">
        <v>0.0731</v>
      </c>
      <c r="P48" s="60">
        <f t="shared" si="9"/>
        <v>2.7725000000000004</v>
      </c>
    </row>
    <row r="49" spans="1:16" ht="18.75">
      <c r="A49" s="293"/>
      <c r="B49" s="294"/>
      <c r="C49" s="62" t="s">
        <v>18</v>
      </c>
      <c r="D49" s="63">
        <v>1.997</v>
      </c>
      <c r="E49" s="64"/>
      <c r="F49" s="64"/>
      <c r="G49" s="64">
        <v>3.906</v>
      </c>
      <c r="H49" s="81"/>
      <c r="I49" s="65">
        <v>135.974</v>
      </c>
      <c r="J49" s="65">
        <v>458.486</v>
      </c>
      <c r="K49" s="64">
        <v>45.272</v>
      </c>
      <c r="L49" s="64">
        <v>56.627</v>
      </c>
      <c r="M49" s="64">
        <v>83.696</v>
      </c>
      <c r="N49" s="65">
        <v>131.519</v>
      </c>
      <c r="O49" s="65">
        <v>19.583</v>
      </c>
      <c r="P49" s="66">
        <f t="shared" si="9"/>
        <v>937.06</v>
      </c>
    </row>
    <row r="50" spans="1:16" ht="18.75">
      <c r="A50" s="291" t="s">
        <v>47</v>
      </c>
      <c r="B50" s="292"/>
      <c r="C50" s="57" t="s">
        <v>16</v>
      </c>
      <c r="D50" s="58">
        <v>0.016</v>
      </c>
      <c r="E50" s="59">
        <v>0.008</v>
      </c>
      <c r="F50" s="59">
        <v>0.016</v>
      </c>
      <c r="G50" s="59">
        <v>0.008</v>
      </c>
      <c r="H50" s="59">
        <v>0.02</v>
      </c>
      <c r="I50" s="59">
        <v>0.044</v>
      </c>
      <c r="J50" s="59">
        <v>1.9544</v>
      </c>
      <c r="K50" s="59">
        <v>10.594</v>
      </c>
      <c r="L50" s="59">
        <v>18.46</v>
      </c>
      <c r="M50" s="59">
        <v>12.916</v>
      </c>
      <c r="N50" s="59">
        <v>1.612</v>
      </c>
      <c r="O50" s="59">
        <v>0.032</v>
      </c>
      <c r="P50" s="60">
        <f t="shared" si="9"/>
        <v>45.6804</v>
      </c>
    </row>
    <row r="51" spans="1:16" ht="18.75">
      <c r="A51" s="293"/>
      <c r="B51" s="294"/>
      <c r="C51" s="62" t="s">
        <v>18</v>
      </c>
      <c r="D51" s="63">
        <v>7.728</v>
      </c>
      <c r="E51" s="64">
        <v>3.864</v>
      </c>
      <c r="F51" s="64">
        <v>7.729</v>
      </c>
      <c r="G51" s="65">
        <v>3.864</v>
      </c>
      <c r="H51" s="81">
        <v>9.66</v>
      </c>
      <c r="I51" s="64">
        <v>7.14</v>
      </c>
      <c r="J51" s="65">
        <v>2150.497</v>
      </c>
      <c r="K51" s="64">
        <v>5619.432</v>
      </c>
      <c r="L51" s="64">
        <v>6925.759</v>
      </c>
      <c r="M51" s="64">
        <v>4419.809</v>
      </c>
      <c r="N51" s="64">
        <v>497.994</v>
      </c>
      <c r="O51" s="64">
        <v>15.792</v>
      </c>
      <c r="P51" s="66">
        <f t="shared" si="9"/>
        <v>19669.268</v>
      </c>
    </row>
    <row r="52" spans="1:16" ht="18.75">
      <c r="A52" s="291" t="s">
        <v>48</v>
      </c>
      <c r="B52" s="292"/>
      <c r="C52" s="57" t="s">
        <v>16</v>
      </c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>
        <v>0.0703</v>
      </c>
      <c r="P52" s="60">
        <f t="shared" si="9"/>
        <v>0.0703</v>
      </c>
    </row>
    <row r="53" spans="1:16" ht="18.75">
      <c r="A53" s="293"/>
      <c r="B53" s="294"/>
      <c r="C53" s="62" t="s">
        <v>18</v>
      </c>
      <c r="D53" s="63"/>
      <c r="E53" s="64"/>
      <c r="F53" s="64"/>
      <c r="G53" s="64"/>
      <c r="H53" s="64"/>
      <c r="I53" s="64"/>
      <c r="J53" s="65"/>
      <c r="K53" s="64"/>
      <c r="L53" s="64"/>
      <c r="M53" s="64"/>
      <c r="N53" s="65"/>
      <c r="O53" s="65">
        <v>34.509</v>
      </c>
      <c r="P53" s="66">
        <f t="shared" si="9"/>
        <v>34.509</v>
      </c>
    </row>
    <row r="54" spans="1:16" ht="18.75">
      <c r="A54" s="61" t="s">
        <v>0</v>
      </c>
      <c r="B54" s="297" t="s">
        <v>106</v>
      </c>
      <c r="C54" s="57" t="s">
        <v>16</v>
      </c>
      <c r="D54" s="58">
        <v>0.1573</v>
      </c>
      <c r="E54" s="59">
        <v>0.1342</v>
      </c>
      <c r="F54" s="59">
        <v>0.3328</v>
      </c>
      <c r="G54" s="59">
        <v>0.4599</v>
      </c>
      <c r="H54" s="59">
        <v>0.3911</v>
      </c>
      <c r="I54" s="59">
        <v>0.2956</v>
      </c>
      <c r="J54" s="59">
        <v>0.2655</v>
      </c>
      <c r="K54" s="59">
        <v>0.2678</v>
      </c>
      <c r="L54" s="59">
        <v>0.2621</v>
      </c>
      <c r="M54" s="59">
        <v>0.3074</v>
      </c>
      <c r="N54" s="59">
        <v>0.3757</v>
      </c>
      <c r="O54" s="59">
        <v>0.4803</v>
      </c>
      <c r="P54" s="60">
        <f aca="true" t="shared" si="10" ref="P54:P67">SUM(D54:O54)</f>
        <v>3.7297000000000002</v>
      </c>
    </row>
    <row r="55" spans="1:16" ht="18.75">
      <c r="A55" s="61" t="s">
        <v>38</v>
      </c>
      <c r="B55" s="298"/>
      <c r="C55" s="62" t="s">
        <v>18</v>
      </c>
      <c r="D55" s="63">
        <v>150.329</v>
      </c>
      <c r="E55" s="64">
        <v>135.886</v>
      </c>
      <c r="F55" s="64">
        <v>256.669</v>
      </c>
      <c r="G55" s="65">
        <v>309.887</v>
      </c>
      <c r="H55" s="81">
        <v>287.564</v>
      </c>
      <c r="I55" s="65">
        <v>202.855</v>
      </c>
      <c r="J55" s="65">
        <v>199.129</v>
      </c>
      <c r="K55" s="64">
        <v>211.985</v>
      </c>
      <c r="L55" s="64">
        <v>194.193</v>
      </c>
      <c r="M55" s="64">
        <v>228.559</v>
      </c>
      <c r="N55" s="64">
        <v>300.312</v>
      </c>
      <c r="O55" s="65">
        <v>425.677</v>
      </c>
      <c r="P55" s="66">
        <f t="shared" si="10"/>
        <v>2903.045</v>
      </c>
    </row>
    <row r="56" spans="1:16" ht="18.75">
      <c r="A56" s="61" t="s">
        <v>17</v>
      </c>
      <c r="B56" s="67" t="s">
        <v>20</v>
      </c>
      <c r="C56" s="57" t="s">
        <v>16</v>
      </c>
      <c r="D56" s="58">
        <v>2.0266</v>
      </c>
      <c r="E56" s="59">
        <v>0.0315</v>
      </c>
      <c r="F56" s="59">
        <v>0.1895</v>
      </c>
      <c r="G56" s="59">
        <v>4.187</v>
      </c>
      <c r="H56" s="59">
        <v>9.4253</v>
      </c>
      <c r="I56" s="59">
        <v>3.877</v>
      </c>
      <c r="J56" s="59">
        <v>3.1917</v>
      </c>
      <c r="K56" s="59">
        <v>6.7727</v>
      </c>
      <c r="L56" s="59">
        <v>29.4788</v>
      </c>
      <c r="M56" s="59">
        <v>25.6212</v>
      </c>
      <c r="N56" s="59">
        <v>7.5654</v>
      </c>
      <c r="O56" s="59">
        <v>4.777</v>
      </c>
      <c r="P56" s="60">
        <f t="shared" si="10"/>
        <v>97.1437</v>
      </c>
    </row>
    <row r="57" spans="1:16" ht="18.75">
      <c r="A57" s="61" t="s">
        <v>23</v>
      </c>
      <c r="B57" s="62" t="s">
        <v>107</v>
      </c>
      <c r="C57" s="62" t="s">
        <v>18</v>
      </c>
      <c r="D57" s="63">
        <v>118.594</v>
      </c>
      <c r="E57" s="64">
        <v>17.357</v>
      </c>
      <c r="F57" s="64">
        <v>164.489</v>
      </c>
      <c r="G57" s="65">
        <v>659.2</v>
      </c>
      <c r="H57" s="81">
        <v>1112.659</v>
      </c>
      <c r="I57" s="65">
        <v>469.478</v>
      </c>
      <c r="J57" s="65">
        <v>727.201</v>
      </c>
      <c r="K57" s="64">
        <v>1108.844</v>
      </c>
      <c r="L57" s="64">
        <v>2951.56</v>
      </c>
      <c r="M57" s="64">
        <v>1944.74</v>
      </c>
      <c r="N57" s="64">
        <v>443.259</v>
      </c>
      <c r="O57" s="65">
        <v>342.23</v>
      </c>
      <c r="P57" s="66">
        <f t="shared" si="10"/>
        <v>10059.610999999999</v>
      </c>
    </row>
    <row r="58" spans="1:16" ht="18.75">
      <c r="A58" s="61"/>
      <c r="B58" s="295" t="s">
        <v>103</v>
      </c>
      <c r="C58" s="57" t="s">
        <v>16</v>
      </c>
      <c r="D58" s="76">
        <f aca="true" t="shared" si="11" ref="D58:F59">D54+D56</f>
        <v>2.1839000000000004</v>
      </c>
      <c r="E58" s="70">
        <f t="shared" si="11"/>
        <v>0.16570000000000001</v>
      </c>
      <c r="F58" s="70">
        <f t="shared" si="11"/>
        <v>0.5223</v>
      </c>
      <c r="G58" s="70">
        <f aca="true" t="shared" si="12" ref="G58:O59">G54+G56</f>
        <v>4.6469000000000005</v>
      </c>
      <c r="H58" s="70">
        <f t="shared" si="12"/>
        <v>9.8164</v>
      </c>
      <c r="I58" s="70">
        <f t="shared" si="12"/>
        <v>4.1726</v>
      </c>
      <c r="J58" s="70">
        <f t="shared" si="12"/>
        <v>3.4572</v>
      </c>
      <c r="K58" s="70">
        <f t="shared" si="12"/>
        <v>7.040500000000001</v>
      </c>
      <c r="L58" s="70">
        <f t="shared" si="12"/>
        <v>29.7409</v>
      </c>
      <c r="M58" s="70">
        <f t="shared" si="12"/>
        <v>25.928600000000003</v>
      </c>
      <c r="N58" s="70">
        <f t="shared" si="12"/>
        <v>7.9411000000000005</v>
      </c>
      <c r="O58" s="70">
        <f t="shared" si="12"/>
        <v>5.2573</v>
      </c>
      <c r="P58" s="60">
        <f t="shared" si="10"/>
        <v>100.8734</v>
      </c>
    </row>
    <row r="59" spans="1:16" ht="18.75">
      <c r="A59" s="52"/>
      <c r="B59" s="296"/>
      <c r="C59" s="62" t="s">
        <v>18</v>
      </c>
      <c r="D59" s="77">
        <f t="shared" si="11"/>
        <v>268.923</v>
      </c>
      <c r="E59" s="74">
        <f t="shared" si="11"/>
        <v>153.243</v>
      </c>
      <c r="F59" s="74">
        <f t="shared" si="11"/>
        <v>421.158</v>
      </c>
      <c r="G59" s="74">
        <f t="shared" si="12"/>
        <v>969.087</v>
      </c>
      <c r="H59" s="74">
        <f t="shared" si="12"/>
        <v>1400.2230000000002</v>
      </c>
      <c r="I59" s="74">
        <f t="shared" si="12"/>
        <v>672.333</v>
      </c>
      <c r="J59" s="74">
        <f t="shared" si="12"/>
        <v>926.33</v>
      </c>
      <c r="K59" s="74">
        <f t="shared" si="12"/>
        <v>1320.8290000000002</v>
      </c>
      <c r="L59" s="74">
        <f t="shared" si="12"/>
        <v>3145.753</v>
      </c>
      <c r="M59" s="74">
        <f t="shared" si="12"/>
        <v>2173.299</v>
      </c>
      <c r="N59" s="74">
        <f t="shared" si="12"/>
        <v>743.571</v>
      </c>
      <c r="O59" s="74">
        <f t="shared" si="12"/>
        <v>767.907</v>
      </c>
      <c r="P59" s="66">
        <f t="shared" si="10"/>
        <v>12962.655999999999</v>
      </c>
    </row>
    <row r="60" spans="1:16" ht="18.75">
      <c r="A60" s="61" t="s">
        <v>0</v>
      </c>
      <c r="B60" s="297" t="s">
        <v>108</v>
      </c>
      <c r="C60" s="57" t="s">
        <v>16</v>
      </c>
      <c r="D60" s="58">
        <v>0.2395</v>
      </c>
      <c r="E60" s="59">
        <v>3.389</v>
      </c>
      <c r="F60" s="59">
        <v>0.0178</v>
      </c>
      <c r="G60" s="59">
        <v>0.2035</v>
      </c>
      <c r="H60" s="59">
        <v>0.3307</v>
      </c>
      <c r="I60" s="59">
        <v>0.7504</v>
      </c>
      <c r="J60" s="59">
        <v>0.3317</v>
      </c>
      <c r="K60" s="59">
        <v>0.292</v>
      </c>
      <c r="L60" s="59">
        <v>1.153</v>
      </c>
      <c r="M60" s="59">
        <v>1.34</v>
      </c>
      <c r="N60" s="59">
        <v>15.4225</v>
      </c>
      <c r="O60" s="59">
        <v>14.2657</v>
      </c>
      <c r="P60" s="60">
        <f t="shared" si="10"/>
        <v>37.7358</v>
      </c>
    </row>
    <row r="61" spans="1:16" ht="18.75">
      <c r="A61" s="61" t="s">
        <v>49</v>
      </c>
      <c r="B61" s="298"/>
      <c r="C61" s="62" t="s">
        <v>18</v>
      </c>
      <c r="D61" s="63">
        <v>22.071</v>
      </c>
      <c r="E61" s="64">
        <v>209.16</v>
      </c>
      <c r="F61" s="64">
        <v>1.928</v>
      </c>
      <c r="G61" s="65">
        <v>7.126</v>
      </c>
      <c r="H61" s="81">
        <v>24.373</v>
      </c>
      <c r="I61" s="64">
        <v>54.199</v>
      </c>
      <c r="J61" s="65">
        <v>26.596</v>
      </c>
      <c r="K61" s="64">
        <v>21.462</v>
      </c>
      <c r="L61" s="64">
        <v>156.345</v>
      </c>
      <c r="M61" s="64">
        <v>182.91</v>
      </c>
      <c r="N61" s="64">
        <v>1558.599</v>
      </c>
      <c r="O61" s="65">
        <v>1207.457</v>
      </c>
      <c r="P61" s="66">
        <f t="shared" si="10"/>
        <v>3472.2259999999997</v>
      </c>
    </row>
    <row r="62" spans="1:16" ht="18.75">
      <c r="A62" s="61" t="s">
        <v>0</v>
      </c>
      <c r="B62" s="67" t="s">
        <v>50</v>
      </c>
      <c r="C62" s="57" t="s">
        <v>16</v>
      </c>
      <c r="D62" s="58">
        <v>2.046</v>
      </c>
      <c r="E62" s="59">
        <v>5.67</v>
      </c>
      <c r="F62" s="59">
        <v>2.17</v>
      </c>
      <c r="G62" s="59">
        <v>6.752</v>
      </c>
      <c r="H62" s="59">
        <v>6.885</v>
      </c>
      <c r="I62" s="59">
        <v>13.071</v>
      </c>
      <c r="J62" s="59">
        <v>5.494</v>
      </c>
      <c r="K62" s="59">
        <v>21.745</v>
      </c>
      <c r="L62" s="59">
        <v>28.526</v>
      </c>
      <c r="M62" s="59">
        <v>52.269</v>
      </c>
      <c r="N62" s="59">
        <v>40.318</v>
      </c>
      <c r="O62" s="59">
        <v>16.897</v>
      </c>
      <c r="P62" s="60">
        <f t="shared" si="10"/>
        <v>201.84299999999996</v>
      </c>
    </row>
    <row r="63" spans="1:16" ht="18.75">
      <c r="A63" s="61" t="s">
        <v>51</v>
      </c>
      <c r="B63" s="62" t="s">
        <v>109</v>
      </c>
      <c r="C63" s="62" t="s">
        <v>18</v>
      </c>
      <c r="D63" s="63">
        <v>177.324</v>
      </c>
      <c r="E63" s="64">
        <v>595.35</v>
      </c>
      <c r="F63" s="64">
        <v>308.093</v>
      </c>
      <c r="G63" s="64">
        <v>807.765</v>
      </c>
      <c r="H63" s="64">
        <v>967.26</v>
      </c>
      <c r="I63" s="65">
        <v>1851.35</v>
      </c>
      <c r="J63" s="64">
        <v>749.931</v>
      </c>
      <c r="K63" s="64">
        <v>2624.801</v>
      </c>
      <c r="L63" s="64">
        <v>3139.206</v>
      </c>
      <c r="M63" s="64">
        <v>5454.488</v>
      </c>
      <c r="N63" s="65">
        <v>4211.088</v>
      </c>
      <c r="O63" s="65">
        <v>1774.185</v>
      </c>
      <c r="P63" s="66">
        <f t="shared" si="10"/>
        <v>22660.841</v>
      </c>
    </row>
    <row r="64" spans="1:16" ht="18.75">
      <c r="A64" s="61" t="s">
        <v>0</v>
      </c>
      <c r="B64" s="297" t="s">
        <v>53</v>
      </c>
      <c r="C64" s="57" t="s">
        <v>16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60">
        <f t="shared" si="10"/>
        <v>0</v>
      </c>
    </row>
    <row r="65" spans="1:16" ht="18.75">
      <c r="A65" s="61" t="s">
        <v>23</v>
      </c>
      <c r="B65" s="298"/>
      <c r="C65" s="62" t="s">
        <v>18</v>
      </c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5"/>
      <c r="O65" s="65"/>
      <c r="P65" s="66">
        <f t="shared" si="10"/>
        <v>0</v>
      </c>
    </row>
    <row r="66" spans="1:16" ht="18.75">
      <c r="A66" s="61"/>
      <c r="B66" s="67" t="s">
        <v>20</v>
      </c>
      <c r="C66" s="57" t="s">
        <v>16</v>
      </c>
      <c r="D66" s="58"/>
      <c r="E66" s="59"/>
      <c r="F66" s="59"/>
      <c r="G66" s="59">
        <v>0.132</v>
      </c>
      <c r="H66" s="59">
        <v>1.094</v>
      </c>
      <c r="I66" s="59">
        <v>0.033</v>
      </c>
      <c r="J66" s="59"/>
      <c r="K66" s="59">
        <v>0.285</v>
      </c>
      <c r="L66" s="59">
        <v>1.956</v>
      </c>
      <c r="M66" s="59">
        <v>1.008</v>
      </c>
      <c r="N66" s="59">
        <v>0.347</v>
      </c>
      <c r="O66" s="59">
        <v>0.354</v>
      </c>
      <c r="P66" s="60">
        <f t="shared" si="10"/>
        <v>5.2090000000000005</v>
      </c>
    </row>
    <row r="67" spans="1:16" ht="19.5" thickBot="1">
      <c r="A67" s="82" t="s">
        <v>0</v>
      </c>
      <c r="B67" s="83" t="s">
        <v>109</v>
      </c>
      <c r="C67" s="83" t="s">
        <v>18</v>
      </c>
      <c r="D67" s="84"/>
      <c r="E67" s="85"/>
      <c r="F67" s="85"/>
      <c r="G67" s="85">
        <v>7.245</v>
      </c>
      <c r="H67" s="85">
        <v>54.306</v>
      </c>
      <c r="I67" s="86">
        <v>2.094</v>
      </c>
      <c r="J67" s="86">
        <v>0.21</v>
      </c>
      <c r="K67" s="85">
        <v>10.03</v>
      </c>
      <c r="L67" s="85">
        <v>136.605</v>
      </c>
      <c r="M67" s="85">
        <v>47.694</v>
      </c>
      <c r="N67" s="86">
        <v>12.634</v>
      </c>
      <c r="O67" s="86">
        <v>22.819</v>
      </c>
      <c r="P67" s="87">
        <f t="shared" si="10"/>
        <v>293.637</v>
      </c>
    </row>
    <row r="68" spans="4:16" ht="18.75"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48"/>
    </row>
    <row r="69" spans="1:16" ht="19.5" thickBot="1">
      <c r="A69" s="49"/>
      <c r="B69" s="50" t="s">
        <v>1</v>
      </c>
      <c r="C69" s="4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49" t="s">
        <v>110</v>
      </c>
      <c r="P69" s="49"/>
    </row>
    <row r="70" spans="1:16" ht="18.75">
      <c r="A70" s="71"/>
      <c r="B70" s="90"/>
      <c r="C70" s="90"/>
      <c r="D70" s="54" t="s">
        <v>2</v>
      </c>
      <c r="E70" s="54" t="s">
        <v>3</v>
      </c>
      <c r="F70" s="54" t="s">
        <v>4</v>
      </c>
      <c r="G70" s="54" t="s">
        <v>5</v>
      </c>
      <c r="H70" s="54" t="s">
        <v>6</v>
      </c>
      <c r="I70" s="54" t="s">
        <v>7</v>
      </c>
      <c r="J70" s="54" t="s">
        <v>8</v>
      </c>
      <c r="K70" s="54" t="s">
        <v>9</v>
      </c>
      <c r="L70" s="54" t="s">
        <v>10</v>
      </c>
      <c r="M70" s="54" t="s">
        <v>11</v>
      </c>
      <c r="N70" s="54" t="s">
        <v>12</v>
      </c>
      <c r="O70" s="54" t="s">
        <v>13</v>
      </c>
      <c r="P70" s="55" t="s">
        <v>14</v>
      </c>
    </row>
    <row r="71" spans="1:16" ht="18.75">
      <c r="A71" s="61" t="s">
        <v>49</v>
      </c>
      <c r="B71" s="295" t="s">
        <v>111</v>
      </c>
      <c r="C71" s="57" t="s">
        <v>16</v>
      </c>
      <c r="D71" s="70">
        <f>D60+D62+D64+D66</f>
        <v>2.2855</v>
      </c>
      <c r="E71" s="70">
        <f>E60+E62+E64+E66</f>
        <v>9.059</v>
      </c>
      <c r="F71" s="70">
        <f aca="true" t="shared" si="13" ref="F71:O72">F60+F62+F64+F66</f>
        <v>2.1877999999999997</v>
      </c>
      <c r="G71" s="70">
        <f t="shared" si="13"/>
        <v>7.0874999999999995</v>
      </c>
      <c r="H71" s="70">
        <f>H60+H62+H64+H66</f>
        <v>8.3097</v>
      </c>
      <c r="I71" s="70">
        <f t="shared" si="13"/>
        <v>13.8544</v>
      </c>
      <c r="J71" s="70">
        <f t="shared" si="13"/>
        <v>5.825699999999999</v>
      </c>
      <c r="K71" s="70">
        <f t="shared" si="13"/>
        <v>22.322000000000003</v>
      </c>
      <c r="L71" s="70">
        <f t="shared" si="13"/>
        <v>31.634999999999998</v>
      </c>
      <c r="M71" s="70">
        <f t="shared" si="13"/>
        <v>54.617000000000004</v>
      </c>
      <c r="N71" s="70">
        <f t="shared" si="13"/>
        <v>56.0875</v>
      </c>
      <c r="O71" s="70">
        <f t="shared" si="13"/>
        <v>31.5167</v>
      </c>
      <c r="P71" s="60">
        <f aca="true" t="shared" si="14" ref="P71:P78">SUM(D71:O71)</f>
        <v>244.7878</v>
      </c>
    </row>
    <row r="72" spans="1:16" ht="18.75">
      <c r="A72" s="52" t="s">
        <v>51</v>
      </c>
      <c r="B72" s="296"/>
      <c r="C72" s="62" t="s">
        <v>18</v>
      </c>
      <c r="D72" s="74">
        <f>D61+D63+D65+D67</f>
        <v>199.395</v>
      </c>
      <c r="E72" s="74">
        <f>E61+E63+E65+E67</f>
        <v>804.51</v>
      </c>
      <c r="F72" s="74">
        <f aca="true" t="shared" si="15" ref="F72:O72">F61+F63+F65+F67</f>
        <v>310.021</v>
      </c>
      <c r="G72" s="74">
        <f t="shared" si="15"/>
        <v>822.136</v>
      </c>
      <c r="H72" s="74">
        <f>H61+H63+H65+H67</f>
        <v>1045.939</v>
      </c>
      <c r="I72" s="74">
        <f t="shared" si="15"/>
        <v>1907.643</v>
      </c>
      <c r="J72" s="74">
        <f t="shared" si="13"/>
        <v>776.7370000000001</v>
      </c>
      <c r="K72" s="74">
        <f t="shared" si="15"/>
        <v>2656.293</v>
      </c>
      <c r="L72" s="74">
        <f t="shared" si="15"/>
        <v>3432.156</v>
      </c>
      <c r="M72" s="74">
        <f t="shared" si="15"/>
        <v>5685.092000000001</v>
      </c>
      <c r="N72" s="74">
        <f t="shared" si="15"/>
        <v>5782.321</v>
      </c>
      <c r="O72" s="74">
        <f t="shared" si="15"/>
        <v>3004.461</v>
      </c>
      <c r="P72" s="66">
        <f t="shared" si="14"/>
        <v>26426.704</v>
      </c>
    </row>
    <row r="73" spans="1:16" ht="18.75">
      <c r="A73" s="61" t="s">
        <v>0</v>
      </c>
      <c r="B73" s="297" t="s">
        <v>54</v>
      </c>
      <c r="C73" s="57" t="s">
        <v>16</v>
      </c>
      <c r="D73" s="58">
        <v>1.6892</v>
      </c>
      <c r="E73" s="59">
        <v>0.8378</v>
      </c>
      <c r="F73" s="59">
        <v>1.3212</v>
      </c>
      <c r="G73" s="59">
        <v>0.9257</v>
      </c>
      <c r="H73" s="59">
        <v>1.3373</v>
      </c>
      <c r="I73" s="59">
        <v>4.5922</v>
      </c>
      <c r="J73" s="59">
        <v>6.0483</v>
      </c>
      <c r="K73" s="59">
        <v>2.2646</v>
      </c>
      <c r="L73" s="59">
        <v>1.39</v>
      </c>
      <c r="M73" s="59">
        <v>1.2834</v>
      </c>
      <c r="N73" s="59">
        <v>1.205</v>
      </c>
      <c r="O73" s="59">
        <v>1.7551</v>
      </c>
      <c r="P73" s="60">
        <f t="shared" si="14"/>
        <v>24.6498</v>
      </c>
    </row>
    <row r="74" spans="1:16" ht="18.75">
      <c r="A74" s="61" t="s">
        <v>34</v>
      </c>
      <c r="B74" s="298"/>
      <c r="C74" s="62" t="s">
        <v>18</v>
      </c>
      <c r="D74" s="63">
        <v>2600.134</v>
      </c>
      <c r="E74" s="64">
        <v>1498.324</v>
      </c>
      <c r="F74" s="64">
        <v>2319.912</v>
      </c>
      <c r="G74" s="65">
        <v>1576.686</v>
      </c>
      <c r="H74" s="81">
        <v>1751.864</v>
      </c>
      <c r="I74" s="65">
        <v>3518.968</v>
      </c>
      <c r="J74" s="65">
        <v>8100.465</v>
      </c>
      <c r="K74" s="64">
        <v>4155.774</v>
      </c>
      <c r="L74" s="64">
        <v>2693.818</v>
      </c>
      <c r="M74" s="64">
        <v>1949.852</v>
      </c>
      <c r="N74" s="65">
        <v>1971.809</v>
      </c>
      <c r="O74" s="65">
        <v>2707.546</v>
      </c>
      <c r="P74" s="66">
        <f t="shared" si="14"/>
        <v>34845.152</v>
      </c>
    </row>
    <row r="75" spans="1:16" ht="18.75">
      <c r="A75" s="61" t="s">
        <v>0</v>
      </c>
      <c r="B75" s="297" t="s">
        <v>55</v>
      </c>
      <c r="C75" s="57" t="s">
        <v>16</v>
      </c>
      <c r="D75" s="58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60">
        <f t="shared" si="14"/>
        <v>0</v>
      </c>
    </row>
    <row r="76" spans="1:16" ht="18.75">
      <c r="A76" s="61" t="s">
        <v>0</v>
      </c>
      <c r="B76" s="298"/>
      <c r="C76" s="62" t="s">
        <v>18</v>
      </c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6">
        <f t="shared" si="14"/>
        <v>0</v>
      </c>
    </row>
    <row r="77" spans="1:16" ht="18.75">
      <c r="A77" s="61" t="s">
        <v>56</v>
      </c>
      <c r="B77" s="67" t="s">
        <v>57</v>
      </c>
      <c r="C77" s="57" t="s">
        <v>16</v>
      </c>
      <c r="D77" s="58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0">
        <f t="shared" si="14"/>
        <v>0</v>
      </c>
    </row>
    <row r="78" spans="1:16" ht="18.75">
      <c r="A78" s="61"/>
      <c r="B78" s="62" t="s">
        <v>58</v>
      </c>
      <c r="C78" s="62" t="s">
        <v>18</v>
      </c>
      <c r="D78" s="63"/>
      <c r="E78" s="64"/>
      <c r="F78" s="64"/>
      <c r="G78" s="64"/>
      <c r="H78" s="81"/>
      <c r="I78" s="65"/>
      <c r="J78" s="64"/>
      <c r="K78" s="64"/>
      <c r="L78" s="64"/>
      <c r="M78" s="64"/>
      <c r="N78" s="64"/>
      <c r="O78" s="64"/>
      <c r="P78" s="66">
        <f t="shared" si="14"/>
        <v>0</v>
      </c>
    </row>
    <row r="79" spans="1:16" ht="18.75">
      <c r="A79" s="61"/>
      <c r="B79" s="297" t="s">
        <v>59</v>
      </c>
      <c r="C79" s="57" t="s">
        <v>16</v>
      </c>
      <c r="D79" s="58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">
        <f aca="true" t="shared" si="16" ref="P79:P102">SUM(D79:O79)</f>
        <v>0</v>
      </c>
    </row>
    <row r="80" spans="1:16" ht="18.75">
      <c r="A80" s="61" t="s">
        <v>17</v>
      </c>
      <c r="B80" s="298"/>
      <c r="C80" s="62" t="s">
        <v>18</v>
      </c>
      <c r="D80" s="63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6">
        <f t="shared" si="16"/>
        <v>0</v>
      </c>
    </row>
    <row r="81" spans="1:16" ht="18.75">
      <c r="A81" s="61"/>
      <c r="B81" s="67" t="s">
        <v>20</v>
      </c>
      <c r="C81" s="57" t="s">
        <v>16</v>
      </c>
      <c r="D81" s="58">
        <v>9.0762</v>
      </c>
      <c r="E81" s="59">
        <v>3.6973</v>
      </c>
      <c r="F81" s="59">
        <v>3.4819</v>
      </c>
      <c r="G81" s="59">
        <v>4.5448</v>
      </c>
      <c r="H81" s="59">
        <v>7.8816</v>
      </c>
      <c r="I81" s="59">
        <v>9.5112</v>
      </c>
      <c r="J81" s="59">
        <v>5.4565</v>
      </c>
      <c r="K81" s="59">
        <v>2.5585</v>
      </c>
      <c r="L81" s="59">
        <v>6.1348</v>
      </c>
      <c r="M81" s="59">
        <v>4.7264</v>
      </c>
      <c r="N81" s="59">
        <v>5.9975</v>
      </c>
      <c r="O81" s="59">
        <v>13.57</v>
      </c>
      <c r="P81" s="60">
        <f t="shared" si="16"/>
        <v>76.6367</v>
      </c>
    </row>
    <row r="82" spans="1:16" ht="18.75">
      <c r="A82" s="61"/>
      <c r="B82" s="62" t="s">
        <v>60</v>
      </c>
      <c r="C82" s="62" t="s">
        <v>18</v>
      </c>
      <c r="D82" s="63">
        <v>4050.744</v>
      </c>
      <c r="E82" s="64">
        <v>2207.555</v>
      </c>
      <c r="F82" s="64">
        <v>1992.949</v>
      </c>
      <c r="G82" s="65">
        <v>2413.496</v>
      </c>
      <c r="H82" s="81">
        <v>3788.669</v>
      </c>
      <c r="I82" s="65">
        <v>5134.129</v>
      </c>
      <c r="J82" s="65">
        <v>4865.899</v>
      </c>
      <c r="K82" s="64">
        <v>2882.572</v>
      </c>
      <c r="L82" s="64">
        <v>3678.642</v>
      </c>
      <c r="M82" s="64">
        <v>2639.382</v>
      </c>
      <c r="N82" s="65">
        <v>5287.879</v>
      </c>
      <c r="O82" s="65">
        <v>15992.344</v>
      </c>
      <c r="P82" s="66">
        <f t="shared" si="16"/>
        <v>54934.259999999995</v>
      </c>
    </row>
    <row r="83" spans="1:16" ht="18.75">
      <c r="A83" s="61" t="s">
        <v>23</v>
      </c>
      <c r="B83" s="295" t="s">
        <v>103</v>
      </c>
      <c r="C83" s="57" t="s">
        <v>16</v>
      </c>
      <c r="D83" s="76">
        <f aca="true" t="shared" si="17" ref="D83:F84">D73+D75+D77+D79+D81</f>
        <v>10.7654</v>
      </c>
      <c r="E83" s="70">
        <f t="shared" si="17"/>
        <v>4.5351</v>
      </c>
      <c r="F83" s="70">
        <f t="shared" si="17"/>
        <v>4.8031</v>
      </c>
      <c r="G83" s="70">
        <f aca="true" t="shared" si="18" ref="G83:O84">G73+G75+G77+G79+G81</f>
        <v>5.4705</v>
      </c>
      <c r="H83" s="70">
        <f t="shared" si="18"/>
        <v>9.2189</v>
      </c>
      <c r="I83" s="70">
        <f t="shared" si="18"/>
        <v>14.1034</v>
      </c>
      <c r="J83" s="70">
        <f t="shared" si="18"/>
        <v>11.5048</v>
      </c>
      <c r="K83" s="70">
        <f t="shared" si="18"/>
        <v>4.8231</v>
      </c>
      <c r="L83" s="70">
        <f t="shared" si="18"/>
        <v>7.5248</v>
      </c>
      <c r="M83" s="70">
        <f t="shared" si="18"/>
        <v>6.0098</v>
      </c>
      <c r="N83" s="70">
        <f t="shared" si="18"/>
        <v>7.2025</v>
      </c>
      <c r="O83" s="70">
        <f t="shared" si="18"/>
        <v>15.3251</v>
      </c>
      <c r="P83" s="60">
        <f t="shared" si="16"/>
        <v>101.2865</v>
      </c>
    </row>
    <row r="84" spans="1:16" ht="18.75">
      <c r="A84" s="71"/>
      <c r="B84" s="296"/>
      <c r="C84" s="62" t="s">
        <v>18</v>
      </c>
      <c r="D84" s="77">
        <f t="shared" si="17"/>
        <v>6650.878000000001</v>
      </c>
      <c r="E84" s="74">
        <f t="shared" si="17"/>
        <v>3705.879</v>
      </c>
      <c r="F84" s="74">
        <f t="shared" si="17"/>
        <v>4312.861</v>
      </c>
      <c r="G84" s="74">
        <f t="shared" si="18"/>
        <v>3990.182</v>
      </c>
      <c r="H84" s="74">
        <f t="shared" si="18"/>
        <v>5540.532999999999</v>
      </c>
      <c r="I84" s="74">
        <f t="shared" si="18"/>
        <v>8653.097</v>
      </c>
      <c r="J84" s="74">
        <f t="shared" si="18"/>
        <v>12966.364000000001</v>
      </c>
      <c r="K84" s="74">
        <f t="shared" si="18"/>
        <v>7038.3460000000005</v>
      </c>
      <c r="L84" s="74">
        <f t="shared" si="18"/>
        <v>6372.46</v>
      </c>
      <c r="M84" s="74">
        <f t="shared" si="18"/>
        <v>4589.234</v>
      </c>
      <c r="N84" s="74">
        <f t="shared" si="18"/>
        <v>7259.688</v>
      </c>
      <c r="O84" s="74">
        <f t="shared" si="18"/>
        <v>18699.89</v>
      </c>
      <c r="P84" s="66">
        <f t="shared" si="16"/>
        <v>89779.412</v>
      </c>
    </row>
    <row r="85" spans="1:16" ht="18.75">
      <c r="A85" s="291" t="s">
        <v>112</v>
      </c>
      <c r="B85" s="292"/>
      <c r="C85" s="57" t="s">
        <v>16</v>
      </c>
      <c r="D85" s="58"/>
      <c r="E85" s="59"/>
      <c r="F85" s="59"/>
      <c r="G85" s="59">
        <v>0.008</v>
      </c>
      <c r="H85" s="59"/>
      <c r="I85" s="59"/>
      <c r="J85" s="59">
        <v>0.0143</v>
      </c>
      <c r="K85" s="59"/>
      <c r="L85" s="59">
        <v>0.012</v>
      </c>
      <c r="M85" s="59">
        <v>0.012</v>
      </c>
      <c r="N85" s="59"/>
      <c r="O85" s="59">
        <v>0.0079</v>
      </c>
      <c r="P85" s="60">
        <f t="shared" si="16"/>
        <v>0.0542</v>
      </c>
    </row>
    <row r="86" spans="1:16" ht="18.75">
      <c r="A86" s="293"/>
      <c r="B86" s="294"/>
      <c r="C86" s="62" t="s">
        <v>18</v>
      </c>
      <c r="D86" s="63"/>
      <c r="E86" s="64"/>
      <c r="F86" s="64"/>
      <c r="G86" s="64">
        <v>4.2</v>
      </c>
      <c r="H86" s="64"/>
      <c r="I86" s="64"/>
      <c r="J86" s="65">
        <v>9.009</v>
      </c>
      <c r="K86" s="64"/>
      <c r="L86" s="64">
        <v>3.78</v>
      </c>
      <c r="M86" s="64">
        <v>7.56</v>
      </c>
      <c r="N86" s="65"/>
      <c r="O86" s="64">
        <v>5.808</v>
      </c>
      <c r="P86" s="66">
        <f t="shared" si="16"/>
        <v>30.357</v>
      </c>
    </row>
    <row r="87" spans="1:16" ht="18.75">
      <c r="A87" s="291" t="s">
        <v>61</v>
      </c>
      <c r="B87" s="292"/>
      <c r="C87" s="57" t="s">
        <v>16</v>
      </c>
      <c r="D87" s="58"/>
      <c r="E87" s="59"/>
      <c r="F87" s="59"/>
      <c r="G87" s="59">
        <v>0.108</v>
      </c>
      <c r="H87" s="59"/>
      <c r="I87" s="59"/>
      <c r="J87" s="59"/>
      <c r="K87" s="59"/>
      <c r="L87" s="59"/>
      <c r="M87" s="59"/>
      <c r="N87" s="59"/>
      <c r="O87" s="59"/>
      <c r="P87" s="60">
        <f t="shared" si="16"/>
        <v>0.108</v>
      </c>
    </row>
    <row r="88" spans="1:16" ht="18.75">
      <c r="A88" s="293"/>
      <c r="B88" s="294"/>
      <c r="C88" s="62" t="s">
        <v>18</v>
      </c>
      <c r="D88" s="63"/>
      <c r="E88" s="64"/>
      <c r="F88" s="64"/>
      <c r="G88" s="64">
        <v>5.67</v>
      </c>
      <c r="H88" s="81"/>
      <c r="I88" s="64"/>
      <c r="J88" s="64"/>
      <c r="K88" s="64"/>
      <c r="L88" s="64"/>
      <c r="M88" s="64"/>
      <c r="N88" s="64"/>
      <c r="O88" s="64"/>
      <c r="P88" s="66">
        <f t="shared" si="16"/>
        <v>5.67</v>
      </c>
    </row>
    <row r="89" spans="1:16" ht="18.75">
      <c r="A89" s="291" t="s">
        <v>113</v>
      </c>
      <c r="B89" s="292"/>
      <c r="C89" s="57" t="s">
        <v>16</v>
      </c>
      <c r="D89" s="58"/>
      <c r="E89" s="59"/>
      <c r="F89" s="59"/>
      <c r="G89" s="59">
        <v>0.0186</v>
      </c>
      <c r="H89" s="59"/>
      <c r="I89" s="59">
        <v>0.0597</v>
      </c>
      <c r="J89" s="59"/>
      <c r="K89" s="59"/>
      <c r="L89" s="59"/>
      <c r="M89" s="59"/>
      <c r="N89" s="59">
        <v>0.001</v>
      </c>
      <c r="O89" s="59"/>
      <c r="P89" s="60">
        <f t="shared" si="16"/>
        <v>0.07930000000000001</v>
      </c>
    </row>
    <row r="90" spans="1:16" ht="18.75">
      <c r="A90" s="293"/>
      <c r="B90" s="294"/>
      <c r="C90" s="62" t="s">
        <v>18</v>
      </c>
      <c r="D90" s="63"/>
      <c r="E90" s="64"/>
      <c r="F90" s="64"/>
      <c r="G90" s="64">
        <v>32.529</v>
      </c>
      <c r="H90" s="81"/>
      <c r="I90" s="64">
        <v>75.548</v>
      </c>
      <c r="J90" s="64"/>
      <c r="K90" s="64"/>
      <c r="L90" s="64"/>
      <c r="M90" s="64"/>
      <c r="N90" s="64">
        <v>1.365</v>
      </c>
      <c r="O90" s="65"/>
      <c r="P90" s="66">
        <f t="shared" si="16"/>
        <v>109.442</v>
      </c>
    </row>
    <row r="91" spans="1:16" ht="18.75">
      <c r="A91" s="291" t="s">
        <v>114</v>
      </c>
      <c r="B91" s="292"/>
      <c r="C91" s="57" t="s">
        <v>16</v>
      </c>
      <c r="D91" s="58">
        <v>0.047</v>
      </c>
      <c r="E91" s="59">
        <v>0.052</v>
      </c>
      <c r="F91" s="59">
        <v>0.124</v>
      </c>
      <c r="G91" s="59">
        <v>0.073</v>
      </c>
      <c r="H91" s="59">
        <v>0.03</v>
      </c>
      <c r="I91" s="59">
        <v>0.0132</v>
      </c>
      <c r="J91" s="59">
        <v>0.003</v>
      </c>
      <c r="K91" s="59">
        <v>0.035</v>
      </c>
      <c r="L91" s="59">
        <v>0.097</v>
      </c>
      <c r="M91" s="59">
        <v>0.316</v>
      </c>
      <c r="N91" s="59">
        <v>0.06</v>
      </c>
      <c r="O91" s="59">
        <v>0.219</v>
      </c>
      <c r="P91" s="60">
        <f t="shared" si="16"/>
        <v>1.0692000000000002</v>
      </c>
    </row>
    <row r="92" spans="1:16" ht="18.75">
      <c r="A92" s="293"/>
      <c r="B92" s="294"/>
      <c r="C92" s="62" t="s">
        <v>18</v>
      </c>
      <c r="D92" s="63">
        <v>191.1</v>
      </c>
      <c r="E92" s="64">
        <v>148.155</v>
      </c>
      <c r="F92" s="64">
        <v>359.312</v>
      </c>
      <c r="G92" s="64">
        <v>208.74</v>
      </c>
      <c r="H92" s="64">
        <v>81.795</v>
      </c>
      <c r="I92" s="64">
        <v>37.38</v>
      </c>
      <c r="J92" s="65">
        <v>10.71</v>
      </c>
      <c r="K92" s="64">
        <v>110.25</v>
      </c>
      <c r="L92" s="64">
        <v>380.626</v>
      </c>
      <c r="M92" s="64">
        <v>937.965</v>
      </c>
      <c r="N92" s="65">
        <v>187.425</v>
      </c>
      <c r="O92" s="65">
        <v>1161.3</v>
      </c>
      <c r="P92" s="66">
        <f t="shared" si="16"/>
        <v>3814.758</v>
      </c>
    </row>
    <row r="93" spans="1:16" ht="18.75">
      <c r="A93" s="291" t="s">
        <v>63</v>
      </c>
      <c r="B93" s="292"/>
      <c r="C93" s="57" t="s">
        <v>16</v>
      </c>
      <c r="D93" s="58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60">
        <f t="shared" si="16"/>
        <v>0</v>
      </c>
    </row>
    <row r="94" spans="1:16" ht="18.75">
      <c r="A94" s="293"/>
      <c r="B94" s="294"/>
      <c r="C94" s="62" t="s">
        <v>18</v>
      </c>
      <c r="D94" s="63"/>
      <c r="E94" s="64"/>
      <c r="F94" s="64"/>
      <c r="G94" s="64"/>
      <c r="H94" s="64"/>
      <c r="I94" s="65"/>
      <c r="J94" s="64"/>
      <c r="K94" s="64"/>
      <c r="L94" s="64"/>
      <c r="M94" s="64"/>
      <c r="N94" s="64"/>
      <c r="O94" s="64"/>
      <c r="P94" s="66">
        <f t="shared" si="16"/>
        <v>0</v>
      </c>
    </row>
    <row r="95" spans="1:16" ht="18.75">
      <c r="A95" s="291" t="s">
        <v>115</v>
      </c>
      <c r="B95" s="292"/>
      <c r="C95" s="57" t="s">
        <v>16</v>
      </c>
      <c r="D95" s="58">
        <v>0.0208</v>
      </c>
      <c r="E95" s="59">
        <v>0.1286</v>
      </c>
      <c r="F95" s="59">
        <v>0.2154</v>
      </c>
      <c r="G95" s="59">
        <v>0.1861</v>
      </c>
      <c r="H95" s="59">
        <v>0.0986</v>
      </c>
      <c r="I95" s="59">
        <v>0.1818</v>
      </c>
      <c r="J95" s="59">
        <v>0.0343</v>
      </c>
      <c r="K95" s="59">
        <v>0.0662</v>
      </c>
      <c r="L95" s="59">
        <v>0.1976</v>
      </c>
      <c r="M95" s="59">
        <v>0.3192</v>
      </c>
      <c r="N95" s="59">
        <v>0.0557</v>
      </c>
      <c r="O95" s="59">
        <v>0.0608</v>
      </c>
      <c r="P95" s="60">
        <f t="shared" si="16"/>
        <v>1.5651</v>
      </c>
    </row>
    <row r="96" spans="1:16" ht="18.75">
      <c r="A96" s="293"/>
      <c r="B96" s="294"/>
      <c r="C96" s="62" t="s">
        <v>18</v>
      </c>
      <c r="D96" s="63">
        <v>8.647</v>
      </c>
      <c r="E96" s="64">
        <v>72.925</v>
      </c>
      <c r="F96" s="64">
        <v>96.859</v>
      </c>
      <c r="G96" s="65">
        <v>62.77</v>
      </c>
      <c r="H96" s="81">
        <v>78.514</v>
      </c>
      <c r="I96" s="65">
        <v>127.344</v>
      </c>
      <c r="J96" s="65">
        <v>22.607</v>
      </c>
      <c r="K96" s="64">
        <v>120.435</v>
      </c>
      <c r="L96" s="64">
        <v>313.119</v>
      </c>
      <c r="M96" s="64">
        <v>317.972</v>
      </c>
      <c r="N96" s="65">
        <v>60.718</v>
      </c>
      <c r="O96" s="65">
        <v>32.289</v>
      </c>
      <c r="P96" s="66">
        <f t="shared" si="16"/>
        <v>1314.199</v>
      </c>
    </row>
    <row r="97" spans="1:16" ht="18.75">
      <c r="A97" s="291" t="s">
        <v>64</v>
      </c>
      <c r="B97" s="292"/>
      <c r="C97" s="57" t="s">
        <v>16</v>
      </c>
      <c r="D97" s="58">
        <v>7.1764</v>
      </c>
      <c r="E97" s="59">
        <v>5.8131</v>
      </c>
      <c r="F97" s="59">
        <v>4.7915</v>
      </c>
      <c r="G97" s="59">
        <v>4.69494</v>
      </c>
      <c r="H97" s="59">
        <v>4.7606</v>
      </c>
      <c r="I97" s="59">
        <v>4.4046</v>
      </c>
      <c r="J97" s="59">
        <v>3.857</v>
      </c>
      <c r="K97" s="59">
        <v>4.5782</v>
      </c>
      <c r="L97" s="59">
        <v>8.2156</v>
      </c>
      <c r="M97" s="59">
        <v>8.4791</v>
      </c>
      <c r="N97" s="59">
        <v>8.3576</v>
      </c>
      <c r="O97" s="59">
        <v>9.5114</v>
      </c>
      <c r="P97" s="60">
        <f t="shared" si="16"/>
        <v>74.64004</v>
      </c>
    </row>
    <row r="98" spans="1:16" ht="18.75">
      <c r="A98" s="293"/>
      <c r="B98" s="294"/>
      <c r="C98" s="62" t="s">
        <v>18</v>
      </c>
      <c r="D98" s="63">
        <v>11010.449</v>
      </c>
      <c r="E98" s="64">
        <v>7980.864</v>
      </c>
      <c r="F98" s="64">
        <v>9145.749</v>
      </c>
      <c r="G98" s="65">
        <v>8589.489</v>
      </c>
      <c r="H98" s="81">
        <v>8797.304</v>
      </c>
      <c r="I98" s="65">
        <v>7640.699</v>
      </c>
      <c r="J98" s="65">
        <v>8101.434</v>
      </c>
      <c r="K98" s="64">
        <v>11288.199</v>
      </c>
      <c r="L98" s="64">
        <v>11465.659</v>
      </c>
      <c r="M98" s="64">
        <v>13871.265</v>
      </c>
      <c r="N98" s="65">
        <v>12517.752</v>
      </c>
      <c r="O98" s="65">
        <v>17914.2</v>
      </c>
      <c r="P98" s="66">
        <f t="shared" si="16"/>
        <v>128323.06300000001</v>
      </c>
    </row>
    <row r="99" spans="1:16" ht="18.75">
      <c r="A99" s="299" t="s">
        <v>65</v>
      </c>
      <c r="B99" s="300"/>
      <c r="C99" s="57" t="s">
        <v>16</v>
      </c>
      <c r="D99" s="76">
        <f aca="true" t="shared" si="19" ref="D99:F100">D8+D10+D22+D28+D36+D38+D40+D42+D44+D46+D48+D50+D52+D58+D71+D83+D85+D87+D89+D91+D93+D95+D97</f>
        <v>231.62339999999998</v>
      </c>
      <c r="E99" s="70">
        <f t="shared" si="19"/>
        <v>145.09089999999998</v>
      </c>
      <c r="F99" s="70">
        <f t="shared" si="19"/>
        <v>240.11180000000002</v>
      </c>
      <c r="G99" s="70">
        <f aca="true" t="shared" si="20" ref="G99:O100">G8+G10+G22+G28+G36+G38+G40+G42+G44+G46+G48+G50+G52+G58+G71+G83+G85+G87+G89+G91+G93+G95+G97</f>
        <v>214.45684</v>
      </c>
      <c r="H99" s="70">
        <f t="shared" si="20"/>
        <v>268.4699</v>
      </c>
      <c r="I99" s="70">
        <f t="shared" si="20"/>
        <v>388.5122</v>
      </c>
      <c r="J99" s="70">
        <f t="shared" si="20"/>
        <v>372.02180000000004</v>
      </c>
      <c r="K99" s="70">
        <f t="shared" si="20"/>
        <v>617.2863</v>
      </c>
      <c r="L99" s="70">
        <f t="shared" si="20"/>
        <v>460.22990000000004</v>
      </c>
      <c r="M99" s="70">
        <f t="shared" si="20"/>
        <v>824.7232</v>
      </c>
      <c r="N99" s="70">
        <f t="shared" si="20"/>
        <v>850.2269999999999</v>
      </c>
      <c r="O99" s="70">
        <f t="shared" si="20"/>
        <v>743.5484</v>
      </c>
      <c r="P99" s="60">
        <f t="shared" si="16"/>
        <v>5356.30164</v>
      </c>
    </row>
    <row r="100" spans="1:16" ht="18.75">
      <c r="A100" s="301"/>
      <c r="B100" s="302"/>
      <c r="C100" s="62" t="s">
        <v>18</v>
      </c>
      <c r="D100" s="77">
        <f t="shared" si="19"/>
        <v>173650.429</v>
      </c>
      <c r="E100" s="74">
        <f t="shared" si="19"/>
        <v>117862.951</v>
      </c>
      <c r="F100" s="74">
        <f t="shared" si="19"/>
        <v>165718.44100000002</v>
      </c>
      <c r="G100" s="74">
        <f t="shared" si="20"/>
        <v>179730.179</v>
      </c>
      <c r="H100" s="74">
        <f t="shared" si="20"/>
        <v>191827.03900000002</v>
      </c>
      <c r="I100" s="74">
        <f t="shared" si="20"/>
        <v>201135.88900000008</v>
      </c>
      <c r="J100" s="74">
        <f t="shared" si="20"/>
        <v>330189.3030000001</v>
      </c>
      <c r="K100" s="74">
        <f t="shared" si="20"/>
        <v>741715.8210000002</v>
      </c>
      <c r="L100" s="74">
        <f t="shared" si="20"/>
        <v>634277.161</v>
      </c>
      <c r="M100" s="74">
        <f t="shared" si="20"/>
        <v>867669.2829999998</v>
      </c>
      <c r="N100" s="74">
        <f t="shared" si="20"/>
        <v>620247.458</v>
      </c>
      <c r="O100" s="74">
        <f t="shared" si="20"/>
        <v>472190.0420000001</v>
      </c>
      <c r="P100" s="66">
        <f t="shared" si="16"/>
        <v>4696213.996</v>
      </c>
    </row>
    <row r="101" spans="1:16" ht="18.75">
      <c r="A101" s="56" t="s">
        <v>0</v>
      </c>
      <c r="B101" s="297" t="s">
        <v>116</v>
      </c>
      <c r="C101" s="57" t="s">
        <v>16</v>
      </c>
      <c r="D101" s="58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60">
        <f t="shared" si="16"/>
        <v>0</v>
      </c>
    </row>
    <row r="102" spans="1:16" ht="18.75">
      <c r="A102" s="56" t="s">
        <v>0</v>
      </c>
      <c r="B102" s="298"/>
      <c r="C102" s="62" t="s">
        <v>18</v>
      </c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6">
        <f t="shared" si="16"/>
        <v>0</v>
      </c>
    </row>
    <row r="103" spans="1:16" ht="18.75">
      <c r="A103" s="56" t="s">
        <v>66</v>
      </c>
      <c r="B103" s="297" t="s">
        <v>117</v>
      </c>
      <c r="C103" s="57" t="s">
        <v>16</v>
      </c>
      <c r="D103" s="58">
        <v>5.3164</v>
      </c>
      <c r="E103" s="59">
        <v>2.7618</v>
      </c>
      <c r="F103" s="59">
        <v>2.8545</v>
      </c>
      <c r="G103" s="59">
        <v>3.8614</v>
      </c>
      <c r="H103" s="59">
        <v>4.7536</v>
      </c>
      <c r="I103" s="59">
        <v>4.0279</v>
      </c>
      <c r="J103" s="59">
        <v>0.7985</v>
      </c>
      <c r="K103" s="59">
        <v>0.0289</v>
      </c>
      <c r="L103" s="59">
        <v>5.2721</v>
      </c>
      <c r="M103" s="59">
        <v>3.2735</v>
      </c>
      <c r="N103" s="59">
        <v>4.2155</v>
      </c>
      <c r="O103" s="59">
        <v>5.3031</v>
      </c>
      <c r="P103" s="60">
        <f aca="true" t="shared" si="21" ref="P103:P112">SUM(D103:O103)</f>
        <v>42.4672</v>
      </c>
    </row>
    <row r="104" spans="1:16" ht="18.75">
      <c r="A104" s="56" t="s">
        <v>0</v>
      </c>
      <c r="B104" s="298"/>
      <c r="C104" s="62" t="s">
        <v>18</v>
      </c>
      <c r="D104" s="63">
        <v>2155.906</v>
      </c>
      <c r="E104" s="64">
        <v>1198.825</v>
      </c>
      <c r="F104" s="64">
        <v>1272.779</v>
      </c>
      <c r="G104" s="65">
        <v>1595.773</v>
      </c>
      <c r="H104" s="81">
        <v>1697.504</v>
      </c>
      <c r="I104" s="65">
        <v>1485.017</v>
      </c>
      <c r="J104" s="65">
        <v>324.814</v>
      </c>
      <c r="K104" s="64">
        <v>21.798</v>
      </c>
      <c r="L104" s="64">
        <v>1455.614</v>
      </c>
      <c r="M104" s="64">
        <v>936.054</v>
      </c>
      <c r="N104" s="65">
        <v>1635.119</v>
      </c>
      <c r="O104" s="65">
        <v>2152.853</v>
      </c>
      <c r="P104" s="66">
        <f t="shared" si="21"/>
        <v>15932.056</v>
      </c>
    </row>
    <row r="105" spans="1:16" ht="18.75">
      <c r="A105" s="56" t="s">
        <v>0</v>
      </c>
      <c r="B105" s="297" t="s">
        <v>118</v>
      </c>
      <c r="C105" s="57" t="s">
        <v>16</v>
      </c>
      <c r="D105" s="58">
        <v>1.263</v>
      </c>
      <c r="E105" s="59">
        <v>0.2204</v>
      </c>
      <c r="F105" s="59">
        <v>0.1726</v>
      </c>
      <c r="G105" s="59">
        <v>0.2112</v>
      </c>
      <c r="H105" s="59">
        <v>0.9944</v>
      </c>
      <c r="I105" s="59">
        <v>3.228</v>
      </c>
      <c r="J105" s="59">
        <v>6.88</v>
      </c>
      <c r="K105" s="59">
        <v>8.085</v>
      </c>
      <c r="L105" s="59">
        <v>13.933</v>
      </c>
      <c r="M105" s="59">
        <v>11.5798</v>
      </c>
      <c r="N105" s="59">
        <v>14.074</v>
      </c>
      <c r="O105" s="59">
        <v>11.0679</v>
      </c>
      <c r="P105" s="60">
        <f t="shared" si="21"/>
        <v>71.7093</v>
      </c>
    </row>
    <row r="106" spans="1:16" ht="18.75">
      <c r="A106" s="75"/>
      <c r="B106" s="298"/>
      <c r="C106" s="62" t="s">
        <v>18</v>
      </c>
      <c r="D106" s="63">
        <v>555.445</v>
      </c>
      <c r="E106" s="64">
        <v>190.796</v>
      </c>
      <c r="F106" s="64">
        <v>186.593</v>
      </c>
      <c r="G106" s="65">
        <v>182.039</v>
      </c>
      <c r="H106" s="81">
        <v>235.684</v>
      </c>
      <c r="I106" s="65">
        <v>1087.318</v>
      </c>
      <c r="J106" s="65">
        <v>2765.334</v>
      </c>
      <c r="K106" s="64">
        <v>3217.2</v>
      </c>
      <c r="L106" s="64">
        <v>4295.249</v>
      </c>
      <c r="M106" s="64">
        <v>3690.537</v>
      </c>
      <c r="N106" s="65">
        <v>4472.906</v>
      </c>
      <c r="O106" s="65">
        <v>4968.538</v>
      </c>
      <c r="P106" s="66">
        <f t="shared" si="21"/>
        <v>25847.639</v>
      </c>
    </row>
    <row r="107" spans="1:16" ht="18.75">
      <c r="A107" s="56" t="s">
        <v>67</v>
      </c>
      <c r="B107" s="297" t="s">
        <v>119</v>
      </c>
      <c r="C107" s="57" t="s">
        <v>16</v>
      </c>
      <c r="D107" s="58"/>
      <c r="E107" s="59">
        <v>0.0265</v>
      </c>
      <c r="F107" s="59">
        <v>0.0211</v>
      </c>
      <c r="G107" s="59">
        <v>0.0025</v>
      </c>
      <c r="H107" s="59">
        <v>0.0075</v>
      </c>
      <c r="I107" s="59"/>
      <c r="J107" s="59"/>
      <c r="K107" s="59"/>
      <c r="L107" s="59"/>
      <c r="M107" s="59">
        <v>0.0047</v>
      </c>
      <c r="N107" s="59">
        <v>0.018</v>
      </c>
      <c r="O107" s="59">
        <v>0.0587</v>
      </c>
      <c r="P107" s="60">
        <f t="shared" si="21"/>
        <v>0.139</v>
      </c>
    </row>
    <row r="108" spans="1:16" ht="18.75">
      <c r="A108" s="75"/>
      <c r="B108" s="298"/>
      <c r="C108" s="62" t="s">
        <v>18</v>
      </c>
      <c r="D108" s="63"/>
      <c r="E108" s="64">
        <v>78.918</v>
      </c>
      <c r="F108" s="64">
        <v>54.444</v>
      </c>
      <c r="G108" s="65">
        <v>14.849</v>
      </c>
      <c r="H108" s="64">
        <v>19.689</v>
      </c>
      <c r="I108" s="64"/>
      <c r="J108" s="65"/>
      <c r="K108" s="64"/>
      <c r="L108" s="64"/>
      <c r="M108" s="64">
        <v>3.948</v>
      </c>
      <c r="N108" s="65">
        <v>97.652</v>
      </c>
      <c r="O108" s="65">
        <v>159.079</v>
      </c>
      <c r="P108" s="66">
        <f t="shared" si="21"/>
        <v>428.579</v>
      </c>
    </row>
    <row r="109" spans="1:16" ht="18.75">
      <c r="A109" s="75"/>
      <c r="B109" s="297" t="s">
        <v>120</v>
      </c>
      <c r="C109" s="57" t="s">
        <v>16</v>
      </c>
      <c r="D109" s="58">
        <v>0.6229</v>
      </c>
      <c r="E109" s="59">
        <v>1.516</v>
      </c>
      <c r="F109" s="59">
        <v>1.6972</v>
      </c>
      <c r="G109" s="59">
        <v>2.3609</v>
      </c>
      <c r="H109" s="59">
        <v>2.0093</v>
      </c>
      <c r="I109" s="59">
        <v>1.4168</v>
      </c>
      <c r="J109" s="59">
        <v>0.9618</v>
      </c>
      <c r="K109" s="59">
        <v>0.7968</v>
      </c>
      <c r="L109" s="59">
        <v>1.7614</v>
      </c>
      <c r="M109" s="59">
        <v>1.2189</v>
      </c>
      <c r="N109" s="59">
        <v>1.0508</v>
      </c>
      <c r="O109" s="59">
        <v>1.584</v>
      </c>
      <c r="P109" s="60">
        <f t="shared" si="21"/>
        <v>16.9968</v>
      </c>
    </row>
    <row r="110" spans="1:16" ht="18.75">
      <c r="A110" s="75"/>
      <c r="B110" s="298"/>
      <c r="C110" s="62" t="s">
        <v>18</v>
      </c>
      <c r="D110" s="63">
        <v>807.356</v>
      </c>
      <c r="E110" s="64">
        <v>2170.644</v>
      </c>
      <c r="F110" s="64">
        <v>2620.906</v>
      </c>
      <c r="G110" s="65">
        <v>2651.514</v>
      </c>
      <c r="H110" s="81">
        <v>1963.659</v>
      </c>
      <c r="I110" s="65">
        <v>1248.492</v>
      </c>
      <c r="J110" s="65">
        <v>1118.229</v>
      </c>
      <c r="K110" s="64">
        <v>1052.888</v>
      </c>
      <c r="L110" s="64">
        <v>1535.877</v>
      </c>
      <c r="M110" s="64">
        <v>1013.765</v>
      </c>
      <c r="N110" s="65">
        <v>1036.142</v>
      </c>
      <c r="O110" s="65">
        <v>3448.8</v>
      </c>
      <c r="P110" s="66">
        <f t="shared" si="21"/>
        <v>20668.271999999997</v>
      </c>
    </row>
    <row r="111" spans="1:16" ht="18.75">
      <c r="A111" s="56" t="s">
        <v>68</v>
      </c>
      <c r="B111" s="297" t="s">
        <v>121</v>
      </c>
      <c r="C111" s="57" t="s">
        <v>16</v>
      </c>
      <c r="D111" s="58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60">
        <f t="shared" si="21"/>
        <v>0</v>
      </c>
    </row>
    <row r="112" spans="1:16" ht="18.75">
      <c r="A112" s="75"/>
      <c r="B112" s="298"/>
      <c r="C112" s="62" t="s">
        <v>18</v>
      </c>
      <c r="D112" s="63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6">
        <f t="shared" si="21"/>
        <v>0</v>
      </c>
    </row>
    <row r="113" spans="1:16" ht="18.75">
      <c r="A113" s="75"/>
      <c r="B113" s="297" t="s">
        <v>122</v>
      </c>
      <c r="C113" s="57" t="s">
        <v>16</v>
      </c>
      <c r="D113" s="58">
        <v>0.2244</v>
      </c>
      <c r="E113" s="59">
        <v>0.09</v>
      </c>
      <c r="F113" s="59">
        <v>0.0856</v>
      </c>
      <c r="G113" s="59">
        <v>0.138</v>
      </c>
      <c r="H113" s="59">
        <v>0.0105</v>
      </c>
      <c r="I113" s="59"/>
      <c r="J113" s="59"/>
      <c r="K113" s="59"/>
      <c r="L113" s="59"/>
      <c r="M113" s="59">
        <v>0.001</v>
      </c>
      <c r="N113" s="59">
        <v>0.0144</v>
      </c>
      <c r="O113" s="59">
        <v>0.0117</v>
      </c>
      <c r="P113" s="60">
        <f aca="true" t="shared" si="22" ref="P113:P130">SUM(D113:O113)</f>
        <v>0.5756</v>
      </c>
    </row>
    <row r="114" spans="1:16" ht="18.75">
      <c r="A114" s="75"/>
      <c r="B114" s="298"/>
      <c r="C114" s="62" t="s">
        <v>18</v>
      </c>
      <c r="D114" s="63">
        <v>139.701</v>
      </c>
      <c r="E114" s="64">
        <v>35.879</v>
      </c>
      <c r="F114" s="64">
        <v>75.979</v>
      </c>
      <c r="G114" s="65">
        <v>83.685</v>
      </c>
      <c r="H114" s="64">
        <v>7.245</v>
      </c>
      <c r="I114" s="65"/>
      <c r="J114" s="65"/>
      <c r="K114" s="64"/>
      <c r="L114" s="64"/>
      <c r="M114" s="64">
        <v>0.525</v>
      </c>
      <c r="N114" s="65">
        <v>11.634</v>
      </c>
      <c r="O114" s="65">
        <v>14.419</v>
      </c>
      <c r="P114" s="66">
        <f t="shared" si="22"/>
        <v>369.06699999999995</v>
      </c>
    </row>
    <row r="115" spans="1:16" ht="18.75">
      <c r="A115" s="56" t="s">
        <v>70</v>
      </c>
      <c r="B115" s="297" t="s">
        <v>123</v>
      </c>
      <c r="C115" s="57" t="s">
        <v>16</v>
      </c>
      <c r="D115" s="58"/>
      <c r="E115" s="59"/>
      <c r="F115" s="59"/>
      <c r="G115" s="59"/>
      <c r="H115" s="59">
        <v>0.042</v>
      </c>
      <c r="I115" s="59">
        <v>0.2458</v>
      </c>
      <c r="J115" s="59">
        <v>0.5031</v>
      </c>
      <c r="K115" s="59">
        <v>0.635</v>
      </c>
      <c r="L115" s="59">
        <v>0.006</v>
      </c>
      <c r="M115" s="59"/>
      <c r="N115" s="59">
        <v>0.004</v>
      </c>
      <c r="O115" s="59"/>
      <c r="P115" s="60">
        <f t="shared" si="22"/>
        <v>1.4359</v>
      </c>
    </row>
    <row r="116" spans="1:16" ht="18.75">
      <c r="A116" s="75"/>
      <c r="B116" s="298"/>
      <c r="C116" s="62" t="s">
        <v>18</v>
      </c>
      <c r="D116" s="63"/>
      <c r="E116" s="64"/>
      <c r="F116" s="64"/>
      <c r="G116" s="64"/>
      <c r="H116" s="81">
        <v>28.728</v>
      </c>
      <c r="I116" s="65">
        <v>198.828</v>
      </c>
      <c r="J116" s="65">
        <v>322.089</v>
      </c>
      <c r="K116" s="64">
        <v>415.8</v>
      </c>
      <c r="L116" s="64">
        <v>3.78</v>
      </c>
      <c r="M116" s="64"/>
      <c r="N116" s="64">
        <v>3.152</v>
      </c>
      <c r="O116" s="65"/>
      <c r="P116" s="66">
        <f t="shared" si="22"/>
        <v>972.377</v>
      </c>
    </row>
    <row r="117" spans="1:16" ht="18.75">
      <c r="A117" s="75"/>
      <c r="B117" s="297" t="s">
        <v>72</v>
      </c>
      <c r="C117" s="57" t="s">
        <v>16</v>
      </c>
      <c r="D117" s="58">
        <v>5.6341</v>
      </c>
      <c r="E117" s="59">
        <v>6.9502</v>
      </c>
      <c r="F117" s="59">
        <v>8.7804</v>
      </c>
      <c r="G117" s="59">
        <v>4.6542</v>
      </c>
      <c r="H117" s="59">
        <v>3.7593</v>
      </c>
      <c r="I117" s="59">
        <v>1.6557</v>
      </c>
      <c r="J117" s="59">
        <v>1.7263</v>
      </c>
      <c r="K117" s="59">
        <v>3.065</v>
      </c>
      <c r="L117" s="59">
        <v>2.7005</v>
      </c>
      <c r="M117" s="59">
        <v>2.276</v>
      </c>
      <c r="N117" s="59">
        <v>2.5204</v>
      </c>
      <c r="O117" s="59">
        <v>5.0783</v>
      </c>
      <c r="P117" s="60">
        <f t="shared" si="22"/>
        <v>48.80039999999999</v>
      </c>
    </row>
    <row r="118" spans="1:16" ht="18.75">
      <c r="A118" s="75"/>
      <c r="B118" s="298"/>
      <c r="C118" s="62" t="s">
        <v>18</v>
      </c>
      <c r="D118" s="63">
        <v>1875.804</v>
      </c>
      <c r="E118" s="64">
        <v>2074.842</v>
      </c>
      <c r="F118" s="64">
        <v>2789.694</v>
      </c>
      <c r="G118" s="65">
        <v>2117.955</v>
      </c>
      <c r="H118" s="81">
        <v>1982.627</v>
      </c>
      <c r="I118" s="65">
        <v>1035.668</v>
      </c>
      <c r="J118" s="65">
        <v>887.209</v>
      </c>
      <c r="K118" s="64">
        <v>1648.238</v>
      </c>
      <c r="L118" s="64">
        <v>1356.59</v>
      </c>
      <c r="M118" s="64">
        <v>1368.363</v>
      </c>
      <c r="N118" s="65">
        <v>1421.954</v>
      </c>
      <c r="O118" s="65">
        <v>1948.897</v>
      </c>
      <c r="P118" s="66">
        <f t="shared" si="22"/>
        <v>20507.841000000004</v>
      </c>
    </row>
    <row r="119" spans="1:16" ht="18.75">
      <c r="A119" s="56" t="s">
        <v>23</v>
      </c>
      <c r="B119" s="297" t="s">
        <v>124</v>
      </c>
      <c r="C119" s="57" t="s">
        <v>16</v>
      </c>
      <c r="D119" s="58">
        <v>2.7938</v>
      </c>
      <c r="E119" s="59">
        <v>2.2102</v>
      </c>
      <c r="F119" s="59">
        <v>2.9806</v>
      </c>
      <c r="G119" s="59">
        <v>2.9016</v>
      </c>
      <c r="H119" s="59">
        <v>2.6691</v>
      </c>
      <c r="I119" s="59">
        <v>4.5061</v>
      </c>
      <c r="J119" s="59">
        <v>3.4681</v>
      </c>
      <c r="K119" s="59">
        <v>4.4695</v>
      </c>
      <c r="L119" s="59">
        <v>6.0137</v>
      </c>
      <c r="M119" s="59">
        <v>4.4271</v>
      </c>
      <c r="N119" s="59">
        <v>4.5927</v>
      </c>
      <c r="O119" s="59">
        <v>3.6477</v>
      </c>
      <c r="P119" s="60">
        <f t="shared" si="22"/>
        <v>44.6802</v>
      </c>
    </row>
    <row r="120" spans="1:16" ht="18.75">
      <c r="A120" s="75"/>
      <c r="B120" s="298"/>
      <c r="C120" s="62" t="s">
        <v>18</v>
      </c>
      <c r="D120" s="91">
        <v>846.438</v>
      </c>
      <c r="E120" s="64">
        <v>834.094</v>
      </c>
      <c r="F120" s="64">
        <v>2115.977</v>
      </c>
      <c r="G120" s="65">
        <v>1734.804</v>
      </c>
      <c r="H120" s="65">
        <v>1513.139</v>
      </c>
      <c r="I120" s="65">
        <v>2546.149</v>
      </c>
      <c r="J120" s="65">
        <v>1412.597</v>
      </c>
      <c r="K120" s="64">
        <v>1711.344</v>
      </c>
      <c r="L120" s="64">
        <v>1665.176</v>
      </c>
      <c r="M120" s="64">
        <v>1953.304</v>
      </c>
      <c r="N120" s="65">
        <v>2277.388</v>
      </c>
      <c r="O120" s="65">
        <v>932.089</v>
      </c>
      <c r="P120" s="66">
        <f t="shared" si="22"/>
        <v>19542.499</v>
      </c>
    </row>
    <row r="121" spans="1:16" ht="18.75">
      <c r="A121" s="75"/>
      <c r="B121" s="67" t="s">
        <v>20</v>
      </c>
      <c r="C121" s="57" t="s">
        <v>16</v>
      </c>
      <c r="D121" s="58"/>
      <c r="E121" s="59"/>
      <c r="F121" s="59"/>
      <c r="G121" s="59"/>
      <c r="H121" s="59">
        <v>0.106</v>
      </c>
      <c r="I121" s="59">
        <v>0.0346</v>
      </c>
      <c r="J121" s="59">
        <v>0.002</v>
      </c>
      <c r="K121" s="59"/>
      <c r="L121" s="59">
        <v>0.016</v>
      </c>
      <c r="M121" s="59"/>
      <c r="N121" s="59"/>
      <c r="O121" s="59"/>
      <c r="P121" s="60">
        <f t="shared" si="22"/>
        <v>0.15860000000000002</v>
      </c>
    </row>
    <row r="122" spans="1:16" ht="18.75">
      <c r="A122" s="75"/>
      <c r="B122" s="62" t="s">
        <v>73</v>
      </c>
      <c r="C122" s="62" t="s">
        <v>18</v>
      </c>
      <c r="D122" s="63"/>
      <c r="E122" s="64"/>
      <c r="F122" s="64"/>
      <c r="G122" s="64"/>
      <c r="H122" s="81">
        <v>33.072</v>
      </c>
      <c r="I122" s="65">
        <v>10.773</v>
      </c>
      <c r="J122" s="65">
        <v>1.054</v>
      </c>
      <c r="K122" s="64"/>
      <c r="L122" s="64">
        <v>7.352</v>
      </c>
      <c r="M122" s="64"/>
      <c r="N122" s="65"/>
      <c r="O122" s="65"/>
      <c r="P122" s="66">
        <f t="shared" si="22"/>
        <v>52.251000000000005</v>
      </c>
    </row>
    <row r="123" spans="1:16" ht="18.75">
      <c r="A123" s="75"/>
      <c r="B123" s="295" t="s">
        <v>103</v>
      </c>
      <c r="C123" s="57" t="s">
        <v>16</v>
      </c>
      <c r="D123" s="76">
        <f aca="true" t="shared" si="23" ref="D123:F124">D101+D103+D105+D107+D109+D111+D113+D115+D117+D119+D121</f>
        <v>15.854600000000001</v>
      </c>
      <c r="E123" s="70">
        <f t="shared" si="23"/>
        <v>13.7751</v>
      </c>
      <c r="F123" s="70">
        <f t="shared" si="23"/>
        <v>16.592</v>
      </c>
      <c r="G123" s="70">
        <f aca="true" t="shared" si="24" ref="G123:O124">G101+G103+G105+G107+G109+G111+G113+G115+G117+G119+G121</f>
        <v>14.129800000000001</v>
      </c>
      <c r="H123" s="70">
        <f t="shared" si="24"/>
        <v>14.3517</v>
      </c>
      <c r="I123" s="70">
        <f t="shared" si="24"/>
        <v>15.114899999999999</v>
      </c>
      <c r="J123" s="70">
        <f t="shared" si="24"/>
        <v>14.3398</v>
      </c>
      <c r="K123" s="70">
        <f t="shared" si="24"/>
        <v>17.080199999999998</v>
      </c>
      <c r="L123" s="70">
        <f t="shared" si="24"/>
        <v>29.7027</v>
      </c>
      <c r="M123" s="70">
        <f t="shared" si="24"/>
        <v>22.781000000000002</v>
      </c>
      <c r="N123" s="70">
        <f t="shared" si="24"/>
        <v>26.4898</v>
      </c>
      <c r="O123" s="70">
        <f t="shared" si="24"/>
        <v>26.7514</v>
      </c>
      <c r="P123" s="60">
        <f t="shared" si="22"/>
        <v>226.96299999999997</v>
      </c>
    </row>
    <row r="124" spans="1:16" ht="18.75">
      <c r="A124" s="71"/>
      <c r="B124" s="296"/>
      <c r="C124" s="62" t="s">
        <v>18</v>
      </c>
      <c r="D124" s="77">
        <f t="shared" si="23"/>
        <v>6380.650000000001</v>
      </c>
      <c r="E124" s="74">
        <f t="shared" si="23"/>
        <v>6583.9980000000005</v>
      </c>
      <c r="F124" s="74">
        <f t="shared" si="23"/>
        <v>9116.372</v>
      </c>
      <c r="G124" s="74">
        <f t="shared" si="24"/>
        <v>8380.619</v>
      </c>
      <c r="H124" s="74">
        <f t="shared" si="24"/>
        <v>7481.347000000001</v>
      </c>
      <c r="I124" s="74">
        <f t="shared" si="24"/>
        <v>7612.245</v>
      </c>
      <c r="J124" s="74">
        <f t="shared" si="24"/>
        <v>6831.325999999999</v>
      </c>
      <c r="K124" s="74">
        <f t="shared" si="24"/>
        <v>8067.268</v>
      </c>
      <c r="L124" s="74">
        <f t="shared" si="24"/>
        <v>10319.637999999999</v>
      </c>
      <c r="M124" s="74">
        <f t="shared" si="24"/>
        <v>8966.496</v>
      </c>
      <c r="N124" s="74">
        <f t="shared" si="24"/>
        <v>10955.947</v>
      </c>
      <c r="O124" s="74">
        <f t="shared" si="24"/>
        <v>13624.675</v>
      </c>
      <c r="P124" s="66">
        <f t="shared" si="22"/>
        <v>104320.58100000002</v>
      </c>
    </row>
    <row r="125" spans="1:16" ht="18.75">
      <c r="A125" s="56" t="s">
        <v>0</v>
      </c>
      <c r="B125" s="297" t="s">
        <v>74</v>
      </c>
      <c r="C125" s="57" t="s">
        <v>16</v>
      </c>
      <c r="D125" s="58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60">
        <f t="shared" si="22"/>
        <v>0</v>
      </c>
    </row>
    <row r="126" spans="1:16" ht="18.75">
      <c r="A126" s="56" t="s">
        <v>0</v>
      </c>
      <c r="B126" s="298"/>
      <c r="C126" s="62" t="s">
        <v>18</v>
      </c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6">
        <f t="shared" si="22"/>
        <v>0</v>
      </c>
    </row>
    <row r="127" spans="1:16" ht="18.75">
      <c r="A127" s="56" t="s">
        <v>75</v>
      </c>
      <c r="B127" s="297" t="s">
        <v>76</v>
      </c>
      <c r="C127" s="57" t="s">
        <v>16</v>
      </c>
      <c r="D127" s="58">
        <v>0.04</v>
      </c>
      <c r="E127" s="59">
        <v>0.045</v>
      </c>
      <c r="F127" s="59">
        <v>0.0255</v>
      </c>
      <c r="G127" s="59"/>
      <c r="H127" s="59"/>
      <c r="I127" s="59"/>
      <c r="J127" s="59">
        <v>0.01</v>
      </c>
      <c r="K127" s="59">
        <v>0.01</v>
      </c>
      <c r="L127" s="59"/>
      <c r="M127" s="59"/>
      <c r="N127" s="59"/>
      <c r="O127" s="59"/>
      <c r="P127" s="60">
        <f t="shared" si="22"/>
        <v>0.13049999999999998</v>
      </c>
    </row>
    <row r="128" spans="1:16" ht="18.75">
      <c r="A128" s="75"/>
      <c r="B128" s="298"/>
      <c r="C128" s="62" t="s">
        <v>18</v>
      </c>
      <c r="D128" s="63">
        <v>4.463</v>
      </c>
      <c r="E128" s="64">
        <v>47.25</v>
      </c>
      <c r="F128" s="64">
        <v>17.82</v>
      </c>
      <c r="G128" s="64"/>
      <c r="H128" s="64"/>
      <c r="I128" s="64"/>
      <c r="J128" s="64">
        <v>1.575</v>
      </c>
      <c r="K128" s="64">
        <v>1.575</v>
      </c>
      <c r="L128" s="64"/>
      <c r="M128" s="64"/>
      <c r="N128" s="64"/>
      <c r="O128" s="64"/>
      <c r="P128" s="66">
        <f t="shared" si="22"/>
        <v>72.683</v>
      </c>
    </row>
    <row r="129" spans="1:16" ht="18.75">
      <c r="A129" s="56" t="s">
        <v>77</v>
      </c>
      <c r="B129" s="67" t="s">
        <v>20</v>
      </c>
      <c r="C129" s="67" t="s">
        <v>16</v>
      </c>
      <c r="D129" s="92">
        <v>0.1077</v>
      </c>
      <c r="E129" s="93">
        <v>0.0258</v>
      </c>
      <c r="F129" s="93">
        <v>0.03065</v>
      </c>
      <c r="G129" s="93">
        <v>0.054</v>
      </c>
      <c r="H129" s="93">
        <v>0.0312</v>
      </c>
      <c r="I129" s="93">
        <v>0.0364</v>
      </c>
      <c r="J129" s="93">
        <v>0.026</v>
      </c>
      <c r="K129" s="93"/>
      <c r="L129" s="93">
        <v>0.0298</v>
      </c>
      <c r="M129" s="93">
        <v>0.0052</v>
      </c>
      <c r="N129" s="93">
        <v>0.0052</v>
      </c>
      <c r="O129" s="93"/>
      <c r="P129" s="94">
        <f t="shared" si="22"/>
        <v>0.35195</v>
      </c>
    </row>
    <row r="130" spans="1:16" ht="18.75">
      <c r="A130" s="75"/>
      <c r="B130" s="67" t="s">
        <v>78</v>
      </c>
      <c r="C130" s="57" t="s">
        <v>79</v>
      </c>
      <c r="D130" s="95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60">
        <f t="shared" si="22"/>
        <v>0</v>
      </c>
    </row>
    <row r="131" spans="1:16" ht="18.75">
      <c r="A131" s="56" t="s">
        <v>23</v>
      </c>
      <c r="B131" s="77"/>
      <c r="C131" s="62" t="s">
        <v>18</v>
      </c>
      <c r="D131" s="63">
        <v>103.961</v>
      </c>
      <c r="E131" s="64">
        <v>37.674</v>
      </c>
      <c r="F131" s="64">
        <v>25.2</v>
      </c>
      <c r="G131" s="65">
        <v>72.652</v>
      </c>
      <c r="H131" s="81">
        <v>16.38</v>
      </c>
      <c r="I131" s="65">
        <v>19.115</v>
      </c>
      <c r="J131" s="65">
        <v>13.654</v>
      </c>
      <c r="K131" s="64"/>
      <c r="L131" s="64">
        <v>13.755</v>
      </c>
      <c r="M131" s="64">
        <v>2.732</v>
      </c>
      <c r="N131" s="65">
        <v>3.279</v>
      </c>
      <c r="O131" s="65"/>
      <c r="P131" s="66">
        <f aca="true" t="shared" si="25" ref="P131:P137">SUM(D131:O131)</f>
        <v>308.402</v>
      </c>
    </row>
    <row r="132" spans="1:16" ht="18.75">
      <c r="A132" s="75"/>
      <c r="B132" s="96" t="s">
        <v>0</v>
      </c>
      <c r="C132" s="67" t="s">
        <v>16</v>
      </c>
      <c r="D132" s="97">
        <f aca="true" t="shared" si="26" ref="D132:O132">D125+D127+D129</f>
        <v>0.1477</v>
      </c>
      <c r="E132" s="97">
        <f t="shared" si="26"/>
        <v>0.0708</v>
      </c>
      <c r="F132" s="97">
        <f t="shared" si="26"/>
        <v>0.05615</v>
      </c>
      <c r="G132" s="97">
        <f t="shared" si="26"/>
        <v>0.054</v>
      </c>
      <c r="H132" s="97">
        <f t="shared" si="26"/>
        <v>0.0312</v>
      </c>
      <c r="I132" s="97">
        <f t="shared" si="26"/>
        <v>0.0364</v>
      </c>
      <c r="J132" s="97">
        <f t="shared" si="26"/>
        <v>0.036</v>
      </c>
      <c r="K132" s="97">
        <f t="shared" si="26"/>
        <v>0.01</v>
      </c>
      <c r="L132" s="97">
        <f t="shared" si="26"/>
        <v>0.0298</v>
      </c>
      <c r="M132" s="97">
        <f t="shared" si="26"/>
        <v>0.0052</v>
      </c>
      <c r="N132" s="97">
        <f t="shared" si="26"/>
        <v>0.0052</v>
      </c>
      <c r="O132" s="97">
        <f t="shared" si="26"/>
        <v>0</v>
      </c>
      <c r="P132" s="94">
        <f t="shared" si="25"/>
        <v>0.48244999999999993</v>
      </c>
    </row>
    <row r="133" spans="1:16" ht="18.75">
      <c r="A133" s="75"/>
      <c r="B133" s="98" t="s">
        <v>125</v>
      </c>
      <c r="C133" s="57" t="s">
        <v>79</v>
      </c>
      <c r="D133" s="70">
        <f aca="true" t="shared" si="27" ref="D133:O133">D130</f>
        <v>0</v>
      </c>
      <c r="E133" s="70">
        <f t="shared" si="27"/>
        <v>0</v>
      </c>
      <c r="F133" s="70">
        <f t="shared" si="27"/>
        <v>0</v>
      </c>
      <c r="G133" s="70">
        <f t="shared" si="27"/>
        <v>0</v>
      </c>
      <c r="H133" s="70">
        <f t="shared" si="27"/>
        <v>0</v>
      </c>
      <c r="I133" s="70">
        <f t="shared" si="27"/>
        <v>0</v>
      </c>
      <c r="J133" s="70">
        <f t="shared" si="27"/>
        <v>0</v>
      </c>
      <c r="K133" s="70">
        <f t="shared" si="27"/>
        <v>0</v>
      </c>
      <c r="L133" s="70">
        <f t="shared" si="27"/>
        <v>0</v>
      </c>
      <c r="M133" s="70">
        <f t="shared" si="27"/>
        <v>0</v>
      </c>
      <c r="N133" s="70">
        <f t="shared" si="27"/>
        <v>0</v>
      </c>
      <c r="O133" s="70">
        <f t="shared" si="27"/>
        <v>0</v>
      </c>
      <c r="P133" s="60">
        <f t="shared" si="25"/>
        <v>0</v>
      </c>
    </row>
    <row r="134" spans="1:16" ht="18.75">
      <c r="A134" s="71"/>
      <c r="B134" s="77"/>
      <c r="C134" s="62" t="s">
        <v>18</v>
      </c>
      <c r="D134" s="74">
        <f aca="true" t="shared" si="28" ref="D134:K134">D126+D128+D131</f>
        <v>108.42399999999999</v>
      </c>
      <c r="E134" s="74">
        <f t="shared" si="28"/>
        <v>84.924</v>
      </c>
      <c r="F134" s="74">
        <f t="shared" si="28"/>
        <v>43.019999999999996</v>
      </c>
      <c r="G134" s="74">
        <f t="shared" si="28"/>
        <v>72.652</v>
      </c>
      <c r="H134" s="74">
        <f t="shared" si="28"/>
        <v>16.38</v>
      </c>
      <c r="I134" s="74">
        <f t="shared" si="28"/>
        <v>19.115</v>
      </c>
      <c r="J134" s="74">
        <f t="shared" si="28"/>
        <v>15.229</v>
      </c>
      <c r="K134" s="74">
        <f t="shared" si="28"/>
        <v>1.575</v>
      </c>
      <c r="L134" s="74">
        <f>L126+L128+L131</f>
        <v>13.755</v>
      </c>
      <c r="M134" s="74">
        <f>M126+M128+M131</f>
        <v>2.732</v>
      </c>
      <c r="N134" s="74">
        <f>N126+N128+N131</f>
        <v>3.279</v>
      </c>
      <c r="O134" s="74">
        <f>O126+O128+O131</f>
        <v>0</v>
      </c>
      <c r="P134" s="66">
        <f t="shared" si="25"/>
        <v>381.085</v>
      </c>
    </row>
    <row r="135" spans="1:16" s="103" customFormat="1" ht="18.75">
      <c r="A135" s="99"/>
      <c r="B135" s="100" t="s">
        <v>0</v>
      </c>
      <c r="C135" s="101" t="s">
        <v>16</v>
      </c>
      <c r="D135" s="97">
        <f aca="true" t="shared" si="29" ref="D135:O135">D132+D123+D99</f>
        <v>247.62569999999997</v>
      </c>
      <c r="E135" s="97">
        <f t="shared" si="29"/>
        <v>158.93679999999998</v>
      </c>
      <c r="F135" s="97">
        <f t="shared" si="29"/>
        <v>256.75995</v>
      </c>
      <c r="G135" s="97">
        <f t="shared" si="29"/>
        <v>228.64064</v>
      </c>
      <c r="H135" s="97">
        <f t="shared" si="29"/>
        <v>282.8528</v>
      </c>
      <c r="I135" s="97">
        <f t="shared" si="29"/>
        <v>403.6635</v>
      </c>
      <c r="J135" s="97">
        <f t="shared" si="29"/>
        <v>386.39760000000007</v>
      </c>
      <c r="K135" s="97">
        <f t="shared" si="29"/>
        <v>634.3765</v>
      </c>
      <c r="L135" s="97">
        <f t="shared" si="29"/>
        <v>489.96240000000006</v>
      </c>
      <c r="M135" s="97">
        <f t="shared" si="29"/>
        <v>847.5094</v>
      </c>
      <c r="N135" s="97">
        <f t="shared" si="29"/>
        <v>876.7219999999999</v>
      </c>
      <c r="O135" s="97">
        <f t="shared" si="29"/>
        <v>770.2998</v>
      </c>
      <c r="P135" s="102">
        <f t="shared" si="25"/>
        <v>5583.74709</v>
      </c>
    </row>
    <row r="136" spans="1:16" s="103" customFormat="1" ht="18.75">
      <c r="A136" s="99"/>
      <c r="B136" s="104" t="s">
        <v>126</v>
      </c>
      <c r="C136" s="105" t="s">
        <v>79</v>
      </c>
      <c r="D136" s="70">
        <f aca="true" t="shared" si="30" ref="D136:O136">D133</f>
        <v>0</v>
      </c>
      <c r="E136" s="70">
        <f t="shared" si="30"/>
        <v>0</v>
      </c>
      <c r="F136" s="70">
        <f t="shared" si="30"/>
        <v>0</v>
      </c>
      <c r="G136" s="70">
        <f t="shared" si="30"/>
        <v>0</v>
      </c>
      <c r="H136" s="70">
        <f t="shared" si="30"/>
        <v>0</v>
      </c>
      <c r="I136" s="70">
        <f t="shared" si="30"/>
        <v>0</v>
      </c>
      <c r="J136" s="70">
        <f t="shared" si="30"/>
        <v>0</v>
      </c>
      <c r="K136" s="70">
        <f t="shared" si="30"/>
        <v>0</v>
      </c>
      <c r="L136" s="70">
        <f t="shared" si="30"/>
        <v>0</v>
      </c>
      <c r="M136" s="70">
        <f t="shared" si="30"/>
        <v>0</v>
      </c>
      <c r="N136" s="70">
        <f t="shared" si="30"/>
        <v>0</v>
      </c>
      <c r="O136" s="70">
        <f t="shared" si="30"/>
        <v>0</v>
      </c>
      <c r="P136" s="106">
        <f>SUM(D136:O136)</f>
        <v>0</v>
      </c>
    </row>
    <row r="137" spans="1:16" s="103" customFormat="1" ht="19.5" thickBot="1">
      <c r="A137" s="107"/>
      <c r="B137" s="108"/>
      <c r="C137" s="109" t="s">
        <v>18</v>
      </c>
      <c r="D137" s="110">
        <f aca="true" t="shared" si="31" ref="D137:O137">D134+D124+D100</f>
        <v>180139.503</v>
      </c>
      <c r="E137" s="110">
        <f t="shared" si="31"/>
        <v>124531.873</v>
      </c>
      <c r="F137" s="110">
        <f t="shared" si="31"/>
        <v>174877.833</v>
      </c>
      <c r="G137" s="110">
        <f t="shared" si="31"/>
        <v>188183.45</v>
      </c>
      <c r="H137" s="110">
        <f t="shared" si="31"/>
        <v>199324.76600000003</v>
      </c>
      <c r="I137" s="110">
        <f t="shared" si="31"/>
        <v>208767.24900000007</v>
      </c>
      <c r="J137" s="110">
        <f t="shared" si="31"/>
        <v>337035.85800000007</v>
      </c>
      <c r="K137" s="110">
        <f t="shared" si="31"/>
        <v>749784.6640000002</v>
      </c>
      <c r="L137" s="110">
        <f t="shared" si="31"/>
        <v>644610.554</v>
      </c>
      <c r="M137" s="110">
        <f t="shared" si="31"/>
        <v>876638.5109999998</v>
      </c>
      <c r="N137" s="110">
        <f t="shared" si="31"/>
        <v>631206.684</v>
      </c>
      <c r="O137" s="110">
        <f t="shared" si="31"/>
        <v>485814.71700000006</v>
      </c>
      <c r="P137" s="111">
        <f t="shared" si="25"/>
        <v>4800915.6620000005</v>
      </c>
    </row>
    <row r="138" ht="18.75">
      <c r="O138" s="112"/>
    </row>
  </sheetData>
  <sheetProtection/>
  <mergeCells count="52">
    <mergeCell ref="B4:B5"/>
    <mergeCell ref="B8:B9"/>
    <mergeCell ref="B54:B55"/>
    <mergeCell ref="B58:B59"/>
    <mergeCell ref="A44:B45"/>
    <mergeCell ref="A46:B47"/>
    <mergeCell ref="A40:B41"/>
    <mergeCell ref="A38:B39"/>
    <mergeCell ref="B14:B15"/>
    <mergeCell ref="B16:B17"/>
    <mergeCell ref="B113:B114"/>
    <mergeCell ref="B36:B37"/>
    <mergeCell ref="B101:B102"/>
    <mergeCell ref="B103:B104"/>
    <mergeCell ref="B105:B106"/>
    <mergeCell ref="A48:B49"/>
    <mergeCell ref="A50:B51"/>
    <mergeCell ref="A93:B94"/>
    <mergeCell ref="B20:B21"/>
    <mergeCell ref="B22:B23"/>
    <mergeCell ref="B111:B112"/>
    <mergeCell ref="A97:B98"/>
    <mergeCell ref="A99:B100"/>
    <mergeCell ref="B107:B108"/>
    <mergeCell ref="B109:B110"/>
    <mergeCell ref="B24:B25"/>
    <mergeCell ref="B28:B29"/>
    <mergeCell ref="B30:B31"/>
    <mergeCell ref="B127:B128"/>
    <mergeCell ref="B115:B116"/>
    <mergeCell ref="B117:B118"/>
    <mergeCell ref="B119:B120"/>
    <mergeCell ref="B123:B124"/>
    <mergeCell ref="B125:B126"/>
    <mergeCell ref="B32:B33"/>
    <mergeCell ref="A42:B43"/>
    <mergeCell ref="A87:B88"/>
    <mergeCell ref="A89:B90"/>
    <mergeCell ref="B64:B65"/>
    <mergeCell ref="B60:B61"/>
    <mergeCell ref="A52:B53"/>
    <mergeCell ref="A85:B86"/>
    <mergeCell ref="A1:P1"/>
    <mergeCell ref="A95:B96"/>
    <mergeCell ref="B71:B72"/>
    <mergeCell ref="B83:B84"/>
    <mergeCell ref="B73:B74"/>
    <mergeCell ref="B75:B76"/>
    <mergeCell ref="B79:B80"/>
    <mergeCell ref="A91:B92"/>
    <mergeCell ref="A10:B11"/>
    <mergeCell ref="B12:B13"/>
  </mergeCells>
  <printOptions/>
  <pageMargins left="1.1811023622047245" right="0.7874015748031497" top="0.7874015748031497" bottom="0.7874015748031497" header="0.5118110236220472" footer="0.5118110236220472"/>
  <pageSetup firstPageNumber="33" useFirstPageNumber="1" horizontalDpi="600" verticalDpi="600" orientation="landscape" paperSize="12" scale="50" r:id="rId1"/>
  <headerFooter alignWithMargins="0">
    <oddFooter>&amp;C&amp;16- &amp;P -</oddFooter>
  </headerFooter>
  <rowBreaks count="1" manualBreakCount="1">
    <brk id="6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2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146" customWidth="1"/>
  </cols>
  <sheetData>
    <row r="1" ht="18.75">
      <c r="B1" s="16" t="s">
        <v>0</v>
      </c>
    </row>
    <row r="2" spans="1:15" ht="19.5" thickBot="1">
      <c r="A2" s="13" t="s">
        <v>85</v>
      </c>
      <c r="B2" s="31"/>
      <c r="C2" s="13"/>
      <c r="O2" s="13" t="s">
        <v>90</v>
      </c>
    </row>
    <row r="3" spans="1:16" ht="18.75">
      <c r="A3" s="1"/>
      <c r="B3" s="2"/>
      <c r="C3" s="2"/>
      <c r="D3" s="28" t="s">
        <v>89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3" t="s">
        <v>0</v>
      </c>
      <c r="B4" s="305" t="s">
        <v>15</v>
      </c>
      <c r="C4" s="5" t="s">
        <v>16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>
        <f aca="true" t="shared" si="0" ref="P4:P35">SUM(D4:O4)</f>
        <v>0</v>
      </c>
    </row>
    <row r="5" spans="1:16" ht="18.75">
      <c r="A5" s="18" t="s">
        <v>17</v>
      </c>
      <c r="B5" s="306"/>
      <c r="C5" s="7" t="s">
        <v>18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17">
        <f t="shared" si="0"/>
        <v>0</v>
      </c>
    </row>
    <row r="6" spans="1:16" ht="18.75">
      <c r="A6" s="18" t="s">
        <v>19</v>
      </c>
      <c r="B6" s="15" t="s">
        <v>20</v>
      </c>
      <c r="C6" s="5" t="s">
        <v>16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>
        <f t="shared" si="0"/>
        <v>0</v>
      </c>
    </row>
    <row r="7" spans="1:16" ht="18.75">
      <c r="A7" s="18" t="s">
        <v>21</v>
      </c>
      <c r="B7" s="7" t="s">
        <v>195</v>
      </c>
      <c r="C7" s="7" t="s">
        <v>18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17">
        <f t="shared" si="0"/>
        <v>0</v>
      </c>
    </row>
    <row r="8" spans="1:16" ht="18.75">
      <c r="A8" s="18" t="s">
        <v>23</v>
      </c>
      <c r="B8" s="303" t="s">
        <v>132</v>
      </c>
      <c r="C8" s="5" t="s">
        <v>16</v>
      </c>
      <c r="D8" s="115">
        <f>D4+D6</f>
        <v>0</v>
      </c>
      <c r="E8" s="115">
        <f>E4+E6</f>
        <v>0</v>
      </c>
      <c r="F8" s="115">
        <f aca="true" t="shared" si="1" ref="F8:J9">+F4+F6</f>
        <v>0</v>
      </c>
      <c r="G8" s="115">
        <f t="shared" si="1"/>
        <v>0</v>
      </c>
      <c r="H8" s="115">
        <f t="shared" si="1"/>
        <v>0</v>
      </c>
      <c r="I8" s="115">
        <f t="shared" si="1"/>
        <v>0</v>
      </c>
      <c r="J8" s="115">
        <f t="shared" si="1"/>
        <v>0</v>
      </c>
      <c r="K8" s="115">
        <f aca="true" t="shared" si="2" ref="K8:O9">+K4+K6</f>
        <v>0</v>
      </c>
      <c r="L8" s="115">
        <f t="shared" si="2"/>
        <v>0</v>
      </c>
      <c r="M8" s="115">
        <f t="shared" si="2"/>
        <v>0</v>
      </c>
      <c r="N8" s="115">
        <f t="shared" si="2"/>
        <v>0</v>
      </c>
      <c r="O8" s="115">
        <f t="shared" si="2"/>
        <v>0</v>
      </c>
      <c r="P8" s="116">
        <f t="shared" si="0"/>
        <v>0</v>
      </c>
    </row>
    <row r="9" spans="1:16" ht="18.75">
      <c r="A9" s="8"/>
      <c r="B9" s="304"/>
      <c r="C9" s="7" t="s">
        <v>18</v>
      </c>
      <c r="D9" s="6">
        <f>D5+D7</f>
        <v>0</v>
      </c>
      <c r="E9" s="6">
        <f>E5+E7</f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2"/>
        <v>0</v>
      </c>
      <c r="L9" s="6">
        <f t="shared" si="2"/>
        <v>0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117">
        <f t="shared" si="0"/>
        <v>0</v>
      </c>
    </row>
    <row r="10" spans="1:16" ht="18.75">
      <c r="A10" s="307" t="s">
        <v>25</v>
      </c>
      <c r="B10" s="308"/>
      <c r="C10" s="5" t="s">
        <v>16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>
        <f t="shared" si="0"/>
        <v>0</v>
      </c>
    </row>
    <row r="11" spans="1:16" ht="18.75">
      <c r="A11" s="309"/>
      <c r="B11" s="310"/>
      <c r="C11" s="7" t="s">
        <v>18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7">
        <f t="shared" si="0"/>
        <v>0</v>
      </c>
    </row>
    <row r="12" spans="1:16" ht="18.75">
      <c r="A12" s="10"/>
      <c r="B12" s="305" t="s">
        <v>26</v>
      </c>
      <c r="C12" s="5" t="s">
        <v>16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>
        <f t="shared" si="0"/>
        <v>0</v>
      </c>
    </row>
    <row r="13" spans="1:16" ht="18.75">
      <c r="A13" s="3" t="s">
        <v>0</v>
      </c>
      <c r="B13" s="306"/>
      <c r="C13" s="7" t="s">
        <v>18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7">
        <f t="shared" si="0"/>
        <v>0</v>
      </c>
    </row>
    <row r="14" spans="1:16" ht="18.75">
      <c r="A14" s="18" t="s">
        <v>27</v>
      </c>
      <c r="B14" s="305" t="s">
        <v>28</v>
      </c>
      <c r="C14" s="5" t="s">
        <v>16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>
        <f t="shared" si="0"/>
        <v>0</v>
      </c>
    </row>
    <row r="15" spans="1:16" ht="18.75">
      <c r="A15" s="18" t="s">
        <v>0</v>
      </c>
      <c r="B15" s="306"/>
      <c r="C15" s="7" t="s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7">
        <f t="shared" si="0"/>
        <v>0</v>
      </c>
    </row>
    <row r="16" spans="1:16" ht="18.75">
      <c r="A16" s="18" t="s">
        <v>29</v>
      </c>
      <c r="B16" s="305" t="s">
        <v>30</v>
      </c>
      <c r="C16" s="5" t="s">
        <v>16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>
        <f t="shared" si="0"/>
        <v>0</v>
      </c>
    </row>
    <row r="17" spans="1:16" ht="18.75">
      <c r="A17" s="18"/>
      <c r="B17" s="306"/>
      <c r="C17" s="7" t="s">
        <v>18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7">
        <f t="shared" si="0"/>
        <v>0</v>
      </c>
    </row>
    <row r="18" spans="1:16" ht="18.75">
      <c r="A18" s="18" t="s">
        <v>31</v>
      </c>
      <c r="B18" s="15" t="s">
        <v>130</v>
      </c>
      <c r="C18" s="5" t="s">
        <v>16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>
        <f t="shared" si="0"/>
        <v>0</v>
      </c>
    </row>
    <row r="19" spans="1:16" ht="18.75">
      <c r="A19" s="18"/>
      <c r="B19" s="7" t="s">
        <v>131</v>
      </c>
      <c r="C19" s="7" t="s">
        <v>18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17">
        <f t="shared" si="0"/>
        <v>0</v>
      </c>
    </row>
    <row r="20" spans="1:16" ht="18.75">
      <c r="A20" s="18" t="s">
        <v>23</v>
      </c>
      <c r="B20" s="305" t="s">
        <v>32</v>
      </c>
      <c r="C20" s="5" t="s">
        <v>16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>
        <f t="shared" si="0"/>
        <v>0</v>
      </c>
    </row>
    <row r="21" spans="1:16" ht="18.75">
      <c r="A21" s="18"/>
      <c r="B21" s="306"/>
      <c r="C21" s="7" t="s">
        <v>18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17">
        <f t="shared" si="0"/>
        <v>0</v>
      </c>
    </row>
    <row r="22" spans="1:16" ht="18.75">
      <c r="A22" s="10"/>
      <c r="B22" s="303" t="s">
        <v>132</v>
      </c>
      <c r="C22" s="5" t="s">
        <v>16</v>
      </c>
      <c r="D22" s="115">
        <f aca="true" t="shared" si="3" ref="D22:G23">+D12+D14+D16+D18+D20</f>
        <v>0</v>
      </c>
      <c r="E22" s="115">
        <f t="shared" si="3"/>
        <v>0</v>
      </c>
      <c r="F22" s="115">
        <f t="shared" si="3"/>
        <v>0</v>
      </c>
      <c r="G22" s="115">
        <f t="shared" si="3"/>
        <v>0</v>
      </c>
      <c r="H22" s="115">
        <f aca="true" t="shared" si="4" ref="H22:N23">+H12+H14+H16+H18+H20</f>
        <v>0</v>
      </c>
      <c r="I22" s="115">
        <f t="shared" si="4"/>
        <v>0</v>
      </c>
      <c r="J22" s="115">
        <f t="shared" si="4"/>
        <v>0</v>
      </c>
      <c r="K22" s="115">
        <f t="shared" si="4"/>
        <v>0</v>
      </c>
      <c r="L22" s="115">
        <f t="shared" si="4"/>
        <v>0</v>
      </c>
      <c r="M22" s="115">
        <f t="shared" si="4"/>
        <v>0</v>
      </c>
      <c r="N22" s="115">
        <f t="shared" si="4"/>
        <v>0</v>
      </c>
      <c r="O22" s="115">
        <f>+O12+O14+O16+O18+O20</f>
        <v>0</v>
      </c>
      <c r="P22" s="116">
        <f t="shared" si="0"/>
        <v>0</v>
      </c>
    </row>
    <row r="23" spans="1:16" ht="18.75">
      <c r="A23" s="8"/>
      <c r="B23" s="304"/>
      <c r="C23" s="7" t="s">
        <v>18</v>
      </c>
      <c r="D23" s="6">
        <f t="shared" si="3"/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>+O13+O15+O17+O19+O21</f>
        <v>0</v>
      </c>
      <c r="P23" s="117">
        <f t="shared" si="0"/>
        <v>0</v>
      </c>
    </row>
    <row r="24" spans="1:16" ht="18.75">
      <c r="A24" s="3" t="s">
        <v>0</v>
      </c>
      <c r="B24" s="305" t="s">
        <v>33</v>
      </c>
      <c r="C24" s="5" t="s">
        <v>16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>
        <f t="shared" si="0"/>
        <v>0</v>
      </c>
    </row>
    <row r="25" spans="1:16" ht="18.75">
      <c r="A25" s="18" t="s">
        <v>34</v>
      </c>
      <c r="B25" s="306"/>
      <c r="C25" s="7" t="s">
        <v>18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17">
        <f t="shared" si="0"/>
        <v>0</v>
      </c>
    </row>
    <row r="26" spans="1:16" ht="18.75">
      <c r="A26" s="18" t="s">
        <v>35</v>
      </c>
      <c r="B26" s="15" t="s">
        <v>20</v>
      </c>
      <c r="C26" s="5" t="s">
        <v>16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>
        <f t="shared" si="0"/>
        <v>0</v>
      </c>
    </row>
    <row r="27" spans="1:16" ht="18.75">
      <c r="A27" s="18" t="s">
        <v>36</v>
      </c>
      <c r="B27" s="7" t="s">
        <v>197</v>
      </c>
      <c r="C27" s="7" t="s">
        <v>18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17">
        <f t="shared" si="0"/>
        <v>0</v>
      </c>
    </row>
    <row r="28" spans="1:16" ht="18.75">
      <c r="A28" s="18" t="s">
        <v>23</v>
      </c>
      <c r="B28" s="303" t="s">
        <v>129</v>
      </c>
      <c r="C28" s="5" t="s">
        <v>16</v>
      </c>
      <c r="D28" s="115">
        <f aca="true" t="shared" si="5" ref="D28:G29">D24+D26</f>
        <v>0</v>
      </c>
      <c r="E28" s="115">
        <f t="shared" si="5"/>
        <v>0</v>
      </c>
      <c r="F28" s="115">
        <f t="shared" si="5"/>
        <v>0</v>
      </c>
      <c r="G28" s="115">
        <f t="shared" si="5"/>
        <v>0</v>
      </c>
      <c r="H28" s="115">
        <f>H24+H26</f>
        <v>0</v>
      </c>
      <c r="I28" s="115">
        <f>I24+I26</f>
        <v>0</v>
      </c>
      <c r="J28" s="115">
        <f>J24+J26</f>
        <v>0</v>
      </c>
      <c r="K28" s="115">
        <f>K24+K26</f>
        <v>0</v>
      </c>
      <c r="L28" s="115">
        <f aca="true" t="shared" si="6" ref="L28:N29">+L24+L26</f>
        <v>0</v>
      </c>
      <c r="M28" s="115">
        <f t="shared" si="6"/>
        <v>0</v>
      </c>
      <c r="N28" s="115">
        <f t="shared" si="6"/>
        <v>0</v>
      </c>
      <c r="O28" s="115">
        <f>O24+O26</f>
        <v>0</v>
      </c>
      <c r="P28" s="116">
        <f t="shared" si="0"/>
        <v>0</v>
      </c>
    </row>
    <row r="29" spans="1:16" ht="18.75">
      <c r="A29" s="8"/>
      <c r="B29" s="304"/>
      <c r="C29" s="7" t="s">
        <v>18</v>
      </c>
      <c r="D29" s="6">
        <f t="shared" si="5"/>
        <v>0</v>
      </c>
      <c r="E29" s="6">
        <f t="shared" si="5"/>
        <v>0</v>
      </c>
      <c r="F29" s="6">
        <f t="shared" si="5"/>
        <v>0</v>
      </c>
      <c r="G29" s="6">
        <f t="shared" si="5"/>
        <v>0</v>
      </c>
      <c r="H29" s="6">
        <f aca="true" t="shared" si="7" ref="H29:O29">H25+H27</f>
        <v>0</v>
      </c>
      <c r="I29" s="6">
        <f t="shared" si="7"/>
        <v>0</v>
      </c>
      <c r="J29" s="6">
        <f>J25+J27</f>
        <v>0</v>
      </c>
      <c r="K29" s="6">
        <f t="shared" si="7"/>
        <v>0</v>
      </c>
      <c r="L29" s="6">
        <f t="shared" si="6"/>
        <v>0</v>
      </c>
      <c r="M29" s="6">
        <f t="shared" si="6"/>
        <v>0</v>
      </c>
      <c r="N29" s="6">
        <f t="shared" si="6"/>
        <v>0</v>
      </c>
      <c r="O29" s="6">
        <f t="shared" si="7"/>
        <v>0</v>
      </c>
      <c r="P29" s="117">
        <f t="shared" si="0"/>
        <v>0</v>
      </c>
    </row>
    <row r="30" spans="1:16" ht="18.75">
      <c r="A30" s="3" t="s">
        <v>0</v>
      </c>
      <c r="B30" s="305" t="s">
        <v>37</v>
      </c>
      <c r="C30" s="5" t="s">
        <v>16</v>
      </c>
      <c r="D30" s="115">
        <v>5.0344</v>
      </c>
      <c r="E30" s="115">
        <v>3.377</v>
      </c>
      <c r="F30" s="115">
        <v>0.3256</v>
      </c>
      <c r="G30" s="115">
        <v>0.092</v>
      </c>
      <c r="H30" s="115">
        <v>0.0134</v>
      </c>
      <c r="I30" s="115">
        <v>0.0134</v>
      </c>
      <c r="J30" s="115"/>
      <c r="K30" s="115"/>
      <c r="L30" s="115"/>
      <c r="M30" s="115"/>
      <c r="N30" s="115"/>
      <c r="O30" s="115"/>
      <c r="P30" s="116">
        <f>SUM(D30:O30)</f>
        <v>8.855800000000002</v>
      </c>
    </row>
    <row r="31" spans="1:16" ht="18.75">
      <c r="A31" s="18" t="s">
        <v>38</v>
      </c>
      <c r="B31" s="306"/>
      <c r="C31" s="7" t="s">
        <v>18</v>
      </c>
      <c r="D31" s="6">
        <v>1690.342</v>
      </c>
      <c r="E31" s="6">
        <v>1102.439</v>
      </c>
      <c r="F31" s="6">
        <v>60.492</v>
      </c>
      <c r="G31" s="6">
        <v>11.004</v>
      </c>
      <c r="H31" s="6">
        <v>2.394</v>
      </c>
      <c r="I31" s="6">
        <v>2.394</v>
      </c>
      <c r="J31" s="6"/>
      <c r="K31" s="6"/>
      <c r="L31" s="6"/>
      <c r="M31" s="6"/>
      <c r="N31" s="6"/>
      <c r="O31" s="6"/>
      <c r="P31" s="117">
        <f>SUM(D31:O31)</f>
        <v>2869.0649999999996</v>
      </c>
    </row>
    <row r="32" spans="1:16" ht="18.75">
      <c r="A32" s="18" t="s">
        <v>0</v>
      </c>
      <c r="B32" s="305" t="s">
        <v>39</v>
      </c>
      <c r="C32" s="5" t="s">
        <v>16</v>
      </c>
      <c r="D32" s="115">
        <v>0.1006</v>
      </c>
      <c r="E32" s="115">
        <v>0.034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>
        <f>SUM(D32:O32)</f>
        <v>0.1346</v>
      </c>
    </row>
    <row r="33" spans="1:16" ht="18.75">
      <c r="A33" s="18" t="s">
        <v>40</v>
      </c>
      <c r="B33" s="306"/>
      <c r="C33" s="7" t="s">
        <v>18</v>
      </c>
      <c r="D33" s="6">
        <v>5.998</v>
      </c>
      <c r="E33" s="6">
        <v>1.871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117">
        <f>SUM(D33:O33)</f>
        <v>7.869</v>
      </c>
    </row>
    <row r="34" spans="1:16" ht="18.75">
      <c r="A34" s="18"/>
      <c r="B34" s="15" t="s">
        <v>20</v>
      </c>
      <c r="C34" s="5" t="s">
        <v>16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>
        <f t="shared" si="0"/>
        <v>0</v>
      </c>
    </row>
    <row r="35" spans="1:16" ht="18.75">
      <c r="A35" s="18" t="s">
        <v>23</v>
      </c>
      <c r="B35" s="7" t="s">
        <v>134</v>
      </c>
      <c r="C35" s="7" t="s">
        <v>18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17">
        <f t="shared" si="0"/>
        <v>0</v>
      </c>
    </row>
    <row r="36" spans="1:16" ht="18.75">
      <c r="A36" s="10"/>
      <c r="B36" s="303" t="s">
        <v>129</v>
      </c>
      <c r="C36" s="5" t="s">
        <v>16</v>
      </c>
      <c r="D36" s="115">
        <f aca="true" t="shared" si="8" ref="D36:G37">+D30+D32+D34</f>
        <v>5.135</v>
      </c>
      <c r="E36" s="115">
        <f t="shared" si="8"/>
        <v>3.4109999999999996</v>
      </c>
      <c r="F36" s="115">
        <f t="shared" si="8"/>
        <v>0.3256</v>
      </c>
      <c r="G36" s="115">
        <f t="shared" si="8"/>
        <v>0.092</v>
      </c>
      <c r="H36" s="115">
        <f aca="true" t="shared" si="9" ref="H36:J37">+H30+H32+H34</f>
        <v>0.0134</v>
      </c>
      <c r="I36" s="115">
        <f t="shared" si="9"/>
        <v>0.0134</v>
      </c>
      <c r="J36" s="115">
        <f t="shared" si="9"/>
        <v>0</v>
      </c>
      <c r="K36" s="115">
        <f aca="true" t="shared" si="10" ref="K36:N37">+K30+K32+K34</f>
        <v>0</v>
      </c>
      <c r="L36" s="115">
        <f t="shared" si="10"/>
        <v>0</v>
      </c>
      <c r="M36" s="115">
        <f t="shared" si="10"/>
        <v>0</v>
      </c>
      <c r="N36" s="115">
        <f t="shared" si="10"/>
        <v>0</v>
      </c>
      <c r="O36" s="115">
        <f>+O30+O32+O34</f>
        <v>0</v>
      </c>
      <c r="P36" s="116">
        <f aca="true" t="shared" si="11" ref="P36:P67">SUM(D36:O36)</f>
        <v>8.990400000000001</v>
      </c>
    </row>
    <row r="37" spans="1:16" ht="18.75">
      <c r="A37" s="8"/>
      <c r="B37" s="304"/>
      <c r="C37" s="7" t="s">
        <v>18</v>
      </c>
      <c r="D37" s="6">
        <f t="shared" si="8"/>
        <v>1696.3400000000001</v>
      </c>
      <c r="E37" s="6">
        <f t="shared" si="8"/>
        <v>1104.3100000000002</v>
      </c>
      <c r="F37" s="6">
        <f t="shared" si="8"/>
        <v>60.492</v>
      </c>
      <c r="G37" s="6">
        <f t="shared" si="8"/>
        <v>11.004</v>
      </c>
      <c r="H37" s="6">
        <f t="shared" si="9"/>
        <v>2.394</v>
      </c>
      <c r="I37" s="6">
        <f t="shared" si="9"/>
        <v>2.394</v>
      </c>
      <c r="J37" s="6">
        <f t="shared" si="9"/>
        <v>0</v>
      </c>
      <c r="K37" s="6">
        <f t="shared" si="10"/>
        <v>0</v>
      </c>
      <c r="L37" s="6">
        <f t="shared" si="10"/>
        <v>0</v>
      </c>
      <c r="M37" s="6">
        <f t="shared" si="10"/>
        <v>0</v>
      </c>
      <c r="N37" s="6">
        <f t="shared" si="10"/>
        <v>0</v>
      </c>
      <c r="O37" s="6">
        <f>+O31+O33+O35</f>
        <v>0</v>
      </c>
      <c r="P37" s="117">
        <f t="shared" si="11"/>
        <v>2876.934</v>
      </c>
    </row>
    <row r="38" spans="1:16" ht="18.75">
      <c r="A38" s="307" t="s">
        <v>41</v>
      </c>
      <c r="B38" s="308"/>
      <c r="C38" s="5" t="s">
        <v>16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>
        <f t="shared" si="11"/>
        <v>0</v>
      </c>
    </row>
    <row r="39" spans="1:16" ht="18.75">
      <c r="A39" s="309"/>
      <c r="B39" s="310"/>
      <c r="C39" s="7" t="s">
        <v>18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17">
        <f t="shared" si="11"/>
        <v>0</v>
      </c>
    </row>
    <row r="40" spans="1:16" ht="18.75">
      <c r="A40" s="307" t="s">
        <v>42</v>
      </c>
      <c r="B40" s="308"/>
      <c r="C40" s="5" t="s">
        <v>16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>
        <f t="shared" si="11"/>
        <v>0</v>
      </c>
    </row>
    <row r="41" spans="1:16" ht="18.75">
      <c r="A41" s="309"/>
      <c r="B41" s="310"/>
      <c r="C41" s="7" t="s">
        <v>18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17">
        <f t="shared" si="11"/>
        <v>0</v>
      </c>
    </row>
    <row r="42" spans="1:16" ht="18.75">
      <c r="A42" s="307" t="s">
        <v>43</v>
      </c>
      <c r="B42" s="308"/>
      <c r="C42" s="5" t="s">
        <v>16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>
        <f t="shared" si="11"/>
        <v>0</v>
      </c>
    </row>
    <row r="43" spans="1:16" ht="18.75">
      <c r="A43" s="309"/>
      <c r="B43" s="310"/>
      <c r="C43" s="7" t="s">
        <v>18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17">
        <f t="shared" si="11"/>
        <v>0</v>
      </c>
    </row>
    <row r="44" spans="1:16" ht="18.75">
      <c r="A44" s="307" t="s">
        <v>44</v>
      </c>
      <c r="B44" s="308"/>
      <c r="C44" s="5" t="s">
        <v>16</v>
      </c>
      <c r="D44" s="115">
        <v>0.0772</v>
      </c>
      <c r="E44" s="115"/>
      <c r="F44" s="115">
        <v>0.0894</v>
      </c>
      <c r="G44" s="115">
        <v>0.054</v>
      </c>
      <c r="H44" s="115"/>
      <c r="I44" s="115">
        <v>0.0006</v>
      </c>
      <c r="J44" s="115"/>
      <c r="K44" s="115"/>
      <c r="L44" s="115"/>
      <c r="M44" s="115"/>
      <c r="N44" s="115"/>
      <c r="O44" s="115"/>
      <c r="P44" s="116">
        <f t="shared" si="11"/>
        <v>0.22119999999999998</v>
      </c>
    </row>
    <row r="45" spans="1:16" ht="18.75">
      <c r="A45" s="309"/>
      <c r="B45" s="310"/>
      <c r="C45" s="7" t="s">
        <v>18</v>
      </c>
      <c r="D45" s="6">
        <v>11.907</v>
      </c>
      <c r="E45" s="6"/>
      <c r="F45" s="6">
        <v>19.219</v>
      </c>
      <c r="G45" s="6">
        <v>9.591</v>
      </c>
      <c r="H45" s="6"/>
      <c r="I45" s="6">
        <v>0.189</v>
      </c>
      <c r="J45" s="6"/>
      <c r="K45" s="6"/>
      <c r="L45" s="6"/>
      <c r="M45" s="6"/>
      <c r="N45" s="6"/>
      <c r="O45" s="6"/>
      <c r="P45" s="117">
        <f t="shared" si="11"/>
        <v>40.906</v>
      </c>
    </row>
    <row r="46" spans="1:16" ht="18.75">
      <c r="A46" s="307" t="s">
        <v>45</v>
      </c>
      <c r="B46" s="308"/>
      <c r="C46" s="5" t="s">
        <v>16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>
        <f t="shared" si="11"/>
        <v>0</v>
      </c>
    </row>
    <row r="47" spans="1:16" ht="18.75">
      <c r="A47" s="309"/>
      <c r="B47" s="310"/>
      <c r="C47" s="7" t="s">
        <v>18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17">
        <f t="shared" si="11"/>
        <v>0</v>
      </c>
    </row>
    <row r="48" spans="1:16" ht="18.75">
      <c r="A48" s="307" t="s">
        <v>46</v>
      </c>
      <c r="B48" s="308"/>
      <c r="C48" s="5" t="s">
        <v>16</v>
      </c>
      <c r="D48" s="115">
        <v>2.015</v>
      </c>
      <c r="E48" s="115"/>
      <c r="F48" s="115"/>
      <c r="G48" s="115"/>
      <c r="H48" s="115"/>
      <c r="I48" s="115"/>
      <c r="J48" s="115">
        <v>6.4042</v>
      </c>
      <c r="K48" s="115">
        <v>9.0692</v>
      </c>
      <c r="L48" s="115">
        <v>6.6304</v>
      </c>
      <c r="M48" s="115">
        <v>1.9418</v>
      </c>
      <c r="N48" s="115">
        <v>1.7973</v>
      </c>
      <c r="O48" s="115">
        <v>2.027</v>
      </c>
      <c r="P48" s="116">
        <f t="shared" si="11"/>
        <v>29.884900000000002</v>
      </c>
    </row>
    <row r="49" spans="1:16" ht="18.75">
      <c r="A49" s="309"/>
      <c r="B49" s="310"/>
      <c r="C49" s="7" t="s">
        <v>18</v>
      </c>
      <c r="D49" s="6">
        <v>63.473</v>
      </c>
      <c r="E49" s="6"/>
      <c r="F49" s="6"/>
      <c r="G49" s="6"/>
      <c r="H49" s="6"/>
      <c r="I49" s="6"/>
      <c r="J49" s="6">
        <v>405.301</v>
      </c>
      <c r="K49" s="6">
        <v>799.984</v>
      </c>
      <c r="L49" s="6">
        <v>509.279</v>
      </c>
      <c r="M49" s="6">
        <v>245.71</v>
      </c>
      <c r="N49" s="6">
        <v>306.138</v>
      </c>
      <c r="O49" s="6">
        <v>87.338</v>
      </c>
      <c r="P49" s="117">
        <f t="shared" si="11"/>
        <v>2417.2230000000004</v>
      </c>
    </row>
    <row r="50" spans="1:16" ht="18.75">
      <c r="A50" s="307" t="s">
        <v>47</v>
      </c>
      <c r="B50" s="308"/>
      <c r="C50" s="5" t="s">
        <v>16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>
        <f t="shared" si="11"/>
        <v>0</v>
      </c>
    </row>
    <row r="51" spans="1:16" ht="18.75">
      <c r="A51" s="309"/>
      <c r="B51" s="310"/>
      <c r="C51" s="7" t="s">
        <v>18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17">
        <f t="shared" si="11"/>
        <v>0</v>
      </c>
    </row>
    <row r="52" spans="1:16" ht="18.75">
      <c r="A52" s="307" t="s">
        <v>48</v>
      </c>
      <c r="B52" s="308"/>
      <c r="C52" s="5" t="s">
        <v>16</v>
      </c>
      <c r="D52" s="115"/>
      <c r="E52" s="115"/>
      <c r="F52" s="115">
        <v>0.0636</v>
      </c>
      <c r="G52" s="115">
        <v>0.183</v>
      </c>
      <c r="H52" s="115">
        <v>0.0018</v>
      </c>
      <c r="I52" s="115">
        <v>0.0678</v>
      </c>
      <c r="J52" s="115"/>
      <c r="K52" s="115"/>
      <c r="L52" s="115">
        <v>0.8004</v>
      </c>
      <c r="M52" s="115">
        <v>5.4068</v>
      </c>
      <c r="N52" s="115">
        <v>2.2798</v>
      </c>
      <c r="O52" s="115"/>
      <c r="P52" s="116">
        <f t="shared" si="11"/>
        <v>8.8032</v>
      </c>
    </row>
    <row r="53" spans="1:16" ht="18.75">
      <c r="A53" s="309"/>
      <c r="B53" s="310"/>
      <c r="C53" s="7" t="s">
        <v>18</v>
      </c>
      <c r="D53" s="6"/>
      <c r="E53" s="6"/>
      <c r="F53" s="6">
        <v>53.345</v>
      </c>
      <c r="G53" s="6">
        <v>136.016</v>
      </c>
      <c r="H53" s="6">
        <v>1.361</v>
      </c>
      <c r="I53" s="6">
        <v>18.753</v>
      </c>
      <c r="J53" s="6"/>
      <c r="K53" s="6"/>
      <c r="L53" s="6">
        <v>96.254</v>
      </c>
      <c r="M53" s="6">
        <v>399.643</v>
      </c>
      <c r="N53" s="6">
        <v>137.054</v>
      </c>
      <c r="O53" s="6"/>
      <c r="P53" s="117">
        <f t="shared" si="11"/>
        <v>842.4259999999999</v>
      </c>
    </row>
    <row r="54" spans="1:16" ht="18.75">
      <c r="A54" s="3" t="s">
        <v>0</v>
      </c>
      <c r="B54" s="305" t="s">
        <v>135</v>
      </c>
      <c r="C54" s="5" t="s">
        <v>16</v>
      </c>
      <c r="D54" s="115"/>
      <c r="E54" s="115"/>
      <c r="F54" s="115"/>
      <c r="G54" s="115">
        <v>0.0045</v>
      </c>
      <c r="H54" s="115">
        <v>0.679</v>
      </c>
      <c r="I54" s="115">
        <v>0.1604</v>
      </c>
      <c r="J54" s="115">
        <v>0.0812</v>
      </c>
      <c r="K54" s="115">
        <v>0.0625</v>
      </c>
      <c r="L54" s="115">
        <v>0.0263</v>
      </c>
      <c r="M54" s="115">
        <v>0.0274</v>
      </c>
      <c r="N54" s="115">
        <v>0.0167</v>
      </c>
      <c r="O54" s="115">
        <v>0.0042</v>
      </c>
      <c r="P54" s="116">
        <f t="shared" si="11"/>
        <v>1.0622</v>
      </c>
    </row>
    <row r="55" spans="1:16" ht="18.75">
      <c r="A55" s="18" t="s">
        <v>38</v>
      </c>
      <c r="B55" s="306"/>
      <c r="C55" s="7" t="s">
        <v>18</v>
      </c>
      <c r="D55" s="6"/>
      <c r="E55" s="6"/>
      <c r="F55" s="6"/>
      <c r="G55" s="6">
        <v>13.018</v>
      </c>
      <c r="H55" s="6">
        <v>1300.515</v>
      </c>
      <c r="I55" s="6">
        <v>290.751</v>
      </c>
      <c r="J55" s="6">
        <v>87.212</v>
      </c>
      <c r="K55" s="6">
        <v>21.88</v>
      </c>
      <c r="L55" s="6">
        <v>11.624</v>
      </c>
      <c r="M55" s="6">
        <v>45.01</v>
      </c>
      <c r="N55" s="6">
        <v>35.832</v>
      </c>
      <c r="O55" s="6">
        <v>0.589</v>
      </c>
      <c r="P55" s="117">
        <f t="shared" si="11"/>
        <v>1806.4310000000003</v>
      </c>
    </row>
    <row r="56" spans="1:16" ht="18.75">
      <c r="A56" s="18" t="s">
        <v>17</v>
      </c>
      <c r="B56" s="15" t="s">
        <v>20</v>
      </c>
      <c r="C56" s="5" t="s">
        <v>16</v>
      </c>
      <c r="D56" s="115"/>
      <c r="E56" s="115"/>
      <c r="F56" s="115">
        <v>0.0229</v>
      </c>
      <c r="G56" s="115">
        <v>0.0427</v>
      </c>
      <c r="H56" s="115">
        <v>0.0121</v>
      </c>
      <c r="I56" s="115">
        <v>0.3415</v>
      </c>
      <c r="J56" s="115">
        <v>0.1364</v>
      </c>
      <c r="K56" s="115">
        <v>0.1412</v>
      </c>
      <c r="L56" s="115">
        <v>0.0951</v>
      </c>
      <c r="M56" s="115">
        <v>0.0558</v>
      </c>
      <c r="N56" s="115">
        <v>0.0284</v>
      </c>
      <c r="O56" s="115">
        <v>0.003</v>
      </c>
      <c r="P56" s="116">
        <f t="shared" si="11"/>
        <v>0.8790999999999999</v>
      </c>
    </row>
    <row r="57" spans="1:16" ht="18.75">
      <c r="A57" s="18" t="s">
        <v>23</v>
      </c>
      <c r="B57" s="7" t="s">
        <v>136</v>
      </c>
      <c r="C57" s="7" t="s">
        <v>18</v>
      </c>
      <c r="D57" s="6"/>
      <c r="E57" s="6"/>
      <c r="F57" s="6">
        <v>17.717</v>
      </c>
      <c r="G57" s="6">
        <v>34.908</v>
      </c>
      <c r="H57" s="6">
        <v>12.251</v>
      </c>
      <c r="I57" s="6">
        <v>91.742</v>
      </c>
      <c r="J57" s="6">
        <v>61.865</v>
      </c>
      <c r="K57" s="6">
        <v>85.105</v>
      </c>
      <c r="L57" s="6">
        <v>33.826</v>
      </c>
      <c r="M57" s="6">
        <v>80.849</v>
      </c>
      <c r="N57" s="6">
        <v>22.138</v>
      </c>
      <c r="O57" s="6">
        <v>3.476</v>
      </c>
      <c r="P57" s="117">
        <f t="shared" si="11"/>
        <v>443.877</v>
      </c>
    </row>
    <row r="58" spans="1:16" ht="18.75">
      <c r="A58" s="10"/>
      <c r="B58" s="303" t="s">
        <v>129</v>
      </c>
      <c r="C58" s="5" t="s">
        <v>16</v>
      </c>
      <c r="D58" s="115">
        <f aca="true" t="shared" si="12" ref="D58:F59">D54+D56</f>
        <v>0</v>
      </c>
      <c r="E58" s="115">
        <f t="shared" si="12"/>
        <v>0</v>
      </c>
      <c r="F58" s="115">
        <f t="shared" si="12"/>
        <v>0.0229</v>
      </c>
      <c r="G58" s="115">
        <f>+G54+G56</f>
        <v>0.0472</v>
      </c>
      <c r="H58" s="115">
        <f aca="true" t="shared" si="13" ref="H58:N59">+H54+H56</f>
        <v>0.6911</v>
      </c>
      <c r="I58" s="115">
        <f>+I54+I56</f>
        <v>0.5019</v>
      </c>
      <c r="J58" s="115">
        <f>+J54+J56</f>
        <v>0.2176</v>
      </c>
      <c r="K58" s="115">
        <f t="shared" si="13"/>
        <v>0.2037</v>
      </c>
      <c r="L58" s="115">
        <f t="shared" si="13"/>
        <v>0.12140000000000001</v>
      </c>
      <c r="M58" s="115">
        <f t="shared" si="13"/>
        <v>0.0832</v>
      </c>
      <c r="N58" s="115">
        <f t="shared" si="13"/>
        <v>0.0451</v>
      </c>
      <c r="O58" s="115">
        <f>+O54+O56</f>
        <v>0.0072</v>
      </c>
      <c r="P58" s="116">
        <f t="shared" si="11"/>
        <v>1.9413</v>
      </c>
    </row>
    <row r="59" spans="1:16" ht="18.75">
      <c r="A59" s="8"/>
      <c r="B59" s="304"/>
      <c r="C59" s="7" t="s">
        <v>18</v>
      </c>
      <c r="D59" s="6">
        <f t="shared" si="12"/>
        <v>0</v>
      </c>
      <c r="E59" s="6">
        <f t="shared" si="12"/>
        <v>0</v>
      </c>
      <c r="F59" s="6">
        <f t="shared" si="12"/>
        <v>17.717</v>
      </c>
      <c r="G59" s="6">
        <f>+G55+G57</f>
        <v>47.926</v>
      </c>
      <c r="H59" s="6">
        <f t="shared" si="13"/>
        <v>1312.766</v>
      </c>
      <c r="I59" s="6">
        <f t="shared" si="13"/>
        <v>382.493</v>
      </c>
      <c r="J59" s="6">
        <f>+J55+J57</f>
        <v>149.077</v>
      </c>
      <c r="K59" s="6">
        <f t="shared" si="13"/>
        <v>106.985</v>
      </c>
      <c r="L59" s="6">
        <f t="shared" si="13"/>
        <v>45.45</v>
      </c>
      <c r="M59" s="6">
        <f t="shared" si="13"/>
        <v>125.85900000000001</v>
      </c>
      <c r="N59" s="6">
        <f t="shared" si="13"/>
        <v>57.97</v>
      </c>
      <c r="O59" s="6">
        <f>+O55+O57</f>
        <v>4.0649999999999995</v>
      </c>
      <c r="P59" s="117">
        <f t="shared" si="11"/>
        <v>2250.3079999999995</v>
      </c>
    </row>
    <row r="60" spans="1:16" ht="18.75">
      <c r="A60" s="3" t="s">
        <v>0</v>
      </c>
      <c r="B60" s="305" t="s">
        <v>137</v>
      </c>
      <c r="C60" s="5" t="s">
        <v>16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>
        <f t="shared" si="11"/>
        <v>0</v>
      </c>
    </row>
    <row r="61" spans="1:16" ht="18.75">
      <c r="A61" s="18" t="s">
        <v>49</v>
      </c>
      <c r="B61" s="306"/>
      <c r="C61" s="7" t="s">
        <v>18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17">
        <f t="shared" si="11"/>
        <v>0</v>
      </c>
    </row>
    <row r="62" spans="1:16" ht="18.75">
      <c r="A62" s="18" t="s">
        <v>0</v>
      </c>
      <c r="B62" s="15" t="s">
        <v>50</v>
      </c>
      <c r="C62" s="5" t="s">
        <v>16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>
        <f t="shared" si="11"/>
        <v>0</v>
      </c>
    </row>
    <row r="63" spans="1:16" ht="18.75">
      <c r="A63" s="18" t="s">
        <v>51</v>
      </c>
      <c r="B63" s="7" t="s">
        <v>138</v>
      </c>
      <c r="C63" s="7" t="s">
        <v>18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17">
        <f t="shared" si="11"/>
        <v>0</v>
      </c>
    </row>
    <row r="64" spans="1:16" ht="18.75">
      <c r="A64" s="18" t="s">
        <v>0</v>
      </c>
      <c r="B64" s="305" t="s">
        <v>53</v>
      </c>
      <c r="C64" s="5" t="s">
        <v>16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>
        <f t="shared" si="11"/>
        <v>0</v>
      </c>
    </row>
    <row r="65" spans="1:16" ht="18.75">
      <c r="A65" s="18" t="s">
        <v>23</v>
      </c>
      <c r="B65" s="306"/>
      <c r="C65" s="7" t="s">
        <v>18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17">
        <f t="shared" si="11"/>
        <v>0</v>
      </c>
    </row>
    <row r="66" spans="1:16" ht="18.75">
      <c r="A66" s="18"/>
      <c r="B66" s="15" t="s">
        <v>20</v>
      </c>
      <c r="C66" s="5" t="s">
        <v>16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>
        <f t="shared" si="11"/>
        <v>0</v>
      </c>
    </row>
    <row r="67" spans="1:16" ht="19.5" thickBot="1">
      <c r="A67" s="11" t="s">
        <v>0</v>
      </c>
      <c r="B67" s="12" t="s">
        <v>138</v>
      </c>
      <c r="C67" s="12" t="s">
        <v>18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21">
        <f t="shared" si="11"/>
        <v>0</v>
      </c>
    </row>
    <row r="68" ht="18.75">
      <c r="P68" s="27"/>
    </row>
    <row r="69" spans="1:16" ht="19.5" thickBot="1">
      <c r="A69" s="13" t="s">
        <v>85</v>
      </c>
      <c r="B69" s="3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 t="s">
        <v>139</v>
      </c>
      <c r="P69" s="13"/>
    </row>
    <row r="70" spans="1:16" ht="18.75">
      <c r="A70" s="8"/>
      <c r="B70" s="9"/>
      <c r="C70" s="9"/>
      <c r="D70" s="28" t="s">
        <v>211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128</v>
      </c>
    </row>
    <row r="71" spans="1:16" ht="18.75">
      <c r="A71" s="18" t="s">
        <v>49</v>
      </c>
      <c r="B71" s="303" t="s">
        <v>140</v>
      </c>
      <c r="C71" s="5" t="s">
        <v>16</v>
      </c>
      <c r="D71" s="115">
        <f aca="true" t="shared" si="14" ref="D71:F72">D60+D62+D64+D66</f>
        <v>0</v>
      </c>
      <c r="E71" s="115">
        <f t="shared" si="14"/>
        <v>0</v>
      </c>
      <c r="F71" s="115">
        <f t="shared" si="14"/>
        <v>0</v>
      </c>
      <c r="G71" s="115">
        <f aca="true" t="shared" si="15" ref="G71:O71">G60+G62+G64+G66</f>
        <v>0</v>
      </c>
      <c r="H71" s="115">
        <f t="shared" si="15"/>
        <v>0</v>
      </c>
      <c r="I71" s="115">
        <f t="shared" si="15"/>
        <v>0</v>
      </c>
      <c r="J71" s="115">
        <f t="shared" si="15"/>
        <v>0</v>
      </c>
      <c r="K71" s="115">
        <f t="shared" si="15"/>
        <v>0</v>
      </c>
      <c r="L71" s="115">
        <f aca="true" t="shared" si="16" ref="L71:N72">+L60+L62+L64+L66</f>
        <v>0</v>
      </c>
      <c r="M71" s="115">
        <f t="shared" si="16"/>
        <v>0</v>
      </c>
      <c r="N71" s="115">
        <f t="shared" si="16"/>
        <v>0</v>
      </c>
      <c r="O71" s="115">
        <f t="shared" si="15"/>
        <v>0</v>
      </c>
      <c r="P71" s="116">
        <f aca="true" t="shared" si="17" ref="P71:P102">SUM(D71:O71)</f>
        <v>0</v>
      </c>
    </row>
    <row r="72" spans="1:16" ht="18.75">
      <c r="A72" s="1" t="s">
        <v>51</v>
      </c>
      <c r="B72" s="304"/>
      <c r="C72" s="7" t="s">
        <v>18</v>
      </c>
      <c r="D72" s="6">
        <f t="shared" si="14"/>
        <v>0</v>
      </c>
      <c r="E72" s="6">
        <f t="shared" si="14"/>
        <v>0</v>
      </c>
      <c r="F72" s="6">
        <f t="shared" si="14"/>
        <v>0</v>
      </c>
      <c r="G72" s="6">
        <f aca="true" t="shared" si="18" ref="G72:O72">G61+G63+G65+G67</f>
        <v>0</v>
      </c>
      <c r="H72" s="6">
        <f t="shared" si="18"/>
        <v>0</v>
      </c>
      <c r="I72" s="6">
        <f t="shared" si="18"/>
        <v>0</v>
      </c>
      <c r="J72" s="6">
        <f t="shared" si="18"/>
        <v>0</v>
      </c>
      <c r="K72" s="6">
        <f t="shared" si="18"/>
        <v>0</v>
      </c>
      <c r="L72" s="6">
        <f t="shared" si="16"/>
        <v>0</v>
      </c>
      <c r="M72" s="134">
        <f t="shared" si="16"/>
        <v>0</v>
      </c>
      <c r="N72" s="6">
        <f t="shared" si="16"/>
        <v>0</v>
      </c>
      <c r="O72" s="6">
        <f t="shared" si="18"/>
        <v>0</v>
      </c>
      <c r="P72" s="117">
        <f t="shared" si="17"/>
        <v>0</v>
      </c>
    </row>
    <row r="73" spans="1:16" ht="18.75">
      <c r="A73" s="18" t="s">
        <v>0</v>
      </c>
      <c r="B73" s="305" t="s">
        <v>54</v>
      </c>
      <c r="C73" s="5" t="s">
        <v>16</v>
      </c>
      <c r="D73" s="115">
        <v>0.2438</v>
      </c>
      <c r="E73" s="115">
        <v>0.191</v>
      </c>
      <c r="F73" s="115">
        <v>0.2662</v>
      </c>
      <c r="G73" s="115">
        <v>0.431</v>
      </c>
      <c r="H73" s="115">
        <v>3.7781</v>
      </c>
      <c r="I73" s="115">
        <v>12.2502</v>
      </c>
      <c r="J73" s="115">
        <v>0.2438</v>
      </c>
      <c r="K73" s="115">
        <v>0.1915</v>
      </c>
      <c r="L73" s="115">
        <v>3.4442</v>
      </c>
      <c r="M73" s="115">
        <v>0.8772</v>
      </c>
      <c r="N73" s="115">
        <v>0.6659</v>
      </c>
      <c r="O73" s="115">
        <v>0.8515</v>
      </c>
      <c r="P73" s="116">
        <f t="shared" si="17"/>
        <v>23.4344</v>
      </c>
    </row>
    <row r="74" spans="1:16" ht="18.75">
      <c r="A74" s="18" t="s">
        <v>34</v>
      </c>
      <c r="B74" s="306"/>
      <c r="C74" s="7" t="s">
        <v>18</v>
      </c>
      <c r="D74" s="6">
        <v>321.311</v>
      </c>
      <c r="E74" s="6">
        <v>233.64</v>
      </c>
      <c r="F74" s="6">
        <v>450.711</v>
      </c>
      <c r="G74" s="6">
        <v>602.06</v>
      </c>
      <c r="H74" s="6">
        <v>3031.576</v>
      </c>
      <c r="I74" s="6">
        <v>7661.969</v>
      </c>
      <c r="J74" s="6">
        <v>321.311</v>
      </c>
      <c r="K74" s="6">
        <v>233.64</v>
      </c>
      <c r="L74" s="6">
        <v>5367.094</v>
      </c>
      <c r="M74" s="6">
        <v>1390.15</v>
      </c>
      <c r="N74" s="6">
        <v>982.019</v>
      </c>
      <c r="O74" s="6">
        <v>1144.114</v>
      </c>
      <c r="P74" s="117">
        <f t="shared" si="17"/>
        <v>21739.595</v>
      </c>
    </row>
    <row r="75" spans="1:16" ht="18.75">
      <c r="A75" s="18" t="s">
        <v>0</v>
      </c>
      <c r="B75" s="305" t="s">
        <v>55</v>
      </c>
      <c r="C75" s="5" t="s">
        <v>16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6">
        <f t="shared" si="17"/>
        <v>0</v>
      </c>
    </row>
    <row r="76" spans="1:16" ht="18.75">
      <c r="A76" s="18" t="s">
        <v>0</v>
      </c>
      <c r="B76" s="306"/>
      <c r="C76" s="7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17">
        <f t="shared" si="17"/>
        <v>0</v>
      </c>
    </row>
    <row r="77" spans="1:16" ht="18.75">
      <c r="A77" s="18" t="s">
        <v>56</v>
      </c>
      <c r="B77" s="15" t="s">
        <v>214</v>
      </c>
      <c r="C77" s="5" t="s">
        <v>16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>
        <f t="shared" si="17"/>
        <v>0</v>
      </c>
    </row>
    <row r="78" spans="1:16" ht="18.75">
      <c r="A78" s="18"/>
      <c r="B78" s="7" t="s">
        <v>175</v>
      </c>
      <c r="C78" s="7" t="s">
        <v>18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17">
        <f t="shared" si="17"/>
        <v>0</v>
      </c>
    </row>
    <row r="79" spans="1:16" ht="18.75">
      <c r="A79" s="18"/>
      <c r="B79" s="305" t="s">
        <v>59</v>
      </c>
      <c r="C79" s="5" t="s">
        <v>16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6">
        <f t="shared" si="17"/>
        <v>0</v>
      </c>
    </row>
    <row r="80" spans="1:16" ht="18.75">
      <c r="A80" s="18" t="s">
        <v>17</v>
      </c>
      <c r="B80" s="306"/>
      <c r="C80" s="7" t="s">
        <v>18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17">
        <f t="shared" si="17"/>
        <v>0</v>
      </c>
    </row>
    <row r="81" spans="1:16" ht="18.75">
      <c r="A81" s="18"/>
      <c r="B81" s="15" t="s">
        <v>20</v>
      </c>
      <c r="C81" s="5" t="s">
        <v>16</v>
      </c>
      <c r="D81" s="115">
        <v>4.4706</v>
      </c>
      <c r="E81" s="115">
        <v>2.188</v>
      </c>
      <c r="F81" s="115">
        <v>4.5645</v>
      </c>
      <c r="G81" s="115">
        <v>4.2051</v>
      </c>
      <c r="H81" s="115">
        <v>6.3673</v>
      </c>
      <c r="I81" s="115">
        <v>6.5822</v>
      </c>
      <c r="J81" s="115">
        <v>8.7606</v>
      </c>
      <c r="K81" s="115">
        <v>5.8011</v>
      </c>
      <c r="L81" s="115">
        <v>3.1125</v>
      </c>
      <c r="M81" s="115">
        <v>2.246</v>
      </c>
      <c r="N81" s="115">
        <v>1.2802</v>
      </c>
      <c r="O81" s="115">
        <v>2.6625</v>
      </c>
      <c r="P81" s="116">
        <f t="shared" si="17"/>
        <v>52.2406</v>
      </c>
    </row>
    <row r="82" spans="1:16" ht="18.75">
      <c r="A82" s="18"/>
      <c r="B82" s="7" t="s">
        <v>176</v>
      </c>
      <c r="C82" s="7" t="s">
        <v>18</v>
      </c>
      <c r="D82" s="6">
        <v>1899.286</v>
      </c>
      <c r="E82" s="6">
        <v>1651.416</v>
      </c>
      <c r="F82" s="6">
        <v>3196.453</v>
      </c>
      <c r="G82" s="6">
        <v>2616.554</v>
      </c>
      <c r="H82" s="6">
        <v>3982.754</v>
      </c>
      <c r="I82" s="6">
        <v>5648.12</v>
      </c>
      <c r="J82" s="6">
        <v>8410.111</v>
      </c>
      <c r="K82" s="6">
        <v>5926.916</v>
      </c>
      <c r="L82" s="6">
        <v>3907.017</v>
      </c>
      <c r="M82" s="6">
        <v>2196.015</v>
      </c>
      <c r="N82" s="6">
        <v>1308.916</v>
      </c>
      <c r="O82" s="6">
        <v>1815.737</v>
      </c>
      <c r="P82" s="117">
        <f t="shared" si="17"/>
        <v>42559.295</v>
      </c>
    </row>
    <row r="83" spans="1:16" ht="18.75">
      <c r="A83" s="18" t="s">
        <v>23</v>
      </c>
      <c r="B83" s="303" t="s">
        <v>129</v>
      </c>
      <c r="C83" s="5" t="s">
        <v>16</v>
      </c>
      <c r="D83" s="115">
        <f aca="true" t="shared" si="19" ref="D83:G84">+D73+D75+D77+D79+D81</f>
        <v>4.7144</v>
      </c>
      <c r="E83" s="115">
        <f t="shared" si="19"/>
        <v>2.379</v>
      </c>
      <c r="F83" s="115">
        <f t="shared" si="19"/>
        <v>4.8307</v>
      </c>
      <c r="G83" s="115">
        <f t="shared" si="19"/>
        <v>4.6361</v>
      </c>
      <c r="H83" s="115">
        <f aca="true" t="shared" si="20" ref="H83:O84">+H73+H75+H77+H79+H81</f>
        <v>10.1454</v>
      </c>
      <c r="I83" s="115">
        <f t="shared" si="20"/>
        <v>18.8324</v>
      </c>
      <c r="J83" s="115">
        <f>+J73+J75+J77+J79+J81</f>
        <v>9.0044</v>
      </c>
      <c r="K83" s="115">
        <f t="shared" si="20"/>
        <v>5.9925999999999995</v>
      </c>
      <c r="L83" s="115">
        <f t="shared" si="20"/>
        <v>6.556699999999999</v>
      </c>
      <c r="M83" s="115">
        <f t="shared" si="20"/>
        <v>3.1231999999999998</v>
      </c>
      <c r="N83" s="115">
        <f t="shared" si="20"/>
        <v>1.9461</v>
      </c>
      <c r="O83" s="115">
        <f t="shared" si="20"/>
        <v>3.5140000000000002</v>
      </c>
      <c r="P83" s="116">
        <f t="shared" si="17"/>
        <v>75.675</v>
      </c>
    </row>
    <row r="84" spans="1:16" ht="18.75">
      <c r="A84" s="8"/>
      <c r="B84" s="304"/>
      <c r="C84" s="7" t="s">
        <v>18</v>
      </c>
      <c r="D84" s="6">
        <f t="shared" si="19"/>
        <v>2220.597</v>
      </c>
      <c r="E84" s="6">
        <f t="shared" si="19"/>
        <v>1885.056</v>
      </c>
      <c r="F84" s="6">
        <f t="shared" si="19"/>
        <v>3647.1639999999998</v>
      </c>
      <c r="G84" s="6">
        <f t="shared" si="19"/>
        <v>3218.614</v>
      </c>
      <c r="H84" s="6">
        <f t="shared" si="20"/>
        <v>7014.33</v>
      </c>
      <c r="I84" s="6">
        <f t="shared" si="20"/>
        <v>13310.089</v>
      </c>
      <c r="J84" s="6">
        <f>+J74+J76+J78+J80+J82</f>
        <v>8731.422</v>
      </c>
      <c r="K84" s="6">
        <f t="shared" si="20"/>
        <v>6160.5560000000005</v>
      </c>
      <c r="L84" s="6">
        <f t="shared" si="20"/>
        <v>9274.111</v>
      </c>
      <c r="M84" s="6">
        <f t="shared" si="20"/>
        <v>3586.165</v>
      </c>
      <c r="N84" s="6">
        <f t="shared" si="20"/>
        <v>2290.935</v>
      </c>
      <c r="O84" s="6">
        <f t="shared" si="20"/>
        <v>2959.851</v>
      </c>
      <c r="P84" s="117">
        <f t="shared" si="17"/>
        <v>64298.89</v>
      </c>
    </row>
    <row r="85" spans="1:16" ht="18.75">
      <c r="A85" s="307" t="s">
        <v>141</v>
      </c>
      <c r="B85" s="308"/>
      <c r="C85" s="5" t="s">
        <v>16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6">
        <f t="shared" si="17"/>
        <v>0</v>
      </c>
    </row>
    <row r="86" spans="1:16" ht="18.75">
      <c r="A86" s="309"/>
      <c r="B86" s="310"/>
      <c r="C86" s="7" t="s">
        <v>18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117">
        <f t="shared" si="17"/>
        <v>0</v>
      </c>
    </row>
    <row r="87" spans="1:16" ht="18.75">
      <c r="A87" s="307" t="s">
        <v>61</v>
      </c>
      <c r="B87" s="308"/>
      <c r="C87" s="5" t="s">
        <v>16</v>
      </c>
      <c r="D87" s="115"/>
      <c r="E87" s="115">
        <v>16.418</v>
      </c>
      <c r="F87" s="115">
        <v>40.387</v>
      </c>
      <c r="G87" s="115">
        <v>13.553</v>
      </c>
      <c r="H87" s="115"/>
      <c r="I87" s="115"/>
      <c r="J87" s="115"/>
      <c r="K87" s="115"/>
      <c r="L87" s="115"/>
      <c r="M87" s="115"/>
      <c r="N87" s="115"/>
      <c r="O87" s="115"/>
      <c r="P87" s="116">
        <f t="shared" si="17"/>
        <v>70.358</v>
      </c>
    </row>
    <row r="88" spans="1:16" ht="18.75">
      <c r="A88" s="309"/>
      <c r="B88" s="310"/>
      <c r="C88" s="7" t="s">
        <v>18</v>
      </c>
      <c r="D88" s="6"/>
      <c r="E88" s="6">
        <v>1125.224</v>
      </c>
      <c r="F88" s="6">
        <v>2267.553</v>
      </c>
      <c r="G88" s="6">
        <v>772.236</v>
      </c>
      <c r="H88" s="6"/>
      <c r="I88" s="6"/>
      <c r="J88" s="6"/>
      <c r="K88" s="6"/>
      <c r="L88" s="6"/>
      <c r="M88" s="6"/>
      <c r="N88" s="6"/>
      <c r="O88" s="6"/>
      <c r="P88" s="117">
        <f t="shared" si="17"/>
        <v>4165.013</v>
      </c>
    </row>
    <row r="89" spans="1:16" ht="18.75">
      <c r="A89" s="307" t="s">
        <v>142</v>
      </c>
      <c r="B89" s="308"/>
      <c r="C89" s="5" t="s">
        <v>16</v>
      </c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>
        <f t="shared" si="17"/>
        <v>0</v>
      </c>
    </row>
    <row r="90" spans="1:16" ht="18.75">
      <c r="A90" s="309"/>
      <c r="B90" s="310"/>
      <c r="C90" s="7" t="s">
        <v>18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17">
        <f t="shared" si="17"/>
        <v>0</v>
      </c>
    </row>
    <row r="91" spans="1:16" ht="18.75">
      <c r="A91" s="307" t="s">
        <v>143</v>
      </c>
      <c r="B91" s="308"/>
      <c r="C91" s="5" t="s">
        <v>16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>
        <f t="shared" si="17"/>
        <v>0</v>
      </c>
    </row>
    <row r="92" spans="1:16" ht="18.75">
      <c r="A92" s="309"/>
      <c r="B92" s="310"/>
      <c r="C92" s="7" t="s">
        <v>18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17">
        <f t="shared" si="17"/>
        <v>0</v>
      </c>
    </row>
    <row r="93" spans="1:16" ht="18.75">
      <c r="A93" s="307" t="s">
        <v>181</v>
      </c>
      <c r="B93" s="308"/>
      <c r="C93" s="5" t="s">
        <v>16</v>
      </c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>
        <f t="shared" si="17"/>
        <v>0</v>
      </c>
    </row>
    <row r="94" spans="1:16" ht="18.75">
      <c r="A94" s="309"/>
      <c r="B94" s="310"/>
      <c r="C94" s="7" t="s">
        <v>18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17">
        <f t="shared" si="17"/>
        <v>0</v>
      </c>
    </row>
    <row r="95" spans="1:16" ht="18.75">
      <c r="A95" s="307" t="s">
        <v>182</v>
      </c>
      <c r="B95" s="308"/>
      <c r="C95" s="5" t="s">
        <v>16</v>
      </c>
      <c r="D95" s="115"/>
      <c r="E95" s="115">
        <v>0.012</v>
      </c>
      <c r="F95" s="115"/>
      <c r="G95" s="115">
        <v>0.1597</v>
      </c>
      <c r="H95" s="115">
        <v>0.5614</v>
      </c>
      <c r="I95" s="115">
        <v>0.3431</v>
      </c>
      <c r="J95" s="115">
        <v>0.3205</v>
      </c>
      <c r="K95" s="115">
        <v>0.7185</v>
      </c>
      <c r="L95" s="115">
        <v>0.5157</v>
      </c>
      <c r="M95" s="115">
        <v>0.0741</v>
      </c>
      <c r="N95" s="115">
        <v>0.0092</v>
      </c>
      <c r="O95" s="115">
        <v>0.01</v>
      </c>
      <c r="P95" s="116">
        <f t="shared" si="17"/>
        <v>2.7242</v>
      </c>
    </row>
    <row r="96" spans="1:16" ht="18.75">
      <c r="A96" s="309"/>
      <c r="B96" s="310"/>
      <c r="C96" s="7" t="s">
        <v>18</v>
      </c>
      <c r="D96" s="6"/>
      <c r="E96" s="6">
        <v>14.874</v>
      </c>
      <c r="F96" s="6"/>
      <c r="G96" s="6">
        <v>104.503</v>
      </c>
      <c r="H96" s="6">
        <v>514.401</v>
      </c>
      <c r="I96" s="6">
        <v>457.78</v>
      </c>
      <c r="J96" s="6">
        <v>539.134</v>
      </c>
      <c r="K96" s="6">
        <v>821.908</v>
      </c>
      <c r="L96" s="6">
        <v>403.877</v>
      </c>
      <c r="M96" s="6">
        <v>59.563</v>
      </c>
      <c r="N96" s="6">
        <v>6.767</v>
      </c>
      <c r="O96" s="6">
        <v>7.728</v>
      </c>
      <c r="P96" s="117">
        <f t="shared" si="17"/>
        <v>2930.535</v>
      </c>
    </row>
    <row r="97" spans="1:16" ht="18.75">
      <c r="A97" s="307" t="s">
        <v>64</v>
      </c>
      <c r="B97" s="308"/>
      <c r="C97" s="5" t="s">
        <v>16</v>
      </c>
      <c r="D97" s="115">
        <v>4.5646</v>
      </c>
      <c r="E97" s="115">
        <v>4.631</v>
      </c>
      <c r="F97" s="115">
        <v>5.2695</v>
      </c>
      <c r="G97" s="115">
        <v>6.0636</v>
      </c>
      <c r="H97" s="115">
        <v>6.1367</v>
      </c>
      <c r="I97" s="115">
        <v>4.2478</v>
      </c>
      <c r="J97" s="115">
        <v>15.7763</v>
      </c>
      <c r="K97" s="115">
        <v>11.163</v>
      </c>
      <c r="L97" s="115">
        <v>3.5217</v>
      </c>
      <c r="M97" s="115">
        <v>4.236</v>
      </c>
      <c r="N97" s="115">
        <v>3.5118</v>
      </c>
      <c r="O97" s="115">
        <v>4.575</v>
      </c>
      <c r="P97" s="116">
        <f t="shared" si="17"/>
        <v>73.697</v>
      </c>
    </row>
    <row r="98" spans="1:16" ht="18.75">
      <c r="A98" s="309"/>
      <c r="B98" s="310"/>
      <c r="C98" s="7" t="s">
        <v>18</v>
      </c>
      <c r="D98" s="6">
        <v>3451.341</v>
      </c>
      <c r="E98" s="6">
        <v>3791.45</v>
      </c>
      <c r="F98" s="6">
        <v>6117.313</v>
      </c>
      <c r="G98" s="6">
        <v>6434.103</v>
      </c>
      <c r="H98" s="6">
        <v>4301.235</v>
      </c>
      <c r="I98" s="6">
        <v>2578.431</v>
      </c>
      <c r="J98" s="6">
        <v>12267.834</v>
      </c>
      <c r="K98" s="6">
        <v>13118.79</v>
      </c>
      <c r="L98" s="6">
        <v>3385.482</v>
      </c>
      <c r="M98" s="6">
        <v>3978.381</v>
      </c>
      <c r="N98" s="6">
        <v>7911.013</v>
      </c>
      <c r="O98" s="6">
        <v>3054.837</v>
      </c>
      <c r="P98" s="117">
        <f t="shared" si="17"/>
        <v>70390.21</v>
      </c>
    </row>
    <row r="99" spans="1:16" ht="18.75">
      <c r="A99" s="311" t="s">
        <v>65</v>
      </c>
      <c r="B99" s="312"/>
      <c r="C99" s="5" t="s">
        <v>16</v>
      </c>
      <c r="D99" s="115">
        <f aca="true" t="shared" si="21" ref="D99:K100">+D8+D10+D22+D28+D36+D38+D40+D42+D44+D46+D48+D50+D52+D58+D71+D83+D85+D87+D89+D91+D93+D95+D97</f>
        <v>16.5062</v>
      </c>
      <c r="E99" s="115">
        <f t="shared" si="21"/>
        <v>26.851</v>
      </c>
      <c r="F99" s="115">
        <f t="shared" si="21"/>
        <v>50.9887</v>
      </c>
      <c r="G99" s="115">
        <f t="shared" si="21"/>
        <v>24.788600000000002</v>
      </c>
      <c r="H99" s="115">
        <f t="shared" si="21"/>
        <v>17.5498</v>
      </c>
      <c r="I99" s="115">
        <f t="shared" si="21"/>
        <v>24.006999999999998</v>
      </c>
      <c r="J99" s="115">
        <f t="shared" si="21"/>
        <v>31.723</v>
      </c>
      <c r="K99" s="115">
        <f t="shared" si="21"/>
        <v>27.147</v>
      </c>
      <c r="L99" s="115">
        <f aca="true" t="shared" si="22" ref="L99:N100">+L8+L10+L22+L28+L36+L38+L40+L42+L44+L46+L48+L50+L52+L58+L71+L83+L85+L87+L89+L91+L93+L95+L97</f>
        <v>18.1463</v>
      </c>
      <c r="M99" s="115">
        <f t="shared" si="22"/>
        <v>14.865099999999998</v>
      </c>
      <c r="N99" s="115">
        <f t="shared" si="22"/>
        <v>9.589299999999998</v>
      </c>
      <c r="O99" s="115">
        <f>+O8+O10+O22+O28+O36+O38+O40+O42+O44+O46+O48+O50+O52+O58+O71+O83+O85+O87+O89+O91+O93+O95+O97</f>
        <v>10.1332</v>
      </c>
      <c r="P99" s="116">
        <f t="shared" si="17"/>
        <v>272.29519999999997</v>
      </c>
    </row>
    <row r="100" spans="1:16" ht="18.75">
      <c r="A100" s="313"/>
      <c r="B100" s="314"/>
      <c r="C100" s="7" t="s">
        <v>18</v>
      </c>
      <c r="D100" s="6">
        <f t="shared" si="21"/>
        <v>7443.657999999999</v>
      </c>
      <c r="E100" s="6">
        <f t="shared" si="21"/>
        <v>7920.914</v>
      </c>
      <c r="F100" s="6">
        <f t="shared" si="21"/>
        <v>12182.803</v>
      </c>
      <c r="G100" s="6">
        <f t="shared" si="21"/>
        <v>10733.992999999999</v>
      </c>
      <c r="H100" s="6">
        <f t="shared" si="21"/>
        <v>13146.487000000001</v>
      </c>
      <c r="I100" s="6">
        <f t="shared" si="21"/>
        <v>16750.129</v>
      </c>
      <c r="J100" s="6">
        <f t="shared" si="21"/>
        <v>22092.768000000004</v>
      </c>
      <c r="K100" s="6">
        <f t="shared" si="21"/>
        <v>21008.223</v>
      </c>
      <c r="L100" s="6">
        <f t="shared" si="22"/>
        <v>13714.453000000001</v>
      </c>
      <c r="M100" s="6">
        <f t="shared" si="22"/>
        <v>8395.321</v>
      </c>
      <c r="N100" s="6">
        <f t="shared" si="22"/>
        <v>10709.877</v>
      </c>
      <c r="O100" s="6">
        <f>+O9+O11+O23+O29+O37+O39+O41+O43+O45+O47+O49+O51+O53+O59+O72+O84+O86+O88+O90+O92+O94+O96+O98</f>
        <v>6113.8189999999995</v>
      </c>
      <c r="P100" s="117">
        <f t="shared" si="17"/>
        <v>150212.445</v>
      </c>
    </row>
    <row r="101" spans="1:16" ht="18.75">
      <c r="A101" s="3" t="s">
        <v>0</v>
      </c>
      <c r="B101" s="305" t="s">
        <v>183</v>
      </c>
      <c r="C101" s="5" t="s">
        <v>16</v>
      </c>
      <c r="D101" s="115">
        <v>2.3183</v>
      </c>
      <c r="E101" s="115"/>
      <c r="F101" s="115"/>
      <c r="G101" s="115">
        <v>0.2986</v>
      </c>
      <c r="H101" s="115"/>
      <c r="I101" s="115"/>
      <c r="J101" s="115"/>
      <c r="K101" s="115"/>
      <c r="L101" s="115">
        <v>0.4362</v>
      </c>
      <c r="M101" s="115"/>
      <c r="N101" s="115"/>
      <c r="O101" s="115"/>
      <c r="P101" s="116">
        <f t="shared" si="17"/>
        <v>3.0530999999999997</v>
      </c>
    </row>
    <row r="102" spans="1:16" ht="18.75">
      <c r="A102" s="3" t="s">
        <v>0</v>
      </c>
      <c r="B102" s="306"/>
      <c r="C102" s="7" t="s">
        <v>18</v>
      </c>
      <c r="D102" s="6">
        <v>4682.016</v>
      </c>
      <c r="E102" s="6"/>
      <c r="F102" s="6"/>
      <c r="G102" s="6">
        <v>878.378</v>
      </c>
      <c r="H102" s="6"/>
      <c r="I102" s="6"/>
      <c r="J102" s="6"/>
      <c r="K102" s="6"/>
      <c r="L102" s="6">
        <v>1264.4</v>
      </c>
      <c r="M102" s="6"/>
      <c r="N102" s="6"/>
      <c r="O102" s="6"/>
      <c r="P102" s="117">
        <f t="shared" si="17"/>
        <v>6824.794</v>
      </c>
    </row>
    <row r="103" spans="1:16" ht="18.75">
      <c r="A103" s="18" t="s">
        <v>66</v>
      </c>
      <c r="B103" s="305" t="s">
        <v>215</v>
      </c>
      <c r="C103" s="5" t="s">
        <v>16</v>
      </c>
      <c r="D103" s="115">
        <v>5.1081</v>
      </c>
      <c r="E103" s="115">
        <v>1.329</v>
      </c>
      <c r="F103" s="115">
        <v>0.637</v>
      </c>
      <c r="G103" s="115">
        <v>1.8058</v>
      </c>
      <c r="H103" s="115">
        <v>5.426</v>
      </c>
      <c r="I103" s="115">
        <v>5.142</v>
      </c>
      <c r="J103" s="115">
        <v>8.7588</v>
      </c>
      <c r="K103" s="115">
        <v>10.4436</v>
      </c>
      <c r="L103" s="115">
        <v>7.8234</v>
      </c>
      <c r="M103" s="115">
        <v>9.6065</v>
      </c>
      <c r="N103" s="115">
        <v>12.5085</v>
      </c>
      <c r="O103" s="115">
        <v>12.9176</v>
      </c>
      <c r="P103" s="116">
        <f aca="true" t="shared" si="23" ref="P103:P134">SUM(D103:O103)</f>
        <v>81.50630000000001</v>
      </c>
    </row>
    <row r="104" spans="1:16" ht="18.75">
      <c r="A104" s="18" t="s">
        <v>0</v>
      </c>
      <c r="B104" s="306"/>
      <c r="C104" s="7" t="s">
        <v>18</v>
      </c>
      <c r="D104" s="6">
        <v>2530.442</v>
      </c>
      <c r="E104" s="6">
        <v>642.265</v>
      </c>
      <c r="F104" s="6">
        <v>453.445</v>
      </c>
      <c r="G104" s="6">
        <v>1072.619</v>
      </c>
      <c r="H104" s="6">
        <v>2137.256</v>
      </c>
      <c r="I104" s="6">
        <v>2198.143</v>
      </c>
      <c r="J104" s="6">
        <v>3474.434</v>
      </c>
      <c r="K104" s="6">
        <v>3070.543</v>
      </c>
      <c r="L104" s="6">
        <v>2914.372</v>
      </c>
      <c r="M104" s="6">
        <v>5414.704</v>
      </c>
      <c r="N104" s="6">
        <v>5391.05</v>
      </c>
      <c r="O104" s="6">
        <v>6455.24</v>
      </c>
      <c r="P104" s="117">
        <f t="shared" si="23"/>
        <v>35754.513</v>
      </c>
    </row>
    <row r="105" spans="1:16" ht="18.75">
      <c r="A105" s="18" t="s">
        <v>0</v>
      </c>
      <c r="B105" s="305" t="s">
        <v>185</v>
      </c>
      <c r="C105" s="5" t="s">
        <v>16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6">
        <f t="shared" si="23"/>
        <v>0</v>
      </c>
    </row>
    <row r="106" spans="1:16" ht="18.75">
      <c r="A106" s="18"/>
      <c r="B106" s="306"/>
      <c r="C106" s="7" t="s">
        <v>18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117">
        <f t="shared" si="23"/>
        <v>0</v>
      </c>
    </row>
    <row r="107" spans="1:16" ht="18.75">
      <c r="A107" s="18" t="s">
        <v>67</v>
      </c>
      <c r="B107" s="305" t="s">
        <v>216</v>
      </c>
      <c r="C107" s="5" t="s">
        <v>16</v>
      </c>
      <c r="D107" s="115"/>
      <c r="E107" s="115"/>
      <c r="F107" s="115"/>
      <c r="G107" s="115"/>
      <c r="H107" s="115">
        <v>0.1092</v>
      </c>
      <c r="I107" s="115">
        <v>0.5515</v>
      </c>
      <c r="J107" s="115">
        <v>0.044</v>
      </c>
      <c r="K107" s="115">
        <v>0.0751</v>
      </c>
      <c r="L107" s="115">
        <v>0.0292</v>
      </c>
      <c r="M107" s="115"/>
      <c r="N107" s="115"/>
      <c r="O107" s="115"/>
      <c r="P107" s="116">
        <f t="shared" si="23"/>
        <v>0.809</v>
      </c>
    </row>
    <row r="108" spans="1:16" ht="18.75">
      <c r="A108" s="18"/>
      <c r="B108" s="306"/>
      <c r="C108" s="7" t="s">
        <v>18</v>
      </c>
      <c r="D108" s="6"/>
      <c r="E108" s="6"/>
      <c r="F108" s="6"/>
      <c r="G108" s="6"/>
      <c r="H108" s="6">
        <v>174.351</v>
      </c>
      <c r="I108" s="6">
        <v>776.884</v>
      </c>
      <c r="J108" s="6">
        <v>25.968</v>
      </c>
      <c r="K108" s="6">
        <v>27.084</v>
      </c>
      <c r="L108" s="6">
        <v>10.761</v>
      </c>
      <c r="M108" s="6"/>
      <c r="N108" s="6"/>
      <c r="O108" s="6"/>
      <c r="P108" s="117">
        <f t="shared" si="23"/>
        <v>1015.0479999999999</v>
      </c>
    </row>
    <row r="109" spans="1:16" ht="18.75">
      <c r="A109" s="18"/>
      <c r="B109" s="305" t="s">
        <v>187</v>
      </c>
      <c r="C109" s="5" t="s">
        <v>16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6">
        <f t="shared" si="23"/>
        <v>0</v>
      </c>
    </row>
    <row r="110" spans="1:16" ht="18.75">
      <c r="A110" s="18"/>
      <c r="B110" s="306"/>
      <c r="C110" s="7" t="s">
        <v>18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17">
        <f t="shared" si="23"/>
        <v>0</v>
      </c>
    </row>
    <row r="111" spans="1:16" ht="18.75">
      <c r="A111" s="18" t="s">
        <v>68</v>
      </c>
      <c r="B111" s="305" t="s">
        <v>217</v>
      </c>
      <c r="C111" s="5" t="s">
        <v>16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6">
        <f t="shared" si="23"/>
        <v>0</v>
      </c>
    </row>
    <row r="112" spans="1:16" ht="18.75">
      <c r="A112" s="18"/>
      <c r="B112" s="306"/>
      <c r="C112" s="7" t="s">
        <v>18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17">
        <f t="shared" si="23"/>
        <v>0</v>
      </c>
    </row>
    <row r="113" spans="1:16" ht="18.75">
      <c r="A113" s="18"/>
      <c r="B113" s="305" t="s">
        <v>218</v>
      </c>
      <c r="C113" s="5" t="s">
        <v>16</v>
      </c>
      <c r="D113" s="115">
        <v>0.9001</v>
      </c>
      <c r="E113" s="115">
        <v>0.324</v>
      </c>
      <c r="F113" s="115">
        <v>0.0423</v>
      </c>
      <c r="G113" s="115"/>
      <c r="H113" s="115"/>
      <c r="I113" s="115"/>
      <c r="J113" s="115"/>
      <c r="K113" s="115"/>
      <c r="L113" s="115"/>
      <c r="M113" s="115"/>
      <c r="N113" s="115"/>
      <c r="O113" s="115"/>
      <c r="P113" s="116">
        <f t="shared" si="23"/>
        <v>1.2664</v>
      </c>
    </row>
    <row r="114" spans="1:16" ht="18.75">
      <c r="A114" s="18"/>
      <c r="B114" s="306"/>
      <c r="C114" s="7" t="s">
        <v>18</v>
      </c>
      <c r="D114" s="6">
        <v>965.452</v>
      </c>
      <c r="E114" s="6">
        <v>306.372</v>
      </c>
      <c r="F114" s="6">
        <v>39.974</v>
      </c>
      <c r="G114" s="6"/>
      <c r="H114" s="6"/>
      <c r="I114" s="6"/>
      <c r="J114" s="6"/>
      <c r="K114" s="6"/>
      <c r="L114" s="6"/>
      <c r="M114" s="6"/>
      <c r="N114" s="6"/>
      <c r="O114" s="6"/>
      <c r="P114" s="117">
        <f t="shared" si="23"/>
        <v>1311.798</v>
      </c>
    </row>
    <row r="115" spans="1:16" ht="18.75">
      <c r="A115" s="18" t="s">
        <v>70</v>
      </c>
      <c r="B115" s="305" t="s">
        <v>190</v>
      </c>
      <c r="C115" s="5" t="s">
        <v>16</v>
      </c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6">
        <f t="shared" si="23"/>
        <v>0</v>
      </c>
    </row>
    <row r="116" spans="1:16" ht="18.75">
      <c r="A116" s="18"/>
      <c r="B116" s="306"/>
      <c r="C116" s="7" t="s">
        <v>18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17">
        <f t="shared" si="23"/>
        <v>0</v>
      </c>
    </row>
    <row r="117" spans="1:16" ht="18.75">
      <c r="A117" s="18"/>
      <c r="B117" s="305" t="s">
        <v>213</v>
      </c>
      <c r="C117" s="5" t="s">
        <v>16</v>
      </c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6">
        <f t="shared" si="23"/>
        <v>0</v>
      </c>
    </row>
    <row r="118" spans="1:16" ht="18.75">
      <c r="A118" s="18"/>
      <c r="B118" s="306"/>
      <c r="C118" s="7" t="s">
        <v>18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17">
        <f t="shared" si="23"/>
        <v>0</v>
      </c>
    </row>
    <row r="119" spans="1:16" ht="18.75">
      <c r="A119" s="18" t="s">
        <v>23</v>
      </c>
      <c r="B119" s="305" t="s">
        <v>219</v>
      </c>
      <c r="C119" s="5" t="s">
        <v>16</v>
      </c>
      <c r="D119" s="115">
        <v>0.2198</v>
      </c>
      <c r="E119" s="115">
        <v>0.125</v>
      </c>
      <c r="F119" s="115">
        <v>0.15</v>
      </c>
      <c r="G119" s="115">
        <v>0.115</v>
      </c>
      <c r="H119" s="115">
        <v>0.051</v>
      </c>
      <c r="I119" s="115">
        <v>0.1484</v>
      </c>
      <c r="J119" s="115">
        <v>0.3374</v>
      </c>
      <c r="K119" s="115">
        <v>0.463</v>
      </c>
      <c r="L119" s="115">
        <v>0.6048</v>
      </c>
      <c r="M119" s="115">
        <v>0.7348</v>
      </c>
      <c r="N119" s="115">
        <v>1.1694</v>
      </c>
      <c r="O119" s="115">
        <v>0.7846</v>
      </c>
      <c r="P119" s="116">
        <f t="shared" si="23"/>
        <v>4.903200000000001</v>
      </c>
    </row>
    <row r="120" spans="1:16" ht="18.75">
      <c r="A120" s="10"/>
      <c r="B120" s="306"/>
      <c r="C120" s="7" t="s">
        <v>18</v>
      </c>
      <c r="D120" s="6">
        <v>34.715</v>
      </c>
      <c r="E120" s="6">
        <v>28.299</v>
      </c>
      <c r="F120" s="6">
        <v>27.153</v>
      </c>
      <c r="G120" s="6">
        <v>21.861</v>
      </c>
      <c r="H120" s="6">
        <v>11.866</v>
      </c>
      <c r="I120" s="6">
        <v>27.355</v>
      </c>
      <c r="J120" s="6">
        <v>62.425</v>
      </c>
      <c r="K120" s="6">
        <v>75.858</v>
      </c>
      <c r="L120" s="6">
        <v>94.76</v>
      </c>
      <c r="M120" s="6">
        <v>115.744</v>
      </c>
      <c r="N120" s="6">
        <v>198.937</v>
      </c>
      <c r="O120" s="6">
        <v>146.762</v>
      </c>
      <c r="P120" s="117">
        <f t="shared" si="23"/>
        <v>845.7349999999999</v>
      </c>
    </row>
    <row r="121" spans="1:16" ht="18.75">
      <c r="A121" s="10"/>
      <c r="B121" s="15" t="s">
        <v>20</v>
      </c>
      <c r="C121" s="5" t="s">
        <v>16</v>
      </c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6">
        <f t="shared" si="23"/>
        <v>0</v>
      </c>
    </row>
    <row r="122" spans="1:16" ht="18.75">
      <c r="A122" s="10"/>
      <c r="B122" s="7" t="s">
        <v>73</v>
      </c>
      <c r="C122" s="7" t="s">
        <v>18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17">
        <f t="shared" si="23"/>
        <v>0</v>
      </c>
    </row>
    <row r="123" spans="1:16" ht="18.75">
      <c r="A123" s="10"/>
      <c r="B123" s="303" t="s">
        <v>198</v>
      </c>
      <c r="C123" s="5" t="s">
        <v>16</v>
      </c>
      <c r="D123" s="115">
        <f aca="true" t="shared" si="24" ref="D123:G124">+D101+D103+D105+D107+D109+D111+D113+D115+D117+D119+D121</f>
        <v>8.546299999999999</v>
      </c>
      <c r="E123" s="115">
        <f t="shared" si="24"/>
        <v>1.778</v>
      </c>
      <c r="F123" s="115">
        <f t="shared" si="24"/>
        <v>0.8293</v>
      </c>
      <c r="G123" s="115">
        <f t="shared" si="24"/>
        <v>2.2194000000000003</v>
      </c>
      <c r="H123" s="115">
        <f aca="true" t="shared" si="25" ref="H123:O124">+H101+H103+H105+H107+H109+H111+H113+H115+H117+H119+H121</f>
        <v>5.586200000000001</v>
      </c>
      <c r="I123" s="115">
        <f t="shared" si="25"/>
        <v>5.8419</v>
      </c>
      <c r="J123" s="115">
        <f>+J101+J103+J105+J107+J109+J111+J113+J115+J117+J119+J121</f>
        <v>9.140200000000002</v>
      </c>
      <c r="K123" s="115">
        <f t="shared" si="25"/>
        <v>10.9817</v>
      </c>
      <c r="L123" s="118">
        <f t="shared" si="25"/>
        <v>8.8936</v>
      </c>
      <c r="M123" s="118">
        <f t="shared" si="25"/>
        <v>10.3413</v>
      </c>
      <c r="N123" s="118">
        <f t="shared" si="25"/>
        <v>13.6779</v>
      </c>
      <c r="O123" s="115">
        <f t="shared" si="25"/>
        <v>13.7022</v>
      </c>
      <c r="P123" s="116">
        <f t="shared" si="23"/>
        <v>91.538</v>
      </c>
    </row>
    <row r="124" spans="1:16" ht="18.75">
      <c r="A124" s="8"/>
      <c r="B124" s="304"/>
      <c r="C124" s="7" t="s">
        <v>18</v>
      </c>
      <c r="D124" s="6">
        <f t="shared" si="24"/>
        <v>8212.625</v>
      </c>
      <c r="E124" s="6">
        <f t="shared" si="24"/>
        <v>976.9359999999999</v>
      </c>
      <c r="F124" s="6">
        <f t="shared" si="24"/>
        <v>520.572</v>
      </c>
      <c r="G124" s="6">
        <f t="shared" si="24"/>
        <v>1972.858</v>
      </c>
      <c r="H124" s="6">
        <f t="shared" si="25"/>
        <v>2323.473</v>
      </c>
      <c r="I124" s="6">
        <f t="shared" si="25"/>
        <v>3002.382</v>
      </c>
      <c r="J124" s="6">
        <f>+J102+J104+J106+J108+J110+J112+J114+J116+J118+J120+J122</f>
        <v>3562.827</v>
      </c>
      <c r="K124" s="6">
        <f t="shared" si="25"/>
        <v>3173.485</v>
      </c>
      <c r="L124" s="6">
        <f t="shared" si="25"/>
        <v>4284.293000000001</v>
      </c>
      <c r="M124" s="6">
        <f t="shared" si="25"/>
        <v>5530.447999999999</v>
      </c>
      <c r="N124" s="6">
        <f t="shared" si="25"/>
        <v>5589.987</v>
      </c>
      <c r="O124" s="6">
        <f t="shared" si="25"/>
        <v>6602.0019999999995</v>
      </c>
      <c r="P124" s="117">
        <f t="shared" si="23"/>
        <v>45751.888000000006</v>
      </c>
    </row>
    <row r="125" spans="1:16" ht="18.75">
      <c r="A125" s="3" t="s">
        <v>0</v>
      </c>
      <c r="B125" s="305" t="s">
        <v>74</v>
      </c>
      <c r="C125" s="5" t="s">
        <v>16</v>
      </c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6">
        <f t="shared" si="23"/>
        <v>0</v>
      </c>
    </row>
    <row r="126" spans="1:16" ht="18.75">
      <c r="A126" s="3" t="s">
        <v>0</v>
      </c>
      <c r="B126" s="306"/>
      <c r="C126" s="7" t="s">
        <v>18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17">
        <f t="shared" si="23"/>
        <v>0</v>
      </c>
    </row>
    <row r="127" spans="1:16" ht="18.75">
      <c r="A127" s="18" t="s">
        <v>75</v>
      </c>
      <c r="B127" s="305" t="s">
        <v>76</v>
      </c>
      <c r="C127" s="5" t="s">
        <v>16</v>
      </c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6">
        <f t="shared" si="23"/>
        <v>0</v>
      </c>
    </row>
    <row r="128" spans="1:16" ht="18.75">
      <c r="A128" s="18"/>
      <c r="B128" s="306"/>
      <c r="C128" s="7" t="s">
        <v>18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17">
        <f t="shared" si="23"/>
        <v>0</v>
      </c>
    </row>
    <row r="129" spans="1:16" ht="18.75">
      <c r="A129" s="18" t="s">
        <v>77</v>
      </c>
      <c r="B129" s="15" t="s">
        <v>20</v>
      </c>
      <c r="C129" s="15" t="s">
        <v>16</v>
      </c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3">
        <f t="shared" si="23"/>
        <v>0</v>
      </c>
    </row>
    <row r="130" spans="1:16" ht="18.75">
      <c r="A130" s="18"/>
      <c r="B130" s="15" t="s">
        <v>192</v>
      </c>
      <c r="C130" s="5" t="s">
        <v>79</v>
      </c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6">
        <f t="shared" si="23"/>
        <v>0</v>
      </c>
    </row>
    <row r="131" spans="1:16" ht="18.75">
      <c r="A131" s="18" t="s">
        <v>23</v>
      </c>
      <c r="B131" s="6"/>
      <c r="C131" s="7" t="s">
        <v>18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117">
        <f t="shared" si="23"/>
        <v>0</v>
      </c>
    </row>
    <row r="132" spans="1:16" ht="18.75">
      <c r="A132" s="18"/>
      <c r="B132" s="4" t="s">
        <v>0</v>
      </c>
      <c r="C132" s="15" t="s">
        <v>16</v>
      </c>
      <c r="D132" s="122">
        <f>+D125+D127+D129</f>
        <v>0</v>
      </c>
      <c r="E132" s="122">
        <f aca="true" t="shared" si="26" ref="E132:O132">+E125+E127+E129</f>
        <v>0</v>
      </c>
      <c r="F132" s="122">
        <f t="shared" si="26"/>
        <v>0</v>
      </c>
      <c r="G132" s="122">
        <f>G125+G127+G129</f>
        <v>0</v>
      </c>
      <c r="H132" s="122">
        <f t="shared" si="26"/>
        <v>0</v>
      </c>
      <c r="I132" s="122">
        <f t="shared" si="26"/>
        <v>0</v>
      </c>
      <c r="J132" s="122">
        <f t="shared" si="26"/>
        <v>0</v>
      </c>
      <c r="K132" s="122">
        <f t="shared" si="26"/>
        <v>0</v>
      </c>
      <c r="L132" s="122">
        <f t="shared" si="26"/>
        <v>0</v>
      </c>
      <c r="M132" s="122">
        <f t="shared" si="26"/>
        <v>0</v>
      </c>
      <c r="N132" s="122">
        <f t="shared" si="26"/>
        <v>0</v>
      </c>
      <c r="O132" s="122">
        <f t="shared" si="26"/>
        <v>0</v>
      </c>
      <c r="P132" s="123">
        <f t="shared" si="23"/>
        <v>0</v>
      </c>
    </row>
    <row r="133" spans="1:16" ht="18.75">
      <c r="A133" s="10"/>
      <c r="B133" s="17" t="s">
        <v>220</v>
      </c>
      <c r="C133" s="5" t="s">
        <v>79</v>
      </c>
      <c r="D133" s="115">
        <f>D130</f>
        <v>0</v>
      </c>
      <c r="E133" s="115">
        <f aca="true" t="shared" si="27" ref="E133:O133">E130</f>
        <v>0</v>
      </c>
      <c r="F133" s="115">
        <f t="shared" si="27"/>
        <v>0</v>
      </c>
      <c r="G133" s="115">
        <f t="shared" si="27"/>
        <v>0</v>
      </c>
      <c r="H133" s="115">
        <f t="shared" si="27"/>
        <v>0</v>
      </c>
      <c r="I133" s="115">
        <f t="shared" si="27"/>
        <v>0</v>
      </c>
      <c r="J133" s="115">
        <f t="shared" si="27"/>
        <v>0</v>
      </c>
      <c r="K133" s="115">
        <f t="shared" si="27"/>
        <v>0</v>
      </c>
      <c r="L133" s="115">
        <f t="shared" si="27"/>
        <v>0</v>
      </c>
      <c r="M133" s="115">
        <f t="shared" si="27"/>
        <v>0</v>
      </c>
      <c r="N133" s="115">
        <f t="shared" si="27"/>
        <v>0</v>
      </c>
      <c r="O133" s="115">
        <f t="shared" si="27"/>
        <v>0</v>
      </c>
      <c r="P133" s="116">
        <f t="shared" si="23"/>
        <v>0</v>
      </c>
    </row>
    <row r="134" spans="1:16" ht="18.75">
      <c r="A134" s="8"/>
      <c r="B134" s="6"/>
      <c r="C134" s="7" t="s">
        <v>18</v>
      </c>
      <c r="D134" s="6">
        <f>+D126+D128+D131</f>
        <v>0</v>
      </c>
      <c r="E134" s="6">
        <f aca="true" t="shared" si="28" ref="E134:O134">+E126+E128+E131</f>
        <v>0</v>
      </c>
      <c r="F134" s="6">
        <f t="shared" si="28"/>
        <v>0</v>
      </c>
      <c r="G134" s="6">
        <f>G126+G128+G131</f>
        <v>0</v>
      </c>
      <c r="H134" s="6">
        <f t="shared" si="28"/>
        <v>0</v>
      </c>
      <c r="I134" s="6">
        <f t="shared" si="28"/>
        <v>0</v>
      </c>
      <c r="J134" s="6">
        <f t="shared" si="28"/>
        <v>0</v>
      </c>
      <c r="K134" s="6">
        <f t="shared" si="28"/>
        <v>0</v>
      </c>
      <c r="L134" s="6">
        <f t="shared" si="28"/>
        <v>0</v>
      </c>
      <c r="M134" s="6">
        <f t="shared" si="28"/>
        <v>0</v>
      </c>
      <c r="N134" s="6">
        <f t="shared" si="28"/>
        <v>0</v>
      </c>
      <c r="O134" s="6">
        <f t="shared" si="28"/>
        <v>0</v>
      </c>
      <c r="P134" s="117">
        <f t="shared" si="23"/>
        <v>0</v>
      </c>
    </row>
    <row r="135" spans="1:16" s="147" customFormat="1" ht="18.75">
      <c r="A135" s="19"/>
      <c r="B135" s="20" t="s">
        <v>0</v>
      </c>
      <c r="C135" s="21" t="s">
        <v>16</v>
      </c>
      <c r="D135" s="124">
        <f>D132+D123+D99</f>
        <v>25.0525</v>
      </c>
      <c r="E135" s="124">
        <f aca="true" t="shared" si="29" ref="E135:O135">E132+E123+E99</f>
        <v>28.628999999999998</v>
      </c>
      <c r="F135" s="124">
        <f t="shared" si="29"/>
        <v>51.818000000000005</v>
      </c>
      <c r="G135" s="124">
        <f t="shared" si="29"/>
        <v>27.008000000000003</v>
      </c>
      <c r="H135" s="124">
        <f t="shared" si="29"/>
        <v>23.136000000000003</v>
      </c>
      <c r="I135" s="124">
        <f t="shared" si="29"/>
        <v>29.848899999999997</v>
      </c>
      <c r="J135" s="124">
        <f t="shared" si="29"/>
        <v>40.8632</v>
      </c>
      <c r="K135" s="124">
        <f t="shared" si="29"/>
        <v>38.128699999999995</v>
      </c>
      <c r="L135" s="124">
        <f t="shared" si="29"/>
        <v>27.0399</v>
      </c>
      <c r="M135" s="124">
        <f t="shared" si="29"/>
        <v>25.2064</v>
      </c>
      <c r="N135" s="124">
        <f t="shared" si="29"/>
        <v>23.267199999999995</v>
      </c>
      <c r="O135" s="124">
        <f t="shared" si="29"/>
        <v>23.8354</v>
      </c>
      <c r="P135" s="125">
        <f>SUM(D135:O135)</f>
        <v>363.8332</v>
      </c>
    </row>
    <row r="136" spans="1:16" s="147" customFormat="1" ht="18.75">
      <c r="A136" s="19"/>
      <c r="B136" s="22" t="s">
        <v>221</v>
      </c>
      <c r="C136" s="23" t="s">
        <v>79</v>
      </c>
      <c r="D136" s="127">
        <f>D133</f>
        <v>0</v>
      </c>
      <c r="E136" s="127">
        <f aca="true" t="shared" si="30" ref="E136:O136">E133</f>
        <v>0</v>
      </c>
      <c r="F136" s="127">
        <f t="shared" si="30"/>
        <v>0</v>
      </c>
      <c r="G136" s="127">
        <f t="shared" si="30"/>
        <v>0</v>
      </c>
      <c r="H136" s="127">
        <f t="shared" si="30"/>
        <v>0</v>
      </c>
      <c r="I136" s="127">
        <f t="shared" si="30"/>
        <v>0</v>
      </c>
      <c r="J136" s="127">
        <f t="shared" si="30"/>
        <v>0</v>
      </c>
      <c r="K136" s="127">
        <f t="shared" si="30"/>
        <v>0</v>
      </c>
      <c r="L136" s="127">
        <f t="shared" si="30"/>
        <v>0</v>
      </c>
      <c r="M136" s="127">
        <f t="shared" si="30"/>
        <v>0</v>
      </c>
      <c r="N136" s="127">
        <f t="shared" si="30"/>
        <v>0</v>
      </c>
      <c r="O136" s="127">
        <f t="shared" si="30"/>
        <v>0</v>
      </c>
      <c r="P136" s="128">
        <f>SUM(D136:O136)</f>
        <v>0</v>
      </c>
    </row>
    <row r="137" spans="1:16" s="147" customFormat="1" ht="19.5" thickBot="1">
      <c r="A137" s="24"/>
      <c r="B137" s="25"/>
      <c r="C137" s="26" t="s">
        <v>18</v>
      </c>
      <c r="D137" s="129">
        <f>D134+D124+D100</f>
        <v>15656.283</v>
      </c>
      <c r="E137" s="129">
        <f aca="true" t="shared" si="31" ref="E137:O137">E134+E124+E100</f>
        <v>8897.85</v>
      </c>
      <c r="F137" s="129">
        <f t="shared" si="31"/>
        <v>12703.375</v>
      </c>
      <c r="G137" s="129">
        <f t="shared" si="31"/>
        <v>12706.850999999999</v>
      </c>
      <c r="H137" s="129">
        <f>H134+H124+H100</f>
        <v>15469.960000000001</v>
      </c>
      <c r="I137" s="129">
        <f t="shared" si="31"/>
        <v>19752.511000000002</v>
      </c>
      <c r="J137" s="129">
        <f t="shared" si="31"/>
        <v>25655.595000000005</v>
      </c>
      <c r="K137" s="129">
        <f t="shared" si="31"/>
        <v>24181.708000000002</v>
      </c>
      <c r="L137" s="129">
        <f t="shared" si="31"/>
        <v>17998.746000000003</v>
      </c>
      <c r="M137" s="129">
        <f t="shared" si="31"/>
        <v>13925.769</v>
      </c>
      <c r="N137" s="129">
        <f t="shared" si="31"/>
        <v>16299.864000000001</v>
      </c>
      <c r="O137" s="129">
        <f t="shared" si="31"/>
        <v>12715.821</v>
      </c>
      <c r="P137" s="130">
        <f>SUM(D137:O137)</f>
        <v>195964.333</v>
      </c>
    </row>
    <row r="138" spans="15:16" ht="18.75">
      <c r="O138" s="34"/>
      <c r="P138" s="36" t="s">
        <v>93</v>
      </c>
    </row>
    <row r="140" spans="5:11" ht="18.75">
      <c r="E140" s="35"/>
      <c r="H140" s="145"/>
      <c r="K140" s="47"/>
    </row>
    <row r="141" spans="5:11" ht="18.75">
      <c r="E141" s="35"/>
      <c r="H141" s="145"/>
      <c r="K141" s="47"/>
    </row>
    <row r="142" spans="5:11" ht="18.75">
      <c r="E142" s="35"/>
      <c r="H142" s="145"/>
      <c r="K142" s="47"/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5" useFirstPageNumber="1" horizontalDpi="600" verticalDpi="600" orientation="landscape" paperSize="12" scale="50" r:id="rId1"/>
  <headerFooter alignWithMargins="0">
    <oddFooter>&amp;C&amp;16- &amp;P -</oddFooter>
  </headerFooter>
  <rowBreaks count="1" manualBreakCount="1"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9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21.87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21.875" style="142" customWidth="1"/>
  </cols>
  <sheetData>
    <row r="1" ht="18.75">
      <c r="B1" s="16" t="s">
        <v>0</v>
      </c>
    </row>
    <row r="2" spans="1:15" ht="19.5" thickBot="1">
      <c r="A2" s="13" t="s">
        <v>96</v>
      </c>
      <c r="B2" s="31"/>
      <c r="C2" s="13"/>
      <c r="O2" s="13" t="s">
        <v>90</v>
      </c>
    </row>
    <row r="3" spans="1:16" ht="18.75">
      <c r="A3" s="1"/>
      <c r="B3" s="2"/>
      <c r="C3" s="2"/>
      <c r="D3" s="28" t="s">
        <v>89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3" t="s">
        <v>0</v>
      </c>
      <c r="B4" s="305" t="s">
        <v>15</v>
      </c>
      <c r="C4" s="5" t="s">
        <v>16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>
        <f aca="true" t="shared" si="0" ref="P4:P35">SUM(D4:O4)</f>
        <v>0</v>
      </c>
    </row>
    <row r="5" spans="1:16" ht="18.75">
      <c r="A5" s="18" t="s">
        <v>210</v>
      </c>
      <c r="B5" s="306"/>
      <c r="C5" s="7" t="s">
        <v>18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17">
        <f t="shared" si="0"/>
        <v>0</v>
      </c>
    </row>
    <row r="6" spans="1:16" ht="18.75">
      <c r="A6" s="18" t="s">
        <v>19</v>
      </c>
      <c r="B6" s="15" t="s">
        <v>20</v>
      </c>
      <c r="C6" s="5" t="s">
        <v>16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>
        <f t="shared" si="0"/>
        <v>0</v>
      </c>
    </row>
    <row r="7" spans="1:16" ht="18.75">
      <c r="A7" s="18" t="s">
        <v>21</v>
      </c>
      <c r="B7" s="7" t="s">
        <v>195</v>
      </c>
      <c r="C7" s="7" t="s">
        <v>18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17">
        <f t="shared" si="0"/>
        <v>0</v>
      </c>
    </row>
    <row r="8" spans="1:16" ht="18.75">
      <c r="A8" s="18" t="s">
        <v>23</v>
      </c>
      <c r="B8" s="303" t="s">
        <v>132</v>
      </c>
      <c r="C8" s="5" t="s">
        <v>16</v>
      </c>
      <c r="D8" s="115">
        <f aca="true" t="shared" si="1" ref="D8:G9">D4+D6</f>
        <v>0</v>
      </c>
      <c r="E8" s="115">
        <f t="shared" si="1"/>
        <v>0</v>
      </c>
      <c r="F8" s="115">
        <f t="shared" si="1"/>
        <v>0</v>
      </c>
      <c r="G8" s="115">
        <f t="shared" si="1"/>
        <v>0</v>
      </c>
      <c r="H8" s="115">
        <f aca="true" t="shared" si="2" ref="H8:J9">H4+H6</f>
        <v>0</v>
      </c>
      <c r="I8" s="115">
        <f t="shared" si="2"/>
        <v>0</v>
      </c>
      <c r="J8" s="115">
        <f t="shared" si="2"/>
        <v>0</v>
      </c>
      <c r="K8" s="115">
        <f aca="true" t="shared" si="3" ref="K8:N9">+K4+K6</f>
        <v>0</v>
      </c>
      <c r="L8" s="115">
        <f t="shared" si="3"/>
        <v>0</v>
      </c>
      <c r="M8" s="115">
        <f t="shared" si="3"/>
        <v>0</v>
      </c>
      <c r="N8" s="115">
        <f t="shared" si="3"/>
        <v>0</v>
      </c>
      <c r="O8" s="115">
        <f>O4+O6</f>
        <v>0</v>
      </c>
      <c r="P8" s="116">
        <f t="shared" si="0"/>
        <v>0</v>
      </c>
    </row>
    <row r="9" spans="1:16" ht="18.75">
      <c r="A9" s="8"/>
      <c r="B9" s="304"/>
      <c r="C9" s="7" t="s">
        <v>18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2"/>
        <v>0</v>
      </c>
      <c r="I9" s="6">
        <f t="shared" si="2"/>
        <v>0</v>
      </c>
      <c r="J9" s="6">
        <f t="shared" si="2"/>
        <v>0</v>
      </c>
      <c r="K9" s="6">
        <f t="shared" si="3"/>
        <v>0</v>
      </c>
      <c r="L9" s="6">
        <f t="shared" si="3"/>
        <v>0</v>
      </c>
      <c r="M9" s="6">
        <f t="shared" si="3"/>
        <v>0</v>
      </c>
      <c r="N9" s="6">
        <f t="shared" si="3"/>
        <v>0</v>
      </c>
      <c r="O9" s="6">
        <f>O5+O7</f>
        <v>0</v>
      </c>
      <c r="P9" s="117">
        <f t="shared" si="0"/>
        <v>0</v>
      </c>
    </row>
    <row r="10" spans="1:16" ht="18.75">
      <c r="A10" s="307" t="s">
        <v>25</v>
      </c>
      <c r="B10" s="308"/>
      <c r="C10" s="5" t="s">
        <v>16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>
        <f t="shared" si="0"/>
        <v>0</v>
      </c>
    </row>
    <row r="11" spans="1:16" ht="18.75">
      <c r="A11" s="309"/>
      <c r="B11" s="310"/>
      <c r="C11" s="7" t="s">
        <v>18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7">
        <f t="shared" si="0"/>
        <v>0</v>
      </c>
    </row>
    <row r="12" spans="1:16" ht="18.75">
      <c r="A12" s="10"/>
      <c r="B12" s="305" t="s">
        <v>26</v>
      </c>
      <c r="C12" s="5" t="s">
        <v>16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>
        <f t="shared" si="0"/>
        <v>0</v>
      </c>
    </row>
    <row r="13" spans="1:16" ht="18.75">
      <c r="A13" s="3" t="s">
        <v>0</v>
      </c>
      <c r="B13" s="306"/>
      <c r="C13" s="7" t="s">
        <v>18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7">
        <f t="shared" si="0"/>
        <v>0</v>
      </c>
    </row>
    <row r="14" spans="1:16" ht="18.75">
      <c r="A14" s="18" t="s">
        <v>27</v>
      </c>
      <c r="B14" s="305" t="s">
        <v>28</v>
      </c>
      <c r="C14" s="5" t="s">
        <v>16</v>
      </c>
      <c r="D14" s="115"/>
      <c r="E14" s="115"/>
      <c r="F14" s="115"/>
      <c r="G14" s="115"/>
      <c r="H14" s="115"/>
      <c r="I14" s="115"/>
      <c r="J14" s="115"/>
      <c r="K14" s="115"/>
      <c r="L14" s="115">
        <v>0.028</v>
      </c>
      <c r="M14" s="115">
        <v>0.0196</v>
      </c>
      <c r="N14" s="115"/>
      <c r="O14" s="115"/>
      <c r="P14" s="116">
        <f t="shared" si="0"/>
        <v>0.0476</v>
      </c>
    </row>
    <row r="15" spans="1:16" ht="18.75">
      <c r="A15" s="18" t="s">
        <v>0</v>
      </c>
      <c r="B15" s="306"/>
      <c r="C15" s="7" t="s">
        <v>18</v>
      </c>
      <c r="D15" s="6"/>
      <c r="E15" s="6"/>
      <c r="F15" s="6"/>
      <c r="G15" s="6"/>
      <c r="H15" s="6"/>
      <c r="I15" s="6"/>
      <c r="J15" s="6"/>
      <c r="K15" s="6"/>
      <c r="L15" s="6">
        <v>9.126</v>
      </c>
      <c r="M15" s="6">
        <v>13.823</v>
      </c>
      <c r="N15" s="6"/>
      <c r="O15" s="6"/>
      <c r="P15" s="117">
        <f t="shared" si="0"/>
        <v>22.948999999999998</v>
      </c>
    </row>
    <row r="16" spans="1:16" ht="18.75">
      <c r="A16" s="18" t="s">
        <v>29</v>
      </c>
      <c r="B16" s="305" t="s">
        <v>30</v>
      </c>
      <c r="C16" s="5" t="s">
        <v>16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>
        <f t="shared" si="0"/>
        <v>0</v>
      </c>
    </row>
    <row r="17" spans="1:16" ht="18.75">
      <c r="A17" s="18"/>
      <c r="B17" s="306"/>
      <c r="C17" s="7" t="s">
        <v>18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7">
        <f t="shared" si="0"/>
        <v>0</v>
      </c>
    </row>
    <row r="18" spans="1:16" ht="18.75">
      <c r="A18" s="18" t="s">
        <v>31</v>
      </c>
      <c r="B18" s="15" t="s">
        <v>130</v>
      </c>
      <c r="C18" s="5" t="s">
        <v>16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>
        <f t="shared" si="0"/>
        <v>0</v>
      </c>
    </row>
    <row r="19" spans="1:16" ht="18.75">
      <c r="A19" s="18"/>
      <c r="B19" s="7" t="s">
        <v>131</v>
      </c>
      <c r="C19" s="7" t="s">
        <v>18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17">
        <f t="shared" si="0"/>
        <v>0</v>
      </c>
    </row>
    <row r="20" spans="1:16" ht="18.75">
      <c r="A20" s="18" t="s">
        <v>23</v>
      </c>
      <c r="B20" s="305" t="s">
        <v>32</v>
      </c>
      <c r="C20" s="5" t="s">
        <v>16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>
        <f t="shared" si="0"/>
        <v>0</v>
      </c>
    </row>
    <row r="21" spans="1:16" ht="18.75">
      <c r="A21" s="18"/>
      <c r="B21" s="306"/>
      <c r="C21" s="7" t="s">
        <v>18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17">
        <f t="shared" si="0"/>
        <v>0</v>
      </c>
    </row>
    <row r="22" spans="1:16" ht="18.75">
      <c r="A22" s="18"/>
      <c r="B22" s="303" t="s">
        <v>129</v>
      </c>
      <c r="C22" s="5" t="s">
        <v>16</v>
      </c>
      <c r="D22" s="115">
        <f aca="true" t="shared" si="4" ref="D22:G23">D12+D14+D16+D18+D20</f>
        <v>0</v>
      </c>
      <c r="E22" s="115">
        <f t="shared" si="4"/>
        <v>0</v>
      </c>
      <c r="F22" s="115">
        <f t="shared" si="4"/>
        <v>0</v>
      </c>
      <c r="G22" s="115">
        <f t="shared" si="4"/>
        <v>0</v>
      </c>
      <c r="H22" s="115">
        <f aca="true" t="shared" si="5" ref="H22:J23">H12+H14+H16+H18+H20</f>
        <v>0</v>
      </c>
      <c r="I22" s="115">
        <f t="shared" si="5"/>
        <v>0</v>
      </c>
      <c r="J22" s="115">
        <f t="shared" si="5"/>
        <v>0</v>
      </c>
      <c r="K22" s="115">
        <f aca="true" t="shared" si="6" ref="K22:N23">+K12+K14+K16+K18+K20</f>
        <v>0</v>
      </c>
      <c r="L22" s="115">
        <f t="shared" si="6"/>
        <v>0.028</v>
      </c>
      <c r="M22" s="115">
        <f t="shared" si="6"/>
        <v>0.0196</v>
      </c>
      <c r="N22" s="115">
        <f t="shared" si="6"/>
        <v>0</v>
      </c>
      <c r="O22" s="115">
        <f>O12+O14+O16+O18+O20</f>
        <v>0</v>
      </c>
      <c r="P22" s="116">
        <f t="shared" si="0"/>
        <v>0.0476</v>
      </c>
    </row>
    <row r="23" spans="1:16" ht="18.75">
      <c r="A23" s="1"/>
      <c r="B23" s="304"/>
      <c r="C23" s="7" t="s">
        <v>18</v>
      </c>
      <c r="D23" s="6">
        <f t="shared" si="4"/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6"/>
        <v>0</v>
      </c>
      <c r="L23" s="6">
        <f t="shared" si="6"/>
        <v>9.126</v>
      </c>
      <c r="M23" s="6">
        <f t="shared" si="6"/>
        <v>13.823</v>
      </c>
      <c r="N23" s="6">
        <f t="shared" si="6"/>
        <v>0</v>
      </c>
      <c r="O23" s="6">
        <f>O13+O15+O17+O19+O21</f>
        <v>0</v>
      </c>
      <c r="P23" s="117">
        <f t="shared" si="0"/>
        <v>22.948999999999998</v>
      </c>
    </row>
    <row r="24" spans="1:16" ht="18.75">
      <c r="A24" s="18" t="s">
        <v>0</v>
      </c>
      <c r="B24" s="305" t="s">
        <v>33</v>
      </c>
      <c r="C24" s="5" t="s">
        <v>16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>
        <f t="shared" si="0"/>
        <v>0</v>
      </c>
    </row>
    <row r="25" spans="1:16" ht="18.75">
      <c r="A25" s="18" t="s">
        <v>34</v>
      </c>
      <c r="B25" s="306"/>
      <c r="C25" s="7" t="s">
        <v>18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17">
        <f t="shared" si="0"/>
        <v>0</v>
      </c>
    </row>
    <row r="26" spans="1:16" ht="18.75">
      <c r="A26" s="18" t="s">
        <v>35</v>
      </c>
      <c r="B26" s="15" t="s">
        <v>20</v>
      </c>
      <c r="C26" s="5" t="s">
        <v>16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>
        <f t="shared" si="0"/>
        <v>0</v>
      </c>
    </row>
    <row r="27" spans="1:16" ht="18.75">
      <c r="A27" s="18" t="s">
        <v>36</v>
      </c>
      <c r="B27" s="7" t="s">
        <v>197</v>
      </c>
      <c r="C27" s="7" t="s">
        <v>18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17">
        <f t="shared" si="0"/>
        <v>0</v>
      </c>
    </row>
    <row r="28" spans="1:16" ht="18.75">
      <c r="A28" s="18" t="s">
        <v>23</v>
      </c>
      <c r="B28" s="303" t="s">
        <v>132</v>
      </c>
      <c r="C28" s="5" t="s">
        <v>16</v>
      </c>
      <c r="D28" s="115">
        <f aca="true" t="shared" si="7" ref="D28:H29">D24+D26</f>
        <v>0</v>
      </c>
      <c r="E28" s="115">
        <f t="shared" si="7"/>
        <v>0</v>
      </c>
      <c r="F28" s="115">
        <f t="shared" si="7"/>
        <v>0</v>
      </c>
      <c r="G28" s="115">
        <f t="shared" si="7"/>
        <v>0</v>
      </c>
      <c r="H28" s="115">
        <f t="shared" si="7"/>
        <v>0</v>
      </c>
      <c r="I28" s="115">
        <f>I24+I26</f>
        <v>0</v>
      </c>
      <c r="J28" s="115">
        <f>J24+J26</f>
        <v>0</v>
      </c>
      <c r="K28" s="115">
        <f aca="true" t="shared" si="8" ref="K28:N29">+K24+K26</f>
        <v>0</v>
      </c>
      <c r="L28" s="115">
        <f t="shared" si="8"/>
        <v>0</v>
      </c>
      <c r="M28" s="115">
        <f t="shared" si="8"/>
        <v>0</v>
      </c>
      <c r="N28" s="115">
        <f t="shared" si="8"/>
        <v>0</v>
      </c>
      <c r="O28" s="115">
        <f>O24+O26</f>
        <v>0</v>
      </c>
      <c r="P28" s="116">
        <f t="shared" si="0"/>
        <v>0</v>
      </c>
    </row>
    <row r="29" spans="1:16" ht="18.75">
      <c r="A29" s="1"/>
      <c r="B29" s="304"/>
      <c r="C29" s="7" t="s">
        <v>18</v>
      </c>
      <c r="D29" s="6">
        <f t="shared" si="7"/>
        <v>0</v>
      </c>
      <c r="E29" s="6">
        <f t="shared" si="7"/>
        <v>0</v>
      </c>
      <c r="F29" s="6">
        <f t="shared" si="7"/>
        <v>0</v>
      </c>
      <c r="G29" s="6">
        <f t="shared" si="7"/>
        <v>0</v>
      </c>
      <c r="H29" s="6">
        <f t="shared" si="7"/>
        <v>0</v>
      </c>
      <c r="I29" s="6">
        <f>I25+I27</f>
        <v>0</v>
      </c>
      <c r="J29" s="6">
        <f>J25+J27</f>
        <v>0</v>
      </c>
      <c r="K29" s="6">
        <f t="shared" si="8"/>
        <v>0</v>
      </c>
      <c r="L29" s="6">
        <f t="shared" si="8"/>
        <v>0</v>
      </c>
      <c r="M29" s="6">
        <f t="shared" si="8"/>
        <v>0</v>
      </c>
      <c r="N29" s="6">
        <f t="shared" si="8"/>
        <v>0</v>
      </c>
      <c r="O29" s="6">
        <f>O25+O27</f>
        <v>0</v>
      </c>
      <c r="P29" s="117">
        <f t="shared" si="0"/>
        <v>0</v>
      </c>
    </row>
    <row r="30" spans="1:16" ht="18.75">
      <c r="A30" s="18" t="s">
        <v>0</v>
      </c>
      <c r="B30" s="305" t="s">
        <v>37</v>
      </c>
      <c r="C30" s="5" t="s">
        <v>16</v>
      </c>
      <c r="D30" s="115">
        <v>8.8131</v>
      </c>
      <c r="E30" s="115">
        <v>2.6295</v>
      </c>
      <c r="F30" s="115">
        <v>0.8334</v>
      </c>
      <c r="G30" s="115">
        <v>0.0729</v>
      </c>
      <c r="H30" s="115"/>
      <c r="I30" s="115"/>
      <c r="J30" s="115"/>
      <c r="K30" s="115"/>
      <c r="L30" s="115"/>
      <c r="M30" s="115"/>
      <c r="N30" s="115"/>
      <c r="O30" s="115">
        <v>0.007</v>
      </c>
      <c r="P30" s="116">
        <f t="shared" si="0"/>
        <v>12.3559</v>
      </c>
    </row>
    <row r="31" spans="1:16" ht="18.75">
      <c r="A31" s="18" t="s">
        <v>38</v>
      </c>
      <c r="B31" s="306"/>
      <c r="C31" s="7" t="s">
        <v>18</v>
      </c>
      <c r="D31" s="6">
        <v>2335.319</v>
      </c>
      <c r="E31" s="6">
        <v>628.797</v>
      </c>
      <c r="F31" s="6">
        <v>177.24</v>
      </c>
      <c r="G31" s="6">
        <v>12.969</v>
      </c>
      <c r="H31" s="6"/>
      <c r="I31" s="6"/>
      <c r="J31" s="6"/>
      <c r="K31" s="6"/>
      <c r="L31" s="6"/>
      <c r="M31" s="6"/>
      <c r="N31" s="6"/>
      <c r="O31" s="6">
        <v>4.253</v>
      </c>
      <c r="P31" s="117">
        <f t="shared" si="0"/>
        <v>3158.578</v>
      </c>
    </row>
    <row r="32" spans="1:16" ht="18.75">
      <c r="A32" s="18" t="s">
        <v>0</v>
      </c>
      <c r="B32" s="305" t="s">
        <v>39</v>
      </c>
      <c r="C32" s="5" t="s">
        <v>16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>
        <f t="shared" si="0"/>
        <v>0</v>
      </c>
    </row>
    <row r="33" spans="1:16" ht="18.75">
      <c r="A33" s="18" t="s">
        <v>40</v>
      </c>
      <c r="B33" s="306"/>
      <c r="C33" s="7" t="s">
        <v>18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17">
        <f t="shared" si="0"/>
        <v>0</v>
      </c>
    </row>
    <row r="34" spans="1:16" ht="18.75">
      <c r="A34" s="18"/>
      <c r="B34" s="15" t="s">
        <v>20</v>
      </c>
      <c r="C34" s="5" t="s">
        <v>16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>
        <f t="shared" si="0"/>
        <v>0</v>
      </c>
    </row>
    <row r="35" spans="1:16" ht="18.75">
      <c r="A35" s="18" t="s">
        <v>23</v>
      </c>
      <c r="B35" s="7" t="s">
        <v>134</v>
      </c>
      <c r="C35" s="7" t="s">
        <v>18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17">
        <f t="shared" si="0"/>
        <v>0</v>
      </c>
    </row>
    <row r="36" spans="1:16" ht="18.75">
      <c r="A36" s="10"/>
      <c r="B36" s="303" t="s">
        <v>132</v>
      </c>
      <c r="C36" s="5" t="s">
        <v>16</v>
      </c>
      <c r="D36" s="115">
        <f aca="true" t="shared" si="9" ref="D36:G37">D30+D32+D34</f>
        <v>8.8131</v>
      </c>
      <c r="E36" s="115">
        <f t="shared" si="9"/>
        <v>2.6295</v>
      </c>
      <c r="F36" s="115">
        <f t="shared" si="9"/>
        <v>0.8334</v>
      </c>
      <c r="G36" s="115">
        <f t="shared" si="9"/>
        <v>0.0729</v>
      </c>
      <c r="H36" s="115">
        <f aca="true" t="shared" si="10" ref="H36:J37">H30+H32+H34</f>
        <v>0</v>
      </c>
      <c r="I36" s="115">
        <f t="shared" si="10"/>
        <v>0</v>
      </c>
      <c r="J36" s="115">
        <f t="shared" si="10"/>
        <v>0</v>
      </c>
      <c r="K36" s="115">
        <f aca="true" t="shared" si="11" ref="K36:N37">+K30+K32+K34</f>
        <v>0</v>
      </c>
      <c r="L36" s="115">
        <f t="shared" si="11"/>
        <v>0</v>
      </c>
      <c r="M36" s="115">
        <f t="shared" si="11"/>
        <v>0</v>
      </c>
      <c r="N36" s="115">
        <f t="shared" si="11"/>
        <v>0</v>
      </c>
      <c r="O36" s="115">
        <f>O30+O32+O34</f>
        <v>0.007</v>
      </c>
      <c r="P36" s="116">
        <f aca="true" t="shared" si="12" ref="P36:P67">SUM(D36:O36)</f>
        <v>12.3559</v>
      </c>
    </row>
    <row r="37" spans="1:16" ht="18.75">
      <c r="A37" s="8"/>
      <c r="B37" s="304"/>
      <c r="C37" s="7" t="s">
        <v>18</v>
      </c>
      <c r="D37" s="6">
        <f t="shared" si="9"/>
        <v>2335.319</v>
      </c>
      <c r="E37" s="6">
        <f t="shared" si="9"/>
        <v>628.797</v>
      </c>
      <c r="F37" s="6">
        <f t="shared" si="9"/>
        <v>177.24</v>
      </c>
      <c r="G37" s="6">
        <f t="shared" si="9"/>
        <v>12.969</v>
      </c>
      <c r="H37" s="6">
        <f t="shared" si="10"/>
        <v>0</v>
      </c>
      <c r="I37" s="6">
        <f t="shared" si="10"/>
        <v>0</v>
      </c>
      <c r="J37" s="6">
        <f t="shared" si="10"/>
        <v>0</v>
      </c>
      <c r="K37" s="6">
        <f t="shared" si="11"/>
        <v>0</v>
      </c>
      <c r="L37" s="6">
        <f t="shared" si="11"/>
        <v>0</v>
      </c>
      <c r="M37" s="6">
        <f t="shared" si="11"/>
        <v>0</v>
      </c>
      <c r="N37" s="6">
        <f t="shared" si="11"/>
        <v>0</v>
      </c>
      <c r="O37" s="6">
        <f>O31+O33+O35</f>
        <v>4.253</v>
      </c>
      <c r="P37" s="117">
        <f t="shared" si="12"/>
        <v>3158.578</v>
      </c>
    </row>
    <row r="38" spans="1:16" ht="18.75">
      <c r="A38" s="307" t="s">
        <v>41</v>
      </c>
      <c r="B38" s="308"/>
      <c r="C38" s="5" t="s">
        <v>16</v>
      </c>
      <c r="D38" s="115"/>
      <c r="E38" s="115"/>
      <c r="F38" s="115"/>
      <c r="G38" s="115"/>
      <c r="H38" s="115"/>
      <c r="I38" s="115"/>
      <c r="J38" s="115"/>
      <c r="K38" s="115"/>
      <c r="L38" s="115">
        <v>0.0653</v>
      </c>
      <c r="M38" s="115">
        <v>0.0841</v>
      </c>
      <c r="N38" s="115">
        <v>0.0481</v>
      </c>
      <c r="O38" s="115"/>
      <c r="P38" s="116">
        <f t="shared" si="12"/>
        <v>0.19749999999999998</v>
      </c>
    </row>
    <row r="39" spans="1:16" ht="18.75">
      <c r="A39" s="309"/>
      <c r="B39" s="310"/>
      <c r="C39" s="7" t="s">
        <v>18</v>
      </c>
      <c r="D39" s="6"/>
      <c r="E39" s="6"/>
      <c r="F39" s="6"/>
      <c r="G39" s="6"/>
      <c r="H39" s="6"/>
      <c r="I39" s="6"/>
      <c r="J39" s="6"/>
      <c r="K39" s="6"/>
      <c r="L39" s="6">
        <v>15.923</v>
      </c>
      <c r="M39" s="6">
        <v>23.607</v>
      </c>
      <c r="N39" s="6">
        <v>21.316</v>
      </c>
      <c r="O39" s="6"/>
      <c r="P39" s="117">
        <f t="shared" si="12"/>
        <v>60.846000000000004</v>
      </c>
    </row>
    <row r="40" spans="1:16" ht="18.75">
      <c r="A40" s="307" t="s">
        <v>42</v>
      </c>
      <c r="B40" s="308"/>
      <c r="C40" s="5" t="s">
        <v>16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>
        <f t="shared" si="12"/>
        <v>0</v>
      </c>
    </row>
    <row r="41" spans="1:16" ht="18.75">
      <c r="A41" s="309"/>
      <c r="B41" s="310"/>
      <c r="C41" s="7" t="s">
        <v>18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17">
        <f t="shared" si="12"/>
        <v>0</v>
      </c>
    </row>
    <row r="42" spans="1:16" ht="18.75">
      <c r="A42" s="307" t="s">
        <v>43</v>
      </c>
      <c r="B42" s="308"/>
      <c r="C42" s="5" t="s">
        <v>16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>
        <f t="shared" si="12"/>
        <v>0</v>
      </c>
    </row>
    <row r="43" spans="1:16" ht="18.75">
      <c r="A43" s="309"/>
      <c r="B43" s="310"/>
      <c r="C43" s="7" t="s">
        <v>18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17">
        <f t="shared" si="12"/>
        <v>0</v>
      </c>
    </row>
    <row r="44" spans="1:16" ht="18.75">
      <c r="A44" s="307" t="s">
        <v>44</v>
      </c>
      <c r="B44" s="308"/>
      <c r="C44" s="5" t="s">
        <v>16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>
        <f t="shared" si="12"/>
        <v>0</v>
      </c>
    </row>
    <row r="45" spans="1:16" ht="18.75">
      <c r="A45" s="309"/>
      <c r="B45" s="310"/>
      <c r="C45" s="7" t="s">
        <v>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17">
        <f t="shared" si="12"/>
        <v>0</v>
      </c>
    </row>
    <row r="46" spans="1:16" ht="18.75">
      <c r="A46" s="307" t="s">
        <v>45</v>
      </c>
      <c r="B46" s="308"/>
      <c r="C46" s="5" t="s">
        <v>16</v>
      </c>
      <c r="D46" s="115"/>
      <c r="E46" s="115"/>
      <c r="F46" s="115">
        <v>0.0101</v>
      </c>
      <c r="G46" s="115">
        <v>0.022</v>
      </c>
      <c r="H46" s="115"/>
      <c r="I46" s="115"/>
      <c r="J46" s="115"/>
      <c r="K46" s="115"/>
      <c r="L46" s="115"/>
      <c r="M46" s="115"/>
      <c r="N46" s="115"/>
      <c r="O46" s="115"/>
      <c r="P46" s="116">
        <f t="shared" si="12"/>
        <v>0.0321</v>
      </c>
    </row>
    <row r="47" spans="1:16" ht="18.75">
      <c r="A47" s="309"/>
      <c r="B47" s="310"/>
      <c r="C47" s="7" t="s">
        <v>18</v>
      </c>
      <c r="D47" s="6"/>
      <c r="E47" s="6"/>
      <c r="F47" s="6">
        <v>11.466</v>
      </c>
      <c r="G47" s="6">
        <v>4.935</v>
      </c>
      <c r="H47" s="6"/>
      <c r="I47" s="6"/>
      <c r="J47" s="6"/>
      <c r="K47" s="6"/>
      <c r="L47" s="6"/>
      <c r="M47" s="6"/>
      <c r="N47" s="6"/>
      <c r="O47" s="6"/>
      <c r="P47" s="117">
        <f t="shared" si="12"/>
        <v>16.401</v>
      </c>
    </row>
    <row r="48" spans="1:16" ht="18.75">
      <c r="A48" s="307" t="s">
        <v>46</v>
      </c>
      <c r="B48" s="308"/>
      <c r="C48" s="5" t="s">
        <v>16</v>
      </c>
      <c r="D48" s="115">
        <v>1.2063</v>
      </c>
      <c r="E48" s="115"/>
      <c r="F48" s="115"/>
      <c r="G48" s="115"/>
      <c r="H48" s="115"/>
      <c r="I48" s="115"/>
      <c r="J48" s="115"/>
      <c r="K48" s="115">
        <v>0.3164</v>
      </c>
      <c r="L48" s="115">
        <v>8.0695</v>
      </c>
      <c r="M48" s="115">
        <v>7.2173</v>
      </c>
      <c r="N48" s="115">
        <v>12.0953</v>
      </c>
      <c r="O48" s="115">
        <v>11.9186</v>
      </c>
      <c r="P48" s="116">
        <f t="shared" si="12"/>
        <v>40.8234</v>
      </c>
    </row>
    <row r="49" spans="1:16" ht="18.75">
      <c r="A49" s="309"/>
      <c r="B49" s="310"/>
      <c r="C49" s="7" t="s">
        <v>18</v>
      </c>
      <c r="D49" s="6">
        <v>968.631</v>
      </c>
      <c r="E49" s="6"/>
      <c r="F49" s="6"/>
      <c r="G49" s="6"/>
      <c r="H49" s="6"/>
      <c r="I49" s="6"/>
      <c r="J49" s="6"/>
      <c r="K49" s="6">
        <v>118.605</v>
      </c>
      <c r="L49" s="6">
        <v>4145.325</v>
      </c>
      <c r="M49" s="6">
        <v>4649.837</v>
      </c>
      <c r="N49" s="6">
        <v>6914.032</v>
      </c>
      <c r="O49" s="6">
        <v>6561.293</v>
      </c>
      <c r="P49" s="117">
        <f t="shared" si="12"/>
        <v>23357.722999999998</v>
      </c>
    </row>
    <row r="50" spans="1:16" ht="18.75">
      <c r="A50" s="307" t="s">
        <v>47</v>
      </c>
      <c r="B50" s="308"/>
      <c r="C50" s="5" t="s">
        <v>16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>
        <f t="shared" si="12"/>
        <v>0</v>
      </c>
    </row>
    <row r="51" spans="1:16" ht="18.75">
      <c r="A51" s="309"/>
      <c r="B51" s="310"/>
      <c r="C51" s="7" t="s">
        <v>18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17">
        <f t="shared" si="12"/>
        <v>0</v>
      </c>
    </row>
    <row r="52" spans="1:16" ht="18.75">
      <c r="A52" s="307" t="s">
        <v>48</v>
      </c>
      <c r="B52" s="308"/>
      <c r="C52" s="5" t="s">
        <v>16</v>
      </c>
      <c r="D52" s="115"/>
      <c r="E52" s="115"/>
      <c r="F52" s="115">
        <v>0.0149</v>
      </c>
      <c r="G52" s="115">
        <v>0.0282</v>
      </c>
      <c r="H52" s="115">
        <v>0.0433</v>
      </c>
      <c r="I52" s="115"/>
      <c r="J52" s="115"/>
      <c r="K52" s="115"/>
      <c r="L52" s="115">
        <v>0.1915</v>
      </c>
      <c r="M52" s="115">
        <v>0.6625</v>
      </c>
      <c r="N52" s="115">
        <v>0.1113</v>
      </c>
      <c r="O52" s="115"/>
      <c r="P52" s="116">
        <f t="shared" si="12"/>
        <v>1.0517</v>
      </c>
    </row>
    <row r="53" spans="1:16" ht="18.75">
      <c r="A53" s="309"/>
      <c r="B53" s="310"/>
      <c r="C53" s="7" t="s">
        <v>18</v>
      </c>
      <c r="D53" s="6"/>
      <c r="E53" s="6"/>
      <c r="F53" s="6">
        <v>30.556</v>
      </c>
      <c r="G53" s="6">
        <v>40.542</v>
      </c>
      <c r="H53" s="6">
        <v>32.939</v>
      </c>
      <c r="I53" s="6"/>
      <c r="J53" s="6"/>
      <c r="K53" s="6"/>
      <c r="L53" s="6">
        <v>52.83</v>
      </c>
      <c r="M53" s="6">
        <v>154.132</v>
      </c>
      <c r="N53" s="6">
        <v>23.927</v>
      </c>
      <c r="O53" s="6"/>
      <c r="P53" s="117">
        <f t="shared" si="12"/>
        <v>334.92600000000004</v>
      </c>
    </row>
    <row r="54" spans="1:16" ht="18.75">
      <c r="A54" s="3" t="s">
        <v>0</v>
      </c>
      <c r="B54" s="305" t="s">
        <v>135</v>
      </c>
      <c r="C54" s="5" t="s">
        <v>16</v>
      </c>
      <c r="D54" s="115"/>
      <c r="E54" s="115"/>
      <c r="F54" s="115"/>
      <c r="G54" s="115"/>
      <c r="H54" s="115">
        <v>0.1035</v>
      </c>
      <c r="I54" s="115">
        <v>0.0801</v>
      </c>
      <c r="J54" s="115">
        <v>0.034</v>
      </c>
      <c r="K54" s="115">
        <v>0.0457</v>
      </c>
      <c r="L54" s="115"/>
      <c r="M54" s="115"/>
      <c r="N54" s="115"/>
      <c r="O54" s="115"/>
      <c r="P54" s="116">
        <f t="shared" si="12"/>
        <v>0.2633</v>
      </c>
    </row>
    <row r="55" spans="1:16" ht="18.75">
      <c r="A55" s="18" t="s">
        <v>38</v>
      </c>
      <c r="B55" s="306"/>
      <c r="C55" s="7" t="s">
        <v>18</v>
      </c>
      <c r="D55" s="6"/>
      <c r="E55" s="6"/>
      <c r="F55" s="6"/>
      <c r="G55" s="6"/>
      <c r="H55" s="6">
        <v>166.196</v>
      </c>
      <c r="I55" s="6">
        <v>121.571</v>
      </c>
      <c r="J55" s="6">
        <v>55.757</v>
      </c>
      <c r="K55" s="6">
        <v>34.453</v>
      </c>
      <c r="L55" s="6"/>
      <c r="M55" s="6"/>
      <c r="N55" s="6"/>
      <c r="O55" s="6"/>
      <c r="P55" s="117">
        <f t="shared" si="12"/>
        <v>377.977</v>
      </c>
    </row>
    <row r="56" spans="1:16" ht="18.75">
      <c r="A56" s="18" t="s">
        <v>17</v>
      </c>
      <c r="B56" s="15" t="s">
        <v>20</v>
      </c>
      <c r="C56" s="5" t="s">
        <v>16</v>
      </c>
      <c r="D56" s="115">
        <v>0.0021</v>
      </c>
      <c r="E56" s="115"/>
      <c r="F56" s="115"/>
      <c r="G56" s="115">
        <v>0.0048</v>
      </c>
      <c r="H56" s="115">
        <v>0.0234</v>
      </c>
      <c r="I56" s="115">
        <v>0.0861</v>
      </c>
      <c r="J56" s="115">
        <v>0.056</v>
      </c>
      <c r="K56" s="115">
        <v>0.0511</v>
      </c>
      <c r="L56" s="115">
        <v>0.0746</v>
      </c>
      <c r="M56" s="115">
        <v>0.3057</v>
      </c>
      <c r="N56" s="115">
        <v>0.12</v>
      </c>
      <c r="O56" s="115">
        <v>0.0189</v>
      </c>
      <c r="P56" s="116">
        <f t="shared" si="12"/>
        <v>0.7427000000000001</v>
      </c>
    </row>
    <row r="57" spans="1:16" ht="18.75">
      <c r="A57" s="18" t="s">
        <v>23</v>
      </c>
      <c r="B57" s="7" t="s">
        <v>136</v>
      </c>
      <c r="C57" s="7" t="s">
        <v>18</v>
      </c>
      <c r="D57" s="6">
        <v>2.205</v>
      </c>
      <c r="E57" s="6"/>
      <c r="F57" s="6"/>
      <c r="G57" s="6">
        <v>5.828</v>
      </c>
      <c r="H57" s="6">
        <v>24.749</v>
      </c>
      <c r="I57" s="6">
        <v>50.487</v>
      </c>
      <c r="J57" s="6">
        <v>43.914</v>
      </c>
      <c r="K57" s="6">
        <v>43.937</v>
      </c>
      <c r="L57" s="6">
        <v>50.196</v>
      </c>
      <c r="M57" s="6">
        <v>146.823</v>
      </c>
      <c r="N57" s="6">
        <v>83.552</v>
      </c>
      <c r="O57" s="6">
        <v>17.189</v>
      </c>
      <c r="P57" s="117">
        <f t="shared" si="12"/>
        <v>468.88000000000005</v>
      </c>
    </row>
    <row r="58" spans="1:16" ht="18.75">
      <c r="A58" s="18"/>
      <c r="B58" s="303" t="s">
        <v>129</v>
      </c>
      <c r="C58" s="5" t="s">
        <v>16</v>
      </c>
      <c r="D58" s="115">
        <f aca="true" t="shared" si="13" ref="D58:G59">D54+D56</f>
        <v>0.0021</v>
      </c>
      <c r="E58" s="115">
        <f t="shared" si="13"/>
        <v>0</v>
      </c>
      <c r="F58" s="115">
        <f t="shared" si="13"/>
        <v>0</v>
      </c>
      <c r="G58" s="115">
        <f t="shared" si="13"/>
        <v>0.0048</v>
      </c>
      <c r="H58" s="115">
        <f aca="true" t="shared" si="14" ref="H58:J59">H54+H56</f>
        <v>0.12689999999999999</v>
      </c>
      <c r="I58" s="115">
        <f t="shared" si="14"/>
        <v>0.16620000000000001</v>
      </c>
      <c r="J58" s="115">
        <f t="shared" si="14"/>
        <v>0.09</v>
      </c>
      <c r="K58" s="115">
        <f aca="true" t="shared" si="15" ref="K58:N59">+K54+K56</f>
        <v>0.0968</v>
      </c>
      <c r="L58" s="115">
        <f t="shared" si="15"/>
        <v>0.0746</v>
      </c>
      <c r="M58" s="115">
        <f t="shared" si="15"/>
        <v>0.3057</v>
      </c>
      <c r="N58" s="115">
        <f t="shared" si="15"/>
        <v>0.12</v>
      </c>
      <c r="O58" s="115">
        <f>O54+O56</f>
        <v>0.0189</v>
      </c>
      <c r="P58" s="116">
        <f t="shared" si="12"/>
        <v>1.006</v>
      </c>
    </row>
    <row r="59" spans="1:16" ht="18.75">
      <c r="A59" s="1"/>
      <c r="B59" s="304"/>
      <c r="C59" s="7" t="s">
        <v>18</v>
      </c>
      <c r="D59" s="6">
        <f t="shared" si="13"/>
        <v>2.205</v>
      </c>
      <c r="E59" s="6">
        <f t="shared" si="13"/>
        <v>0</v>
      </c>
      <c r="F59" s="6">
        <f t="shared" si="13"/>
        <v>0</v>
      </c>
      <c r="G59" s="6">
        <f t="shared" si="13"/>
        <v>5.828</v>
      </c>
      <c r="H59" s="6">
        <f t="shared" si="14"/>
        <v>190.945</v>
      </c>
      <c r="I59" s="6">
        <f t="shared" si="14"/>
        <v>172.058</v>
      </c>
      <c r="J59" s="6">
        <f t="shared" si="14"/>
        <v>99.67099999999999</v>
      </c>
      <c r="K59" s="6">
        <f t="shared" si="15"/>
        <v>78.39</v>
      </c>
      <c r="L59" s="6">
        <f t="shared" si="15"/>
        <v>50.196</v>
      </c>
      <c r="M59" s="6">
        <f t="shared" si="15"/>
        <v>146.823</v>
      </c>
      <c r="N59" s="6">
        <f t="shared" si="15"/>
        <v>83.552</v>
      </c>
      <c r="O59" s="6">
        <f>O55+O57</f>
        <v>17.189</v>
      </c>
      <c r="P59" s="117">
        <f t="shared" si="12"/>
        <v>846.857</v>
      </c>
    </row>
    <row r="60" spans="1:16" ht="18.75">
      <c r="A60" s="18" t="s">
        <v>0</v>
      </c>
      <c r="B60" s="305" t="s">
        <v>137</v>
      </c>
      <c r="C60" s="5" t="s">
        <v>16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>
        <f t="shared" si="12"/>
        <v>0</v>
      </c>
    </row>
    <row r="61" spans="1:16" ht="18.75">
      <c r="A61" s="18" t="s">
        <v>49</v>
      </c>
      <c r="B61" s="306"/>
      <c r="C61" s="7" t="s">
        <v>18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17">
        <f t="shared" si="12"/>
        <v>0</v>
      </c>
    </row>
    <row r="62" spans="1:16" ht="18.75">
      <c r="A62" s="18" t="s">
        <v>0</v>
      </c>
      <c r="B62" s="15" t="s">
        <v>50</v>
      </c>
      <c r="C62" s="5" t="s">
        <v>16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>
        <f t="shared" si="12"/>
        <v>0</v>
      </c>
    </row>
    <row r="63" spans="1:16" ht="18.75">
      <c r="A63" s="18" t="s">
        <v>51</v>
      </c>
      <c r="B63" s="7" t="s">
        <v>138</v>
      </c>
      <c r="C63" s="7" t="s">
        <v>18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17">
        <f t="shared" si="12"/>
        <v>0</v>
      </c>
    </row>
    <row r="64" spans="1:16" ht="18.75">
      <c r="A64" s="18" t="s">
        <v>0</v>
      </c>
      <c r="B64" s="305" t="s">
        <v>53</v>
      </c>
      <c r="C64" s="5" t="s">
        <v>16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>
        <f t="shared" si="12"/>
        <v>0</v>
      </c>
    </row>
    <row r="65" spans="1:16" ht="18.75">
      <c r="A65" s="18" t="s">
        <v>23</v>
      </c>
      <c r="B65" s="306"/>
      <c r="C65" s="7" t="s">
        <v>18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17">
        <f t="shared" si="12"/>
        <v>0</v>
      </c>
    </row>
    <row r="66" spans="1:16" ht="18.75">
      <c r="A66" s="10"/>
      <c r="B66" s="15" t="s">
        <v>20</v>
      </c>
      <c r="C66" s="5" t="s">
        <v>16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>
        <f t="shared" si="12"/>
        <v>0</v>
      </c>
    </row>
    <row r="67" spans="1:16" ht="19.5" thickBot="1">
      <c r="A67" s="11" t="s">
        <v>0</v>
      </c>
      <c r="B67" s="12" t="s">
        <v>138</v>
      </c>
      <c r="C67" s="12" t="s">
        <v>18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21">
        <f t="shared" si="12"/>
        <v>0</v>
      </c>
    </row>
    <row r="68" ht="18.75">
      <c r="P68" s="27"/>
    </row>
    <row r="69" spans="1:16" ht="19.5" thickBot="1">
      <c r="A69" s="13" t="s">
        <v>96</v>
      </c>
      <c r="B69" s="3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 t="s">
        <v>139</v>
      </c>
      <c r="P69" s="13"/>
    </row>
    <row r="70" spans="1:16" ht="18.75">
      <c r="A70" s="8"/>
      <c r="B70" s="9"/>
      <c r="C70" s="9"/>
      <c r="D70" s="28" t="s">
        <v>211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14</v>
      </c>
    </row>
    <row r="71" spans="1:16" ht="18.75">
      <c r="A71" s="18" t="s">
        <v>49</v>
      </c>
      <c r="B71" s="303" t="s">
        <v>24</v>
      </c>
      <c r="C71" s="5" t="s">
        <v>16</v>
      </c>
      <c r="D71" s="115">
        <f aca="true" t="shared" si="16" ref="D71:G72">D60+D62+D64+D66</f>
        <v>0</v>
      </c>
      <c r="E71" s="115">
        <f t="shared" si="16"/>
        <v>0</v>
      </c>
      <c r="F71" s="115">
        <f t="shared" si="16"/>
        <v>0</v>
      </c>
      <c r="G71" s="115">
        <f t="shared" si="16"/>
        <v>0</v>
      </c>
      <c r="H71" s="115">
        <f aca="true" t="shared" si="17" ref="H71:J72">H60+H62+H64+H66</f>
        <v>0</v>
      </c>
      <c r="I71" s="115">
        <f t="shared" si="17"/>
        <v>0</v>
      </c>
      <c r="J71" s="115">
        <f t="shared" si="17"/>
        <v>0</v>
      </c>
      <c r="K71" s="115">
        <f aca="true" t="shared" si="18" ref="K71:N72">+K60+K62+K64+K66</f>
        <v>0</v>
      </c>
      <c r="L71" s="115">
        <f t="shared" si="18"/>
        <v>0</v>
      </c>
      <c r="M71" s="115">
        <f t="shared" si="18"/>
        <v>0</v>
      </c>
      <c r="N71" s="115">
        <f t="shared" si="18"/>
        <v>0</v>
      </c>
      <c r="O71" s="115">
        <f>O60+O62+O64+O66</f>
        <v>0</v>
      </c>
      <c r="P71" s="116">
        <f aca="true" t="shared" si="19" ref="P71:P102">SUM(D71:O71)</f>
        <v>0</v>
      </c>
    </row>
    <row r="72" spans="1:16" ht="18.75">
      <c r="A72" s="1" t="s">
        <v>51</v>
      </c>
      <c r="B72" s="304"/>
      <c r="C72" s="7" t="s">
        <v>18</v>
      </c>
      <c r="D72" s="6">
        <f t="shared" si="16"/>
        <v>0</v>
      </c>
      <c r="E72" s="6">
        <f t="shared" si="16"/>
        <v>0</v>
      </c>
      <c r="F72" s="6">
        <f t="shared" si="16"/>
        <v>0</v>
      </c>
      <c r="G72" s="6">
        <f t="shared" si="16"/>
        <v>0</v>
      </c>
      <c r="H72" s="6">
        <f t="shared" si="17"/>
        <v>0</v>
      </c>
      <c r="I72" s="6">
        <f t="shared" si="17"/>
        <v>0</v>
      </c>
      <c r="J72" s="6">
        <f t="shared" si="17"/>
        <v>0</v>
      </c>
      <c r="K72" s="6">
        <f t="shared" si="18"/>
        <v>0</v>
      </c>
      <c r="L72" s="6">
        <f t="shared" si="18"/>
        <v>0</v>
      </c>
      <c r="M72" s="122">
        <f t="shared" si="18"/>
        <v>0</v>
      </c>
      <c r="N72" s="6">
        <f t="shared" si="18"/>
        <v>0</v>
      </c>
      <c r="O72" s="6">
        <f>O61+O63+O65+O67</f>
        <v>0</v>
      </c>
      <c r="P72" s="117">
        <f t="shared" si="19"/>
        <v>0</v>
      </c>
    </row>
    <row r="73" spans="1:16" ht="18.75">
      <c r="A73" s="18" t="s">
        <v>0</v>
      </c>
      <c r="B73" s="305" t="s">
        <v>54</v>
      </c>
      <c r="C73" s="5" t="s">
        <v>16</v>
      </c>
      <c r="D73" s="115">
        <v>0.1867</v>
      </c>
      <c r="E73" s="115">
        <v>0.1119</v>
      </c>
      <c r="F73" s="115">
        <v>0.1798</v>
      </c>
      <c r="G73" s="115">
        <v>0.1152</v>
      </c>
      <c r="H73" s="115">
        <v>0.7431</v>
      </c>
      <c r="I73" s="115">
        <v>8.0538</v>
      </c>
      <c r="J73" s="115">
        <v>4.8553</v>
      </c>
      <c r="K73" s="115">
        <v>1.7034</v>
      </c>
      <c r="L73" s="115">
        <v>1.2176</v>
      </c>
      <c r="M73" s="118">
        <v>1.0816</v>
      </c>
      <c r="N73" s="115">
        <v>0.9503</v>
      </c>
      <c r="O73" s="115">
        <v>1.0476</v>
      </c>
      <c r="P73" s="116">
        <f t="shared" si="19"/>
        <v>20.2463</v>
      </c>
    </row>
    <row r="74" spans="1:16" ht="18.75">
      <c r="A74" s="18" t="s">
        <v>34</v>
      </c>
      <c r="B74" s="306"/>
      <c r="C74" s="7" t="s">
        <v>18</v>
      </c>
      <c r="D74" s="6">
        <v>483.009</v>
      </c>
      <c r="E74" s="6">
        <v>293.534</v>
      </c>
      <c r="F74" s="6">
        <v>429.501</v>
      </c>
      <c r="G74" s="6">
        <v>254.149</v>
      </c>
      <c r="H74" s="6">
        <v>979.581</v>
      </c>
      <c r="I74" s="6">
        <v>5567.108</v>
      </c>
      <c r="J74" s="6">
        <v>6032.489</v>
      </c>
      <c r="K74" s="6">
        <v>2804.924</v>
      </c>
      <c r="L74" s="6">
        <v>2191.004</v>
      </c>
      <c r="M74" s="6">
        <v>1536.849</v>
      </c>
      <c r="N74" s="6">
        <v>1622.093</v>
      </c>
      <c r="O74" s="6">
        <v>1787.582</v>
      </c>
      <c r="P74" s="117">
        <f t="shared" si="19"/>
        <v>23981.822999999997</v>
      </c>
    </row>
    <row r="75" spans="1:16" ht="18.75">
      <c r="A75" s="18" t="s">
        <v>0</v>
      </c>
      <c r="B75" s="305" t="s">
        <v>55</v>
      </c>
      <c r="C75" s="5" t="s">
        <v>16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6">
        <f t="shared" si="19"/>
        <v>0</v>
      </c>
    </row>
    <row r="76" spans="1:16" ht="18.75">
      <c r="A76" s="18" t="s">
        <v>0</v>
      </c>
      <c r="B76" s="306"/>
      <c r="C76" s="7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17">
        <f t="shared" si="19"/>
        <v>0</v>
      </c>
    </row>
    <row r="77" spans="1:16" ht="18.75">
      <c r="A77" s="18" t="s">
        <v>56</v>
      </c>
      <c r="B77" s="15" t="s">
        <v>174</v>
      </c>
      <c r="C77" s="5" t="s">
        <v>16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>
        <f t="shared" si="19"/>
        <v>0</v>
      </c>
    </row>
    <row r="78" spans="1:16" ht="18.75">
      <c r="A78" s="18"/>
      <c r="B78" s="7" t="s">
        <v>175</v>
      </c>
      <c r="C78" s="7" t="s">
        <v>18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17">
        <f t="shared" si="19"/>
        <v>0</v>
      </c>
    </row>
    <row r="79" spans="1:16" ht="18.75">
      <c r="A79" s="18"/>
      <c r="B79" s="305" t="s">
        <v>59</v>
      </c>
      <c r="C79" s="5" t="s">
        <v>16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6">
        <f t="shared" si="19"/>
        <v>0</v>
      </c>
    </row>
    <row r="80" spans="1:16" ht="18.75">
      <c r="A80" s="18" t="s">
        <v>17</v>
      </c>
      <c r="B80" s="306"/>
      <c r="C80" s="7" t="s">
        <v>18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17">
        <f t="shared" si="19"/>
        <v>0</v>
      </c>
    </row>
    <row r="81" spans="1:16" ht="18.75">
      <c r="A81" s="18"/>
      <c r="B81" s="15" t="s">
        <v>20</v>
      </c>
      <c r="C81" s="5" t="s">
        <v>16</v>
      </c>
      <c r="D81" s="115">
        <v>8.0284</v>
      </c>
      <c r="E81" s="115">
        <v>2.3331</v>
      </c>
      <c r="F81" s="115">
        <v>3.7086</v>
      </c>
      <c r="G81" s="115">
        <v>2.9543</v>
      </c>
      <c r="H81" s="115">
        <v>9.3783</v>
      </c>
      <c r="I81" s="115">
        <v>11.7794</v>
      </c>
      <c r="J81" s="115">
        <v>3.8646</v>
      </c>
      <c r="K81" s="115">
        <v>2.5844</v>
      </c>
      <c r="L81" s="115">
        <v>1.3431</v>
      </c>
      <c r="M81" s="115">
        <v>2.1985</v>
      </c>
      <c r="N81" s="115">
        <v>1.685</v>
      </c>
      <c r="O81" s="115">
        <v>7.1574</v>
      </c>
      <c r="P81" s="116">
        <f t="shared" si="19"/>
        <v>57.01510000000001</v>
      </c>
    </row>
    <row r="82" spans="1:16" ht="18.75">
      <c r="A82" s="18"/>
      <c r="B82" s="7" t="s">
        <v>176</v>
      </c>
      <c r="C82" s="7" t="s">
        <v>18</v>
      </c>
      <c r="D82" s="6">
        <v>2908.519</v>
      </c>
      <c r="E82" s="6">
        <v>1189.03</v>
      </c>
      <c r="F82" s="6">
        <v>2391.635</v>
      </c>
      <c r="G82" s="6">
        <v>2260.128</v>
      </c>
      <c r="H82" s="6">
        <v>6433.898</v>
      </c>
      <c r="I82" s="6">
        <v>8025.188</v>
      </c>
      <c r="J82" s="6">
        <v>4608.331</v>
      </c>
      <c r="K82" s="6">
        <v>4152.586</v>
      </c>
      <c r="L82" s="6">
        <v>2297.072</v>
      </c>
      <c r="M82" s="6">
        <v>2715.258</v>
      </c>
      <c r="N82" s="6">
        <v>1330.382</v>
      </c>
      <c r="O82" s="6">
        <v>4481.271</v>
      </c>
      <c r="P82" s="117">
        <f t="shared" si="19"/>
        <v>42793.298</v>
      </c>
    </row>
    <row r="83" spans="1:16" ht="18.75">
      <c r="A83" s="18" t="s">
        <v>23</v>
      </c>
      <c r="B83" s="303" t="s">
        <v>212</v>
      </c>
      <c r="C83" s="5" t="s">
        <v>16</v>
      </c>
      <c r="D83" s="115">
        <f aca="true" t="shared" si="20" ref="D83:G84">+D73+D75+D77+D79+D81</f>
        <v>8.2151</v>
      </c>
      <c r="E83" s="115">
        <f t="shared" si="20"/>
        <v>2.445</v>
      </c>
      <c r="F83" s="115">
        <f t="shared" si="20"/>
        <v>3.8884000000000003</v>
      </c>
      <c r="G83" s="115">
        <f t="shared" si="20"/>
        <v>3.0695</v>
      </c>
      <c r="H83" s="115">
        <f>+H73+H75+H77+H79+H81</f>
        <v>10.1214</v>
      </c>
      <c r="I83" s="115">
        <f aca="true" t="shared" si="21" ref="I83:O84">+I73+I75+I77+I79+I81</f>
        <v>19.8332</v>
      </c>
      <c r="J83" s="115">
        <f t="shared" si="21"/>
        <v>8.719899999999999</v>
      </c>
      <c r="K83" s="115">
        <f t="shared" si="21"/>
        <v>4.2878</v>
      </c>
      <c r="L83" s="115">
        <f t="shared" si="21"/>
        <v>2.5606999999999998</v>
      </c>
      <c r="M83" s="115">
        <f t="shared" si="21"/>
        <v>3.2801</v>
      </c>
      <c r="N83" s="115">
        <f t="shared" si="21"/>
        <v>2.6353</v>
      </c>
      <c r="O83" s="115">
        <f t="shared" si="21"/>
        <v>8.205</v>
      </c>
      <c r="P83" s="116">
        <f t="shared" si="19"/>
        <v>77.2614</v>
      </c>
    </row>
    <row r="84" spans="1:16" ht="18.75">
      <c r="A84" s="8"/>
      <c r="B84" s="304"/>
      <c r="C84" s="7" t="s">
        <v>18</v>
      </c>
      <c r="D84" s="6">
        <f t="shared" si="20"/>
        <v>3391.528</v>
      </c>
      <c r="E84" s="6">
        <f t="shared" si="20"/>
        <v>1482.5639999999999</v>
      </c>
      <c r="F84" s="6">
        <f t="shared" si="20"/>
        <v>2821.1360000000004</v>
      </c>
      <c r="G84" s="6">
        <f t="shared" si="20"/>
        <v>2514.277</v>
      </c>
      <c r="H84" s="6">
        <f>+H74+H76+H78+H80+H82</f>
        <v>7413.479</v>
      </c>
      <c r="I84" s="6">
        <f t="shared" si="21"/>
        <v>13592.296</v>
      </c>
      <c r="J84" s="6">
        <f t="shared" si="21"/>
        <v>10640.82</v>
      </c>
      <c r="K84" s="6">
        <f t="shared" si="21"/>
        <v>6957.51</v>
      </c>
      <c r="L84" s="6">
        <f t="shared" si="21"/>
        <v>4488.076</v>
      </c>
      <c r="M84" s="6">
        <f t="shared" si="21"/>
        <v>4252.107</v>
      </c>
      <c r="N84" s="6">
        <f t="shared" si="21"/>
        <v>2952.4750000000004</v>
      </c>
      <c r="O84" s="6">
        <f t="shared" si="21"/>
        <v>6268.853</v>
      </c>
      <c r="P84" s="117">
        <f t="shared" si="19"/>
        <v>66775.121</v>
      </c>
    </row>
    <row r="85" spans="1:16" ht="18.75">
      <c r="A85" s="307" t="s">
        <v>177</v>
      </c>
      <c r="B85" s="308"/>
      <c r="C85" s="5" t="s">
        <v>16</v>
      </c>
      <c r="D85" s="115">
        <v>0.0137</v>
      </c>
      <c r="E85" s="115"/>
      <c r="F85" s="115"/>
      <c r="G85" s="115">
        <v>0.171</v>
      </c>
      <c r="H85" s="115">
        <v>0.4529</v>
      </c>
      <c r="I85" s="115">
        <v>0.4887</v>
      </c>
      <c r="J85" s="115">
        <v>0.2924</v>
      </c>
      <c r="K85" s="115">
        <v>0.4064</v>
      </c>
      <c r="L85" s="115">
        <v>0.7257</v>
      </c>
      <c r="M85" s="115">
        <v>0.6201</v>
      </c>
      <c r="N85" s="115">
        <v>0.726</v>
      </c>
      <c r="O85" s="115">
        <v>0.1531</v>
      </c>
      <c r="P85" s="116">
        <f t="shared" si="19"/>
        <v>4.05</v>
      </c>
    </row>
    <row r="86" spans="1:16" ht="18.75">
      <c r="A86" s="309"/>
      <c r="B86" s="310"/>
      <c r="C86" s="7" t="s">
        <v>18</v>
      </c>
      <c r="D86" s="6">
        <v>10.647</v>
      </c>
      <c r="E86" s="6"/>
      <c r="F86" s="6"/>
      <c r="G86" s="6">
        <v>209.858</v>
      </c>
      <c r="H86" s="6">
        <v>482.546</v>
      </c>
      <c r="I86" s="6">
        <v>315.876</v>
      </c>
      <c r="J86" s="6">
        <v>345.195</v>
      </c>
      <c r="K86" s="6">
        <v>473.55</v>
      </c>
      <c r="L86" s="6">
        <v>594.665</v>
      </c>
      <c r="M86" s="6">
        <v>539.268</v>
      </c>
      <c r="N86" s="6">
        <v>562.162</v>
      </c>
      <c r="O86" s="6">
        <v>108.14</v>
      </c>
      <c r="P86" s="117">
        <f t="shared" si="19"/>
        <v>3641.9069999999997</v>
      </c>
    </row>
    <row r="87" spans="1:16" ht="18.75">
      <c r="A87" s="307" t="s">
        <v>178</v>
      </c>
      <c r="B87" s="308"/>
      <c r="C87" s="5" t="s">
        <v>16</v>
      </c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6">
        <f t="shared" si="19"/>
        <v>0</v>
      </c>
    </row>
    <row r="88" spans="1:16" ht="18.75">
      <c r="A88" s="309"/>
      <c r="B88" s="310"/>
      <c r="C88" s="7" t="s">
        <v>18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17">
        <f t="shared" si="19"/>
        <v>0</v>
      </c>
    </row>
    <row r="89" spans="1:16" ht="18.75">
      <c r="A89" s="307" t="s">
        <v>179</v>
      </c>
      <c r="B89" s="308"/>
      <c r="C89" s="5" t="s">
        <v>16</v>
      </c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>
        <f t="shared" si="19"/>
        <v>0</v>
      </c>
    </row>
    <row r="90" spans="1:16" ht="18.75">
      <c r="A90" s="309"/>
      <c r="B90" s="310"/>
      <c r="C90" s="7" t="s">
        <v>18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17">
        <f t="shared" si="19"/>
        <v>0</v>
      </c>
    </row>
    <row r="91" spans="1:16" ht="18.75">
      <c r="A91" s="307" t="s">
        <v>180</v>
      </c>
      <c r="B91" s="308"/>
      <c r="C91" s="5" t="s">
        <v>16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>
        <f t="shared" si="19"/>
        <v>0</v>
      </c>
    </row>
    <row r="92" spans="1:16" ht="18.75">
      <c r="A92" s="309"/>
      <c r="B92" s="310"/>
      <c r="C92" s="7" t="s">
        <v>18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17">
        <f t="shared" si="19"/>
        <v>0</v>
      </c>
    </row>
    <row r="93" spans="1:16" ht="18.75">
      <c r="A93" s="307" t="s">
        <v>181</v>
      </c>
      <c r="B93" s="308"/>
      <c r="C93" s="5" t="s">
        <v>16</v>
      </c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>
        <f t="shared" si="19"/>
        <v>0</v>
      </c>
    </row>
    <row r="94" spans="1:16" ht="18.75">
      <c r="A94" s="309"/>
      <c r="B94" s="310"/>
      <c r="C94" s="7" t="s">
        <v>18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17">
        <f t="shared" si="19"/>
        <v>0</v>
      </c>
    </row>
    <row r="95" spans="1:16" ht="18.75">
      <c r="A95" s="307" t="s">
        <v>182</v>
      </c>
      <c r="B95" s="308"/>
      <c r="C95" s="5" t="s">
        <v>16</v>
      </c>
      <c r="D95" s="115">
        <v>1.4662</v>
      </c>
      <c r="E95" s="115">
        <v>0.8846</v>
      </c>
      <c r="F95" s="115">
        <v>0.8476</v>
      </c>
      <c r="G95" s="115">
        <v>1.8064</v>
      </c>
      <c r="H95" s="115">
        <v>5.9763</v>
      </c>
      <c r="I95" s="115">
        <v>1.7714</v>
      </c>
      <c r="J95" s="115">
        <v>2.6624</v>
      </c>
      <c r="K95" s="115">
        <v>2.5889</v>
      </c>
      <c r="L95" s="115">
        <v>1.6606</v>
      </c>
      <c r="M95" s="115">
        <v>2.5889</v>
      </c>
      <c r="N95" s="115">
        <v>0.3545</v>
      </c>
      <c r="O95" s="115">
        <v>0.2347</v>
      </c>
      <c r="P95" s="116">
        <f t="shared" si="19"/>
        <v>22.842499999999998</v>
      </c>
    </row>
    <row r="96" spans="1:16" ht="18.75">
      <c r="A96" s="309"/>
      <c r="B96" s="310"/>
      <c r="C96" s="7" t="s">
        <v>18</v>
      </c>
      <c r="D96" s="6">
        <v>247.176</v>
      </c>
      <c r="E96" s="6">
        <v>393.11</v>
      </c>
      <c r="F96" s="6">
        <v>464.077</v>
      </c>
      <c r="G96" s="6">
        <v>1017.23</v>
      </c>
      <c r="H96" s="6">
        <v>2247.892</v>
      </c>
      <c r="I96" s="6">
        <v>1442.512</v>
      </c>
      <c r="J96" s="6">
        <v>3315.353</v>
      </c>
      <c r="K96" s="6">
        <v>3412.888</v>
      </c>
      <c r="L96" s="6">
        <v>1681.513</v>
      </c>
      <c r="M96" s="6">
        <v>1062.822</v>
      </c>
      <c r="N96" s="6">
        <v>191.965</v>
      </c>
      <c r="O96" s="6">
        <v>96.126</v>
      </c>
      <c r="P96" s="117">
        <f t="shared" si="19"/>
        <v>15572.663999999997</v>
      </c>
    </row>
    <row r="97" spans="1:16" ht="18.75">
      <c r="A97" s="307" t="s">
        <v>64</v>
      </c>
      <c r="B97" s="308"/>
      <c r="C97" s="5" t="s">
        <v>16</v>
      </c>
      <c r="D97" s="115">
        <v>3.9471</v>
      </c>
      <c r="E97" s="115">
        <v>4.966</v>
      </c>
      <c r="F97" s="115">
        <v>4.6339</v>
      </c>
      <c r="G97" s="115">
        <v>9.0733</v>
      </c>
      <c r="H97" s="115">
        <v>2.5327</v>
      </c>
      <c r="I97" s="115">
        <v>2.5996</v>
      </c>
      <c r="J97" s="115">
        <v>2.7607</v>
      </c>
      <c r="K97" s="115">
        <v>1.8188</v>
      </c>
      <c r="L97" s="115">
        <v>5.3184</v>
      </c>
      <c r="M97" s="115">
        <v>7.3101</v>
      </c>
      <c r="N97" s="115">
        <v>8.4694</v>
      </c>
      <c r="O97" s="115">
        <v>4.0348</v>
      </c>
      <c r="P97" s="116">
        <f t="shared" si="19"/>
        <v>57.46479999999999</v>
      </c>
    </row>
    <row r="98" spans="1:16" ht="18.75">
      <c r="A98" s="309"/>
      <c r="B98" s="310"/>
      <c r="C98" s="7" t="s">
        <v>18</v>
      </c>
      <c r="D98" s="6">
        <v>4448.666</v>
      </c>
      <c r="E98" s="6">
        <v>4605.001</v>
      </c>
      <c r="F98" s="6">
        <v>6019.662</v>
      </c>
      <c r="G98" s="6">
        <v>7782.664</v>
      </c>
      <c r="H98" s="6">
        <v>2237.459</v>
      </c>
      <c r="I98" s="6">
        <v>1714.079</v>
      </c>
      <c r="J98" s="6">
        <v>2059.708</v>
      </c>
      <c r="K98" s="6">
        <v>1898.738</v>
      </c>
      <c r="L98" s="6">
        <v>5894.119</v>
      </c>
      <c r="M98" s="6">
        <v>9194.971</v>
      </c>
      <c r="N98" s="6">
        <v>9171.867</v>
      </c>
      <c r="O98" s="6">
        <v>4642.364</v>
      </c>
      <c r="P98" s="117">
        <f t="shared" si="19"/>
        <v>59669.298</v>
      </c>
    </row>
    <row r="99" spans="1:16" ht="18.75">
      <c r="A99" s="311" t="s">
        <v>65</v>
      </c>
      <c r="B99" s="312"/>
      <c r="C99" s="5" t="s">
        <v>16</v>
      </c>
      <c r="D99" s="115">
        <f aca="true" t="shared" si="22" ref="D99:H100">+D8+D10+D22+D28+D36+D38+D40+D42+D44+D46+D48+D50+D52+D58+D71+D83+D85+D87+D89+D91+D93+D95+D97</f>
        <v>23.663600000000002</v>
      </c>
      <c r="E99" s="115">
        <f t="shared" si="22"/>
        <v>10.9251</v>
      </c>
      <c r="F99" s="115">
        <f t="shared" si="22"/>
        <v>10.2283</v>
      </c>
      <c r="G99" s="115">
        <f t="shared" si="22"/>
        <v>14.248099999999999</v>
      </c>
      <c r="H99" s="115">
        <f t="shared" si="22"/>
        <v>19.253499999999995</v>
      </c>
      <c r="I99" s="115">
        <f aca="true" t="shared" si="23" ref="I99:O100">+I8+I10+I22+I28+I36+I38+I40+I42+I44+I46+I48+I50+I52+I58+I71+I83+I85+I87+I89+I91+I93+I95+I97</f>
        <v>24.8591</v>
      </c>
      <c r="J99" s="115">
        <f t="shared" si="23"/>
        <v>14.5254</v>
      </c>
      <c r="K99" s="115">
        <f t="shared" si="23"/>
        <v>9.515099999999999</v>
      </c>
      <c r="L99" s="115">
        <f t="shared" si="23"/>
        <v>18.6943</v>
      </c>
      <c r="M99" s="115">
        <f t="shared" si="23"/>
        <v>22.0884</v>
      </c>
      <c r="N99" s="115">
        <f t="shared" si="23"/>
        <v>24.5599</v>
      </c>
      <c r="O99" s="115">
        <f t="shared" si="23"/>
        <v>24.5721</v>
      </c>
      <c r="P99" s="116">
        <f t="shared" si="19"/>
        <v>217.13290000000003</v>
      </c>
    </row>
    <row r="100" spans="1:16" ht="18.75">
      <c r="A100" s="313"/>
      <c r="B100" s="314"/>
      <c r="C100" s="7" t="s">
        <v>18</v>
      </c>
      <c r="D100" s="6">
        <f t="shared" si="22"/>
        <v>11404.171999999999</v>
      </c>
      <c r="E100" s="6">
        <f t="shared" si="22"/>
        <v>7109.472</v>
      </c>
      <c r="F100" s="6">
        <f t="shared" si="22"/>
        <v>9524.137</v>
      </c>
      <c r="G100" s="6">
        <f t="shared" si="22"/>
        <v>11588.303</v>
      </c>
      <c r="H100" s="6">
        <f t="shared" si="22"/>
        <v>12605.259999999998</v>
      </c>
      <c r="I100" s="6">
        <f t="shared" si="23"/>
        <v>17236.821</v>
      </c>
      <c r="J100" s="6">
        <f t="shared" si="23"/>
        <v>16460.747</v>
      </c>
      <c r="K100" s="6">
        <f t="shared" si="23"/>
        <v>12939.680999999999</v>
      </c>
      <c r="L100" s="6">
        <f t="shared" si="23"/>
        <v>16931.772999999997</v>
      </c>
      <c r="M100" s="6">
        <f t="shared" si="23"/>
        <v>20037.39</v>
      </c>
      <c r="N100" s="6">
        <f t="shared" si="23"/>
        <v>19921.296000000002</v>
      </c>
      <c r="O100" s="6">
        <f t="shared" si="23"/>
        <v>17698.218</v>
      </c>
      <c r="P100" s="117">
        <f t="shared" si="19"/>
        <v>173457.27</v>
      </c>
    </row>
    <row r="101" spans="1:16" ht="18.75">
      <c r="A101" s="3" t="s">
        <v>0</v>
      </c>
      <c r="B101" s="305" t="s">
        <v>183</v>
      </c>
      <c r="C101" s="5" t="s">
        <v>16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6">
        <f t="shared" si="19"/>
        <v>0</v>
      </c>
    </row>
    <row r="102" spans="1:16" ht="18.75">
      <c r="A102" s="3" t="s">
        <v>0</v>
      </c>
      <c r="B102" s="306"/>
      <c r="C102" s="7" t="s">
        <v>18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17">
        <f t="shared" si="19"/>
        <v>0</v>
      </c>
    </row>
    <row r="103" spans="1:16" ht="18.75">
      <c r="A103" s="18" t="s">
        <v>66</v>
      </c>
      <c r="B103" s="305" t="s">
        <v>184</v>
      </c>
      <c r="C103" s="5" t="s">
        <v>16</v>
      </c>
      <c r="D103" s="115">
        <v>0.1324</v>
      </c>
      <c r="E103" s="115">
        <v>0.0516</v>
      </c>
      <c r="F103" s="115">
        <v>0.1276</v>
      </c>
      <c r="G103" s="115">
        <v>0.1623</v>
      </c>
      <c r="H103" s="115">
        <v>0.1518</v>
      </c>
      <c r="I103" s="115">
        <v>0.0962</v>
      </c>
      <c r="J103" s="115">
        <v>0.18</v>
      </c>
      <c r="K103" s="115">
        <v>0.0505</v>
      </c>
      <c r="L103" s="115">
        <v>0.0636</v>
      </c>
      <c r="M103" s="115">
        <v>0.0785</v>
      </c>
      <c r="N103" s="115">
        <v>0.4602</v>
      </c>
      <c r="O103" s="115">
        <v>0.6373</v>
      </c>
      <c r="P103" s="116">
        <f aca="true" t="shared" si="24" ref="P103:P134">SUM(D103:O103)</f>
        <v>2.192</v>
      </c>
    </row>
    <row r="104" spans="1:16" ht="18.75">
      <c r="A104" s="18" t="s">
        <v>0</v>
      </c>
      <c r="B104" s="306"/>
      <c r="C104" s="7" t="s">
        <v>18</v>
      </c>
      <c r="D104" s="6">
        <v>46.554</v>
      </c>
      <c r="E104" s="6">
        <v>24.194</v>
      </c>
      <c r="F104" s="6">
        <v>85.54</v>
      </c>
      <c r="G104" s="6">
        <v>76.12</v>
      </c>
      <c r="H104" s="6">
        <v>52.291</v>
      </c>
      <c r="I104" s="6">
        <v>46.632</v>
      </c>
      <c r="J104" s="6">
        <v>120.08</v>
      </c>
      <c r="K104" s="6">
        <v>33.077</v>
      </c>
      <c r="L104" s="6">
        <v>39.943</v>
      </c>
      <c r="M104" s="6">
        <v>53.058</v>
      </c>
      <c r="N104" s="6">
        <v>280.493</v>
      </c>
      <c r="O104" s="6">
        <v>401.597</v>
      </c>
      <c r="P104" s="117">
        <f t="shared" si="24"/>
        <v>1259.579</v>
      </c>
    </row>
    <row r="105" spans="1:16" ht="18.75">
      <c r="A105" s="18" t="s">
        <v>0</v>
      </c>
      <c r="B105" s="305" t="s">
        <v>185</v>
      </c>
      <c r="C105" s="5" t="s">
        <v>16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6">
        <f t="shared" si="24"/>
        <v>0</v>
      </c>
    </row>
    <row r="106" spans="1:16" ht="18.75">
      <c r="A106" s="18"/>
      <c r="B106" s="306"/>
      <c r="C106" s="7" t="s">
        <v>18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117">
        <f t="shared" si="24"/>
        <v>0</v>
      </c>
    </row>
    <row r="107" spans="1:16" ht="18.75">
      <c r="A107" s="18" t="s">
        <v>67</v>
      </c>
      <c r="B107" s="305" t="s">
        <v>186</v>
      </c>
      <c r="C107" s="5" t="s">
        <v>16</v>
      </c>
      <c r="D107" s="115"/>
      <c r="E107" s="115"/>
      <c r="F107" s="115"/>
      <c r="G107" s="115">
        <v>0.5624</v>
      </c>
      <c r="H107" s="115">
        <v>0.675</v>
      </c>
      <c r="I107" s="115">
        <v>0.5665</v>
      </c>
      <c r="J107" s="115">
        <v>0.0902</v>
      </c>
      <c r="K107" s="115"/>
      <c r="L107" s="115"/>
      <c r="M107" s="115"/>
      <c r="N107" s="115"/>
      <c r="O107" s="115"/>
      <c r="P107" s="116">
        <f t="shared" si="24"/>
        <v>1.8941000000000001</v>
      </c>
    </row>
    <row r="108" spans="1:16" ht="18.75">
      <c r="A108" s="18"/>
      <c r="B108" s="306"/>
      <c r="C108" s="7" t="s">
        <v>18</v>
      </c>
      <c r="D108" s="6"/>
      <c r="E108" s="6"/>
      <c r="F108" s="6"/>
      <c r="G108" s="6">
        <v>802.27</v>
      </c>
      <c r="H108" s="6">
        <v>1065.746</v>
      </c>
      <c r="I108" s="6">
        <v>825.543</v>
      </c>
      <c r="J108" s="6">
        <v>91.75</v>
      </c>
      <c r="K108" s="6"/>
      <c r="L108" s="6"/>
      <c r="M108" s="6"/>
      <c r="N108" s="6"/>
      <c r="O108" s="6"/>
      <c r="P108" s="117">
        <f t="shared" si="24"/>
        <v>2785.309</v>
      </c>
    </row>
    <row r="109" spans="1:16" ht="18.75">
      <c r="A109" s="18"/>
      <c r="B109" s="305" t="s">
        <v>187</v>
      </c>
      <c r="C109" s="5" t="s">
        <v>16</v>
      </c>
      <c r="D109" s="115">
        <v>0.1041</v>
      </c>
      <c r="E109" s="115"/>
      <c r="F109" s="115">
        <v>0.0556</v>
      </c>
      <c r="G109" s="115"/>
      <c r="H109" s="115"/>
      <c r="I109" s="115">
        <v>0.0379</v>
      </c>
      <c r="J109" s="115">
        <v>0.0221</v>
      </c>
      <c r="K109" s="115">
        <v>0.1583</v>
      </c>
      <c r="L109" s="115">
        <v>0.3252</v>
      </c>
      <c r="M109" s="115">
        <v>0.3343</v>
      </c>
      <c r="N109" s="115">
        <v>0.1978</v>
      </c>
      <c r="O109" s="115">
        <v>0.088</v>
      </c>
      <c r="P109" s="116">
        <f t="shared" si="24"/>
        <v>1.3233000000000001</v>
      </c>
    </row>
    <row r="110" spans="1:16" ht="18.75">
      <c r="A110" s="18"/>
      <c r="B110" s="306"/>
      <c r="C110" s="7" t="s">
        <v>18</v>
      </c>
      <c r="D110" s="6">
        <v>13.012</v>
      </c>
      <c r="E110" s="6"/>
      <c r="F110" s="6">
        <v>53.535</v>
      </c>
      <c r="G110" s="6"/>
      <c r="H110" s="6"/>
      <c r="I110" s="6">
        <v>41.454</v>
      </c>
      <c r="J110" s="6">
        <v>14.449</v>
      </c>
      <c r="K110" s="6">
        <v>166.63</v>
      </c>
      <c r="L110" s="6">
        <v>291.628</v>
      </c>
      <c r="M110" s="6">
        <v>390.969</v>
      </c>
      <c r="N110" s="6">
        <v>163.57</v>
      </c>
      <c r="O110" s="6">
        <v>53.279</v>
      </c>
      <c r="P110" s="117">
        <f t="shared" si="24"/>
        <v>1188.5259999999998</v>
      </c>
    </row>
    <row r="111" spans="1:16" ht="18.75">
      <c r="A111" s="18" t="s">
        <v>68</v>
      </c>
      <c r="B111" s="305" t="s">
        <v>188</v>
      </c>
      <c r="C111" s="5" t="s">
        <v>16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6">
        <f t="shared" si="24"/>
        <v>0</v>
      </c>
    </row>
    <row r="112" spans="1:16" ht="18.75">
      <c r="A112" s="18"/>
      <c r="B112" s="306"/>
      <c r="C112" s="7" t="s">
        <v>18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17">
        <f t="shared" si="24"/>
        <v>0</v>
      </c>
    </row>
    <row r="113" spans="1:16" ht="18.75">
      <c r="A113" s="18"/>
      <c r="B113" s="305" t="s">
        <v>189</v>
      </c>
      <c r="C113" s="5" t="s">
        <v>16</v>
      </c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6">
        <f t="shared" si="24"/>
        <v>0</v>
      </c>
    </row>
    <row r="114" spans="1:16" ht="18.75">
      <c r="A114" s="18"/>
      <c r="B114" s="306"/>
      <c r="C114" s="7" t="s">
        <v>18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17">
        <f t="shared" si="24"/>
        <v>0</v>
      </c>
    </row>
    <row r="115" spans="1:16" ht="18.75">
      <c r="A115" s="18" t="s">
        <v>70</v>
      </c>
      <c r="B115" s="305" t="s">
        <v>204</v>
      </c>
      <c r="C115" s="5" t="s">
        <v>16</v>
      </c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6">
        <f t="shared" si="24"/>
        <v>0</v>
      </c>
    </row>
    <row r="116" spans="1:16" ht="18.75">
      <c r="A116" s="18"/>
      <c r="B116" s="306"/>
      <c r="C116" s="7" t="s">
        <v>18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17">
        <f t="shared" si="24"/>
        <v>0</v>
      </c>
    </row>
    <row r="117" spans="1:16" ht="18.75">
      <c r="A117" s="18"/>
      <c r="B117" s="305" t="s">
        <v>213</v>
      </c>
      <c r="C117" s="5" t="s">
        <v>16</v>
      </c>
      <c r="D117" s="115"/>
      <c r="E117" s="115"/>
      <c r="F117" s="115"/>
      <c r="G117" s="115"/>
      <c r="H117" s="115"/>
      <c r="I117" s="115">
        <v>1.0645</v>
      </c>
      <c r="J117" s="115">
        <v>0.8677</v>
      </c>
      <c r="K117" s="115">
        <v>0.4806</v>
      </c>
      <c r="L117" s="115"/>
      <c r="M117" s="115">
        <v>0.4872</v>
      </c>
      <c r="N117" s="115"/>
      <c r="O117" s="115"/>
      <c r="P117" s="116">
        <f t="shared" si="24"/>
        <v>2.9</v>
      </c>
    </row>
    <row r="118" spans="1:16" ht="18.75">
      <c r="A118" s="18"/>
      <c r="B118" s="306"/>
      <c r="C118" s="7" t="s">
        <v>18</v>
      </c>
      <c r="D118" s="6"/>
      <c r="E118" s="6"/>
      <c r="F118" s="6"/>
      <c r="G118" s="6"/>
      <c r="H118" s="6"/>
      <c r="I118" s="6">
        <v>6107.531</v>
      </c>
      <c r="J118" s="6">
        <v>5042.41</v>
      </c>
      <c r="K118" s="6">
        <v>108.591</v>
      </c>
      <c r="L118" s="6"/>
      <c r="M118" s="6">
        <v>121.107</v>
      </c>
      <c r="N118" s="6"/>
      <c r="O118" s="6"/>
      <c r="P118" s="117">
        <f t="shared" si="24"/>
        <v>11379.639</v>
      </c>
    </row>
    <row r="119" spans="1:16" ht="18.75">
      <c r="A119" s="18" t="s">
        <v>23</v>
      </c>
      <c r="B119" s="305" t="s">
        <v>191</v>
      </c>
      <c r="C119" s="5" t="s">
        <v>16</v>
      </c>
      <c r="D119" s="115">
        <v>0.466</v>
      </c>
      <c r="E119" s="115">
        <v>0.3055</v>
      </c>
      <c r="F119" s="115">
        <v>0.8605</v>
      </c>
      <c r="G119" s="115">
        <v>0.3972</v>
      </c>
      <c r="H119" s="115">
        <v>0.6479</v>
      </c>
      <c r="I119" s="115">
        <v>0.7106</v>
      </c>
      <c r="J119" s="115">
        <v>0.4316</v>
      </c>
      <c r="K119" s="115">
        <v>0.4793</v>
      </c>
      <c r="L119" s="115">
        <v>0.4238</v>
      </c>
      <c r="M119" s="115"/>
      <c r="N119" s="115">
        <v>0.4841</v>
      </c>
      <c r="O119" s="115">
        <v>0.5024</v>
      </c>
      <c r="P119" s="116">
        <f t="shared" si="24"/>
        <v>5.7089</v>
      </c>
    </row>
    <row r="120" spans="1:16" ht="18.75">
      <c r="A120" s="18"/>
      <c r="B120" s="306"/>
      <c r="C120" s="7" t="s">
        <v>18</v>
      </c>
      <c r="D120" s="6">
        <v>102.771</v>
      </c>
      <c r="E120" s="6">
        <v>77.387</v>
      </c>
      <c r="F120" s="6">
        <v>273.712</v>
      </c>
      <c r="G120" s="6">
        <v>92.347</v>
      </c>
      <c r="H120" s="6">
        <v>206.026</v>
      </c>
      <c r="I120" s="6">
        <v>176.498</v>
      </c>
      <c r="J120" s="6">
        <v>103.749</v>
      </c>
      <c r="K120" s="6">
        <v>905.877</v>
      </c>
      <c r="L120" s="6">
        <v>104.957</v>
      </c>
      <c r="M120" s="6"/>
      <c r="N120" s="6">
        <v>113.148</v>
      </c>
      <c r="O120" s="6">
        <v>1048.614</v>
      </c>
      <c r="P120" s="117">
        <f t="shared" si="24"/>
        <v>3205.0860000000002</v>
      </c>
    </row>
    <row r="121" spans="1:16" ht="18.75">
      <c r="A121" s="18"/>
      <c r="B121" s="15" t="s">
        <v>20</v>
      </c>
      <c r="C121" s="5" t="s">
        <v>16</v>
      </c>
      <c r="D121" s="115">
        <v>0.1057</v>
      </c>
      <c r="E121" s="115">
        <v>0.0245</v>
      </c>
      <c r="F121" s="115"/>
      <c r="G121" s="115"/>
      <c r="H121" s="115">
        <v>4.5708</v>
      </c>
      <c r="I121" s="115">
        <v>4.4688</v>
      </c>
      <c r="J121" s="115">
        <v>3.6177</v>
      </c>
      <c r="K121" s="115"/>
      <c r="L121" s="115"/>
      <c r="M121" s="115"/>
      <c r="N121" s="115"/>
      <c r="O121" s="115"/>
      <c r="P121" s="116">
        <f t="shared" si="24"/>
        <v>12.787500000000001</v>
      </c>
    </row>
    <row r="122" spans="1:16" ht="18.75">
      <c r="A122" s="18"/>
      <c r="B122" s="7" t="s">
        <v>73</v>
      </c>
      <c r="C122" s="7" t="s">
        <v>18</v>
      </c>
      <c r="D122" s="6">
        <v>561.122</v>
      </c>
      <c r="E122" s="6">
        <v>132.249</v>
      </c>
      <c r="F122" s="6"/>
      <c r="G122" s="6"/>
      <c r="H122" s="6">
        <v>15958.758</v>
      </c>
      <c r="I122" s="6">
        <v>8446.032</v>
      </c>
      <c r="J122" s="6">
        <v>6811.299</v>
      </c>
      <c r="K122" s="6"/>
      <c r="L122" s="6"/>
      <c r="M122" s="6"/>
      <c r="N122" s="6"/>
      <c r="O122" s="6"/>
      <c r="P122" s="117">
        <f t="shared" si="24"/>
        <v>31909.46</v>
      </c>
    </row>
    <row r="123" spans="1:16" ht="18.75">
      <c r="A123" s="18"/>
      <c r="B123" s="303" t="s">
        <v>164</v>
      </c>
      <c r="C123" s="5" t="s">
        <v>16</v>
      </c>
      <c r="D123" s="115">
        <f aca="true" t="shared" si="25" ref="D123:H124">+D101+D103+D105+D107+D109+D111+D113+D115+D117+D119+D121</f>
        <v>0.8082</v>
      </c>
      <c r="E123" s="115">
        <f t="shared" si="25"/>
        <v>0.3816</v>
      </c>
      <c r="F123" s="115">
        <f t="shared" si="25"/>
        <v>1.0437</v>
      </c>
      <c r="G123" s="115">
        <f t="shared" si="25"/>
        <v>1.1219000000000001</v>
      </c>
      <c r="H123" s="115">
        <f t="shared" si="25"/>
        <v>6.0455000000000005</v>
      </c>
      <c r="I123" s="115">
        <f aca="true" t="shared" si="26" ref="I123:O124">+I101+I103+I105+I107+I109+I111+I113+I115+I117+I119+I121</f>
        <v>6.9445</v>
      </c>
      <c r="J123" s="115">
        <f t="shared" si="26"/>
        <v>5.209300000000001</v>
      </c>
      <c r="K123" s="118">
        <f t="shared" si="26"/>
        <v>1.1687</v>
      </c>
      <c r="L123" s="118">
        <f t="shared" si="26"/>
        <v>0.8126</v>
      </c>
      <c r="M123" s="118">
        <f t="shared" si="26"/>
        <v>0.9</v>
      </c>
      <c r="N123" s="118">
        <f t="shared" si="26"/>
        <v>1.1421000000000001</v>
      </c>
      <c r="O123" s="115">
        <f t="shared" si="26"/>
        <v>1.2277</v>
      </c>
      <c r="P123" s="116">
        <f t="shared" si="24"/>
        <v>26.805799999999994</v>
      </c>
    </row>
    <row r="124" spans="1:16" ht="18.75">
      <c r="A124" s="1"/>
      <c r="B124" s="304"/>
      <c r="C124" s="7" t="s">
        <v>18</v>
      </c>
      <c r="D124" s="6">
        <f t="shared" si="25"/>
        <v>723.459</v>
      </c>
      <c r="E124" s="6">
        <f t="shared" si="25"/>
        <v>233.82999999999998</v>
      </c>
      <c r="F124" s="6">
        <f t="shared" si="25"/>
        <v>412.787</v>
      </c>
      <c r="G124" s="6">
        <f t="shared" si="25"/>
        <v>970.737</v>
      </c>
      <c r="H124" s="6">
        <f t="shared" si="25"/>
        <v>17282.821</v>
      </c>
      <c r="I124" s="6">
        <f t="shared" si="26"/>
        <v>15643.689999999999</v>
      </c>
      <c r="J124" s="6">
        <f t="shared" si="26"/>
        <v>12183.737000000001</v>
      </c>
      <c r="K124" s="6">
        <f t="shared" si="26"/>
        <v>1214.175</v>
      </c>
      <c r="L124" s="6">
        <f t="shared" si="26"/>
        <v>436.52799999999996</v>
      </c>
      <c r="M124" s="6">
        <f t="shared" si="26"/>
        <v>565.134</v>
      </c>
      <c r="N124" s="6">
        <f t="shared" si="26"/>
        <v>557.211</v>
      </c>
      <c r="O124" s="6">
        <f t="shared" si="26"/>
        <v>1503.49</v>
      </c>
      <c r="P124" s="117">
        <f t="shared" si="24"/>
        <v>51727.598999999995</v>
      </c>
    </row>
    <row r="125" spans="1:16" ht="18.75">
      <c r="A125" s="18" t="s">
        <v>0</v>
      </c>
      <c r="B125" s="305" t="s">
        <v>74</v>
      </c>
      <c r="C125" s="5" t="s">
        <v>16</v>
      </c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6">
        <f t="shared" si="24"/>
        <v>0</v>
      </c>
    </row>
    <row r="126" spans="1:16" ht="18.75">
      <c r="A126" s="18" t="s">
        <v>0</v>
      </c>
      <c r="B126" s="306"/>
      <c r="C126" s="7" t="s">
        <v>18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17">
        <f t="shared" si="24"/>
        <v>0</v>
      </c>
    </row>
    <row r="127" spans="1:16" ht="18.75">
      <c r="A127" s="18" t="s">
        <v>75</v>
      </c>
      <c r="B127" s="305" t="s">
        <v>76</v>
      </c>
      <c r="C127" s="5" t="s">
        <v>16</v>
      </c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6">
        <f t="shared" si="24"/>
        <v>0</v>
      </c>
    </row>
    <row r="128" spans="1:16" ht="18.75">
      <c r="A128" s="18"/>
      <c r="B128" s="306"/>
      <c r="C128" s="7" t="s">
        <v>18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17">
        <f t="shared" si="24"/>
        <v>0</v>
      </c>
    </row>
    <row r="129" spans="1:16" ht="18.75">
      <c r="A129" s="18" t="s">
        <v>77</v>
      </c>
      <c r="B129" s="15" t="s">
        <v>20</v>
      </c>
      <c r="C129" s="15" t="s">
        <v>16</v>
      </c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3">
        <f t="shared" si="24"/>
        <v>0</v>
      </c>
    </row>
    <row r="130" spans="1:16" ht="18.75">
      <c r="A130" s="18"/>
      <c r="B130" s="15" t="s">
        <v>192</v>
      </c>
      <c r="C130" s="5" t="s">
        <v>79</v>
      </c>
      <c r="D130" s="143">
        <v>7636.6</v>
      </c>
      <c r="E130" s="143">
        <v>10532.5</v>
      </c>
      <c r="F130" s="143">
        <v>9032</v>
      </c>
      <c r="G130" s="143"/>
      <c r="H130" s="143"/>
      <c r="I130" s="143"/>
      <c r="J130" s="143"/>
      <c r="K130" s="115"/>
      <c r="L130" s="115"/>
      <c r="M130" s="115"/>
      <c r="N130" s="143"/>
      <c r="O130" s="143"/>
      <c r="P130" s="116">
        <f t="shared" si="24"/>
        <v>27201.1</v>
      </c>
    </row>
    <row r="131" spans="1:16" ht="18.75">
      <c r="A131" s="18" t="s">
        <v>23</v>
      </c>
      <c r="B131" s="6"/>
      <c r="C131" s="7" t="s">
        <v>18</v>
      </c>
      <c r="D131" s="6">
        <v>67266.937</v>
      </c>
      <c r="E131" s="6">
        <v>100379.223</v>
      </c>
      <c r="F131" s="6">
        <v>59098.499</v>
      </c>
      <c r="G131" s="6"/>
      <c r="H131" s="6"/>
      <c r="I131" s="6"/>
      <c r="J131" s="6"/>
      <c r="K131" s="6"/>
      <c r="L131" s="6"/>
      <c r="M131" s="6"/>
      <c r="N131" s="6"/>
      <c r="O131" s="6"/>
      <c r="P131" s="117">
        <f t="shared" si="24"/>
        <v>226744.659</v>
      </c>
    </row>
    <row r="132" spans="1:16" ht="18.75">
      <c r="A132" s="10"/>
      <c r="B132" s="4" t="s">
        <v>0</v>
      </c>
      <c r="C132" s="15" t="s">
        <v>16</v>
      </c>
      <c r="D132" s="122">
        <f>D125+D127+D129</f>
        <v>0</v>
      </c>
      <c r="E132" s="122">
        <f aca="true" t="shared" si="27" ref="E132:O132">E125+E127+E129</f>
        <v>0</v>
      </c>
      <c r="F132" s="122">
        <f t="shared" si="27"/>
        <v>0</v>
      </c>
      <c r="G132" s="122">
        <f t="shared" si="27"/>
        <v>0</v>
      </c>
      <c r="H132" s="122">
        <f t="shared" si="27"/>
        <v>0</v>
      </c>
      <c r="I132" s="122">
        <f t="shared" si="27"/>
        <v>0</v>
      </c>
      <c r="J132" s="122">
        <f t="shared" si="27"/>
        <v>0</v>
      </c>
      <c r="K132" s="122">
        <f t="shared" si="27"/>
        <v>0</v>
      </c>
      <c r="L132" s="122">
        <f t="shared" si="27"/>
        <v>0</v>
      </c>
      <c r="M132" s="122">
        <f t="shared" si="27"/>
        <v>0</v>
      </c>
      <c r="N132" s="122">
        <f t="shared" si="27"/>
        <v>0</v>
      </c>
      <c r="O132" s="122">
        <f t="shared" si="27"/>
        <v>0</v>
      </c>
      <c r="P132" s="123">
        <f t="shared" si="24"/>
        <v>0</v>
      </c>
    </row>
    <row r="133" spans="1:16" ht="18.75">
      <c r="A133" s="10"/>
      <c r="B133" s="17" t="s">
        <v>193</v>
      </c>
      <c r="C133" s="5" t="s">
        <v>79</v>
      </c>
      <c r="D133" s="115">
        <f>+D130</f>
        <v>7636.6</v>
      </c>
      <c r="E133" s="115">
        <f aca="true" t="shared" si="28" ref="E133:O133">+E130</f>
        <v>10532.5</v>
      </c>
      <c r="F133" s="115">
        <f t="shared" si="28"/>
        <v>9032</v>
      </c>
      <c r="G133" s="115">
        <f t="shared" si="28"/>
        <v>0</v>
      </c>
      <c r="H133" s="115">
        <f>H130</f>
        <v>0</v>
      </c>
      <c r="I133" s="115">
        <f t="shared" si="28"/>
        <v>0</v>
      </c>
      <c r="J133" s="115">
        <f t="shared" si="28"/>
        <v>0</v>
      </c>
      <c r="K133" s="115">
        <f t="shared" si="28"/>
        <v>0</v>
      </c>
      <c r="L133" s="115">
        <f t="shared" si="28"/>
        <v>0</v>
      </c>
      <c r="M133" s="115">
        <f t="shared" si="28"/>
        <v>0</v>
      </c>
      <c r="N133" s="115">
        <f t="shared" si="28"/>
        <v>0</v>
      </c>
      <c r="O133" s="115">
        <f t="shared" si="28"/>
        <v>0</v>
      </c>
      <c r="P133" s="116">
        <f t="shared" si="24"/>
        <v>27201.1</v>
      </c>
    </row>
    <row r="134" spans="1:16" ht="18.75">
      <c r="A134" s="8"/>
      <c r="B134" s="6"/>
      <c r="C134" s="7" t="s">
        <v>18</v>
      </c>
      <c r="D134" s="6">
        <f>+D126+D128+D131</f>
        <v>67266.937</v>
      </c>
      <c r="E134" s="6">
        <f aca="true" t="shared" si="29" ref="E134:O134">+E126+E128+E131</f>
        <v>100379.223</v>
      </c>
      <c r="F134" s="6">
        <f t="shared" si="29"/>
        <v>59098.499</v>
      </c>
      <c r="G134" s="6">
        <f t="shared" si="29"/>
        <v>0</v>
      </c>
      <c r="H134" s="6">
        <f>H126+H128+H131</f>
        <v>0</v>
      </c>
      <c r="I134" s="6">
        <f t="shared" si="29"/>
        <v>0</v>
      </c>
      <c r="J134" s="6">
        <f t="shared" si="29"/>
        <v>0</v>
      </c>
      <c r="K134" s="6">
        <f t="shared" si="29"/>
        <v>0</v>
      </c>
      <c r="L134" s="6">
        <f t="shared" si="29"/>
        <v>0</v>
      </c>
      <c r="M134" s="6">
        <f t="shared" si="29"/>
        <v>0</v>
      </c>
      <c r="N134" s="6">
        <f t="shared" si="29"/>
        <v>0</v>
      </c>
      <c r="O134" s="6">
        <f t="shared" si="29"/>
        <v>0</v>
      </c>
      <c r="P134" s="117">
        <f t="shared" si="24"/>
        <v>226744.659</v>
      </c>
    </row>
    <row r="135" spans="1:16" s="144" customFormat="1" ht="18.75">
      <c r="A135" s="19"/>
      <c r="B135" s="20" t="s">
        <v>0</v>
      </c>
      <c r="C135" s="21" t="s">
        <v>16</v>
      </c>
      <c r="D135" s="124">
        <f>D132+D123+D99</f>
        <v>24.4718</v>
      </c>
      <c r="E135" s="124">
        <f aca="true" t="shared" si="30" ref="E135:O135">E132+E123+E99</f>
        <v>11.306700000000001</v>
      </c>
      <c r="F135" s="124">
        <f t="shared" si="30"/>
        <v>11.272</v>
      </c>
      <c r="G135" s="124">
        <f t="shared" si="30"/>
        <v>15.37</v>
      </c>
      <c r="H135" s="124">
        <f t="shared" si="30"/>
        <v>25.298999999999996</v>
      </c>
      <c r="I135" s="124">
        <f t="shared" si="30"/>
        <v>31.803600000000003</v>
      </c>
      <c r="J135" s="124">
        <f t="shared" si="30"/>
        <v>19.7347</v>
      </c>
      <c r="K135" s="124">
        <f t="shared" si="30"/>
        <v>10.683799999999998</v>
      </c>
      <c r="L135" s="124">
        <f t="shared" si="30"/>
        <v>19.506899999999998</v>
      </c>
      <c r="M135" s="124">
        <f t="shared" si="30"/>
        <v>22.9884</v>
      </c>
      <c r="N135" s="124">
        <f t="shared" si="30"/>
        <v>25.701999999999998</v>
      </c>
      <c r="O135" s="124">
        <f t="shared" si="30"/>
        <v>25.799799999999998</v>
      </c>
      <c r="P135" s="125">
        <f>SUM(D135:O135)</f>
        <v>243.93869999999998</v>
      </c>
    </row>
    <row r="136" spans="1:16" s="144" customFormat="1" ht="18.75">
      <c r="A136" s="19"/>
      <c r="B136" s="22" t="s">
        <v>206</v>
      </c>
      <c r="C136" s="23" t="s">
        <v>79</v>
      </c>
      <c r="D136" s="127">
        <f>+D130</f>
        <v>7636.6</v>
      </c>
      <c r="E136" s="127">
        <f aca="true" t="shared" si="31" ref="E136:O136">+E130</f>
        <v>10532.5</v>
      </c>
      <c r="F136" s="127">
        <f t="shared" si="31"/>
        <v>9032</v>
      </c>
      <c r="G136" s="127">
        <f t="shared" si="31"/>
        <v>0</v>
      </c>
      <c r="H136" s="127">
        <f t="shared" si="31"/>
        <v>0</v>
      </c>
      <c r="I136" s="127">
        <f t="shared" si="31"/>
        <v>0</v>
      </c>
      <c r="J136" s="127">
        <f t="shared" si="31"/>
        <v>0</v>
      </c>
      <c r="K136" s="127">
        <f t="shared" si="31"/>
        <v>0</v>
      </c>
      <c r="L136" s="127">
        <f t="shared" si="31"/>
        <v>0</v>
      </c>
      <c r="M136" s="127">
        <f t="shared" si="31"/>
        <v>0</v>
      </c>
      <c r="N136" s="127">
        <f t="shared" si="31"/>
        <v>0</v>
      </c>
      <c r="O136" s="127">
        <f t="shared" si="31"/>
        <v>0</v>
      </c>
      <c r="P136" s="128">
        <f>SUM(D136:O136)</f>
        <v>27201.1</v>
      </c>
    </row>
    <row r="137" spans="1:16" s="144" customFormat="1" ht="19.5" thickBot="1">
      <c r="A137" s="24"/>
      <c r="B137" s="25"/>
      <c r="C137" s="26" t="s">
        <v>18</v>
      </c>
      <c r="D137" s="129">
        <f>D134+D124+D100</f>
        <v>79394.568</v>
      </c>
      <c r="E137" s="129">
        <f aca="true" t="shared" si="32" ref="E137:O137">E134+E124+E100</f>
        <v>107722.525</v>
      </c>
      <c r="F137" s="129">
        <f t="shared" si="32"/>
        <v>69035.423</v>
      </c>
      <c r="G137" s="129">
        <f t="shared" si="32"/>
        <v>12559.039999999999</v>
      </c>
      <c r="H137" s="129">
        <f t="shared" si="32"/>
        <v>29888.081</v>
      </c>
      <c r="I137" s="129">
        <f t="shared" si="32"/>
        <v>32880.511</v>
      </c>
      <c r="J137" s="129">
        <f t="shared" si="32"/>
        <v>28644.484</v>
      </c>
      <c r="K137" s="129">
        <f t="shared" si="32"/>
        <v>14153.855999999998</v>
      </c>
      <c r="L137" s="129">
        <f t="shared" si="32"/>
        <v>17368.300999999996</v>
      </c>
      <c r="M137" s="129">
        <f t="shared" si="32"/>
        <v>20602.523999999998</v>
      </c>
      <c r="N137" s="129">
        <f t="shared" si="32"/>
        <v>20478.507</v>
      </c>
      <c r="O137" s="129">
        <f t="shared" si="32"/>
        <v>19201.708000000002</v>
      </c>
      <c r="P137" s="130">
        <f>SUM(D137:O137)</f>
        <v>451929.5279999999</v>
      </c>
    </row>
    <row r="138" spans="15:16" ht="18.75">
      <c r="O138" s="34"/>
      <c r="P138" s="36" t="s">
        <v>93</v>
      </c>
    </row>
    <row r="139" spans="9:16" ht="18.75">
      <c r="I139" s="35"/>
      <c r="J139" s="145"/>
      <c r="P139" s="145"/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7" useFirstPageNumber="1" horizontalDpi="600" verticalDpi="600" orientation="landscape" paperSize="12" scale="50" r:id="rId1"/>
  <headerFooter alignWithMargins="0">
    <oddFooter>&amp;C&amp;16- &amp;P -</oddFooter>
  </headerFooter>
  <rowBreaks count="1" manualBreakCount="1"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8"/>
  <sheetViews>
    <sheetView zoomScale="75" zoomScaleNormal="75" zoomScaleSheetLayoutView="65" zoomScalePageLayoutView="0" workbookViewId="0" topLeftCell="A1">
      <pane xSplit="3" ySplit="3" topLeftCell="I11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O133" sqref="O133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139" customWidth="1"/>
  </cols>
  <sheetData>
    <row r="1" spans="1:16" ht="32.25">
      <c r="A1" s="315" t="s">
        <v>127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5" ht="19.5" thickBot="1">
      <c r="A2" s="13" t="s">
        <v>86</v>
      </c>
      <c r="B2" s="31"/>
      <c r="C2" s="13"/>
      <c r="O2" s="13" t="s">
        <v>207</v>
      </c>
    </row>
    <row r="3" spans="1:16" ht="18.75">
      <c r="A3" s="1"/>
      <c r="B3" s="2"/>
      <c r="C3" s="2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18" t="s">
        <v>0</v>
      </c>
      <c r="B4" s="305" t="s">
        <v>15</v>
      </c>
      <c r="C4" s="5" t="s">
        <v>16</v>
      </c>
      <c r="D4" s="115">
        <f>SUM('㈱塩釜:七ヶ浜'!D4)</f>
        <v>13.193999999999999</v>
      </c>
      <c r="E4" s="115">
        <f>SUM('㈱塩釜:七ヶ浜'!E4)</f>
        <v>0.005</v>
      </c>
      <c r="F4" s="115">
        <f>SUM('㈱塩釜:七ヶ浜'!F4)</f>
        <v>0</v>
      </c>
      <c r="G4" s="115">
        <f>SUM('㈱塩釜:七ヶ浜'!G4)</f>
        <v>0.007</v>
      </c>
      <c r="H4" s="115">
        <f>SUM('㈱塩釜:七ヶ浜'!H4)</f>
        <v>2.4798</v>
      </c>
      <c r="I4" s="115">
        <f>SUM('㈱塩釜:七ヶ浜'!I4)</f>
        <v>256.3983</v>
      </c>
      <c r="J4" s="115">
        <f>SUM('㈱塩釜:七ヶ浜'!J4)</f>
        <v>299.0271</v>
      </c>
      <c r="K4" s="115">
        <f>SUM('㈱塩釜:七ヶ浜'!K4)</f>
        <v>91.949</v>
      </c>
      <c r="L4" s="115">
        <f>SUM('㈱塩釜:七ヶ浜'!L4)</f>
        <v>7.4469</v>
      </c>
      <c r="M4" s="115">
        <f>SUM('㈱塩釜:七ヶ浜'!M4)</f>
        <v>5.4897</v>
      </c>
      <c r="N4" s="115">
        <f>SUM('㈱塩釜:七ヶ浜'!N4)</f>
        <v>34.30720000000001</v>
      </c>
      <c r="O4" s="115">
        <f>SUM('㈱塩釜:七ヶ浜'!O4)</f>
        <v>9.3667</v>
      </c>
      <c r="P4" s="116">
        <f aca="true" t="shared" si="0" ref="P4:P35">SUM(D4:O4)</f>
        <v>719.6707</v>
      </c>
    </row>
    <row r="5" spans="1:16" ht="18.75">
      <c r="A5" s="18" t="s">
        <v>17</v>
      </c>
      <c r="B5" s="306"/>
      <c r="C5" s="7" t="s">
        <v>18</v>
      </c>
      <c r="D5" s="6">
        <f>SUM('㈱塩釜:七ヶ浜'!D5)</f>
        <v>185.026</v>
      </c>
      <c r="E5" s="6">
        <f>SUM('㈱塩釜:七ヶ浜'!E5)</f>
        <v>2.205</v>
      </c>
      <c r="F5" s="6">
        <f>SUM('㈱塩釜:七ヶ浜'!F5)</f>
        <v>0</v>
      </c>
      <c r="G5" s="6">
        <f>SUM('㈱塩釜:七ヶ浜'!G5)</f>
        <v>10.204</v>
      </c>
      <c r="H5" s="6">
        <f>SUM('㈱塩釜:七ヶ浜'!H5)</f>
        <v>626.4739999999999</v>
      </c>
      <c r="I5" s="6">
        <f>SUM('㈱塩釜:七ヶ浜'!I5)</f>
        <v>39973.907</v>
      </c>
      <c r="J5" s="6">
        <f>SUM('㈱塩釜:七ヶ浜'!J5)</f>
        <v>35936.157</v>
      </c>
      <c r="K5" s="6">
        <f>SUM('㈱塩釜:七ヶ浜'!K5)</f>
        <v>23416.233</v>
      </c>
      <c r="L5" s="6">
        <f>SUM('㈱塩釜:七ヶ浜'!L5)</f>
        <v>2255.8860000000004</v>
      </c>
      <c r="M5" s="6">
        <f>SUM('㈱塩釜:七ヶ浜'!M5)</f>
        <v>1851.9199999999998</v>
      </c>
      <c r="N5" s="6">
        <f>SUM('㈱塩釜:七ヶ浜'!N5)</f>
        <v>2411.237</v>
      </c>
      <c r="O5" s="6">
        <f>SUM('㈱塩釜:七ヶ浜'!O5)</f>
        <v>983.4830000000001</v>
      </c>
      <c r="P5" s="117">
        <f t="shared" si="0"/>
        <v>107652.73199999999</v>
      </c>
    </row>
    <row r="6" spans="1:16" ht="18.75">
      <c r="A6" s="18" t="s">
        <v>19</v>
      </c>
      <c r="B6" s="15" t="s">
        <v>20</v>
      </c>
      <c r="C6" s="5" t="s">
        <v>16</v>
      </c>
      <c r="D6" s="115">
        <f>SUM('㈱塩釜:七ヶ浜'!D6)</f>
        <v>274.2224</v>
      </c>
      <c r="E6" s="115">
        <f>SUM('㈱塩釜:七ヶ浜'!E6)</f>
        <v>0.2493</v>
      </c>
      <c r="F6" s="115">
        <f>SUM('㈱塩釜:七ヶ浜'!F6)</f>
        <v>1.4692</v>
      </c>
      <c r="G6" s="115">
        <f>SUM('㈱塩釜:七ヶ浜'!G6)</f>
        <v>198.703</v>
      </c>
      <c r="H6" s="115">
        <f>SUM('㈱塩釜:七ヶ浜'!H6)</f>
        <v>2304.496</v>
      </c>
      <c r="I6" s="115">
        <f>SUM('㈱塩釜:七ヶ浜'!I6)</f>
        <v>824.9110000000001</v>
      </c>
      <c r="J6" s="115">
        <f>SUM('㈱塩釜:七ヶ浜'!J6)</f>
        <v>1608.3235</v>
      </c>
      <c r="K6" s="115">
        <f>SUM('㈱塩釜:七ヶ浜'!K6)</f>
        <v>620.0560000000002</v>
      </c>
      <c r="L6" s="115">
        <f>SUM('㈱塩釜:七ヶ浜'!L6)</f>
        <v>195.001</v>
      </c>
      <c r="M6" s="115">
        <f>SUM('㈱塩釜:七ヶ浜'!M6)</f>
        <v>475.7625</v>
      </c>
      <c r="N6" s="115">
        <f>SUM('㈱塩釜:七ヶ浜'!N6)</f>
        <v>2003.6725</v>
      </c>
      <c r="O6" s="115">
        <f>SUM('㈱塩釜:七ヶ浜'!O6)</f>
        <v>2128.2693</v>
      </c>
      <c r="P6" s="116">
        <f t="shared" si="0"/>
        <v>10635.1357</v>
      </c>
    </row>
    <row r="7" spans="1:16" ht="18.75">
      <c r="A7" s="18" t="s">
        <v>21</v>
      </c>
      <c r="B7" s="7" t="s">
        <v>195</v>
      </c>
      <c r="C7" s="7" t="s">
        <v>18</v>
      </c>
      <c r="D7" s="6">
        <f>SUM('㈱塩釜:七ヶ浜'!D7)</f>
        <v>5507.601</v>
      </c>
      <c r="E7" s="6">
        <f>SUM('㈱塩釜:七ヶ浜'!E7)</f>
        <v>107.058</v>
      </c>
      <c r="F7" s="6">
        <f>SUM('㈱塩釜:七ヶ浜'!F7)</f>
        <v>328.036</v>
      </c>
      <c r="G7" s="6">
        <f>SUM('㈱塩釜:七ヶ浜'!G7)</f>
        <v>7131.580000000001</v>
      </c>
      <c r="H7" s="6">
        <f>SUM('㈱塩釜:七ヶ浜'!H7)</f>
        <v>75698.654</v>
      </c>
      <c r="I7" s="6">
        <f>SUM('㈱塩釜:七ヶ浜'!I7)</f>
        <v>24460.639000000003</v>
      </c>
      <c r="J7" s="6">
        <f>SUM('㈱塩釜:七ヶ浜'!J7)</f>
        <v>50695.753</v>
      </c>
      <c r="K7" s="6">
        <f>SUM('㈱塩釜:七ヶ浜'!K7)</f>
        <v>22167.964</v>
      </c>
      <c r="L7" s="6">
        <f>SUM('㈱塩釜:七ヶ浜'!L7)</f>
        <v>4106.1630000000005</v>
      </c>
      <c r="M7" s="6">
        <f>SUM('㈱塩釜:七ヶ浜'!M7)</f>
        <v>7700.002</v>
      </c>
      <c r="N7" s="6">
        <f>SUM('㈱塩釜:七ヶ浜'!N7)</f>
        <v>49981.242999999995</v>
      </c>
      <c r="O7" s="6">
        <f>SUM('㈱塩釜:七ヶ浜'!O7)</f>
        <v>55697.879</v>
      </c>
      <c r="P7" s="117">
        <f t="shared" si="0"/>
        <v>303582.572</v>
      </c>
    </row>
    <row r="8" spans="1:16" ht="18.75">
      <c r="A8" s="18" t="s">
        <v>23</v>
      </c>
      <c r="B8" s="303" t="s">
        <v>164</v>
      </c>
      <c r="C8" s="5" t="s">
        <v>16</v>
      </c>
      <c r="D8" s="115">
        <f>+D4+D6</f>
        <v>287.4164</v>
      </c>
      <c r="E8" s="115">
        <f>+E4+E6</f>
        <v>0.25429999999999997</v>
      </c>
      <c r="F8" s="115">
        <f aca="true" t="shared" si="1" ref="F8:O8">+F4+F6</f>
        <v>1.4692</v>
      </c>
      <c r="G8" s="115">
        <f t="shared" si="1"/>
        <v>198.71</v>
      </c>
      <c r="H8" s="115">
        <f t="shared" si="1"/>
        <v>2306.9758</v>
      </c>
      <c r="I8" s="115">
        <f t="shared" si="1"/>
        <v>1081.3093000000001</v>
      </c>
      <c r="J8" s="115">
        <f t="shared" si="1"/>
        <v>1907.3506</v>
      </c>
      <c r="K8" s="115">
        <f t="shared" si="1"/>
        <v>712.0050000000001</v>
      </c>
      <c r="L8" s="115">
        <f t="shared" si="1"/>
        <v>202.4479</v>
      </c>
      <c r="M8" s="115">
        <f t="shared" si="1"/>
        <v>481.2522</v>
      </c>
      <c r="N8" s="115">
        <f t="shared" si="1"/>
        <v>2037.9796999999999</v>
      </c>
      <c r="O8" s="115">
        <f t="shared" si="1"/>
        <v>2137.636</v>
      </c>
      <c r="P8" s="116">
        <f t="shared" si="0"/>
        <v>11354.8064</v>
      </c>
    </row>
    <row r="9" spans="1:16" ht="18.75">
      <c r="A9" s="8"/>
      <c r="B9" s="304"/>
      <c r="C9" s="7" t="s">
        <v>18</v>
      </c>
      <c r="D9" s="6">
        <f>+D5+D7</f>
        <v>5692.6269999999995</v>
      </c>
      <c r="E9" s="6">
        <f>+E5+E7</f>
        <v>109.263</v>
      </c>
      <c r="F9" s="6">
        <f aca="true" t="shared" si="2" ref="F9:O9">+F5+F7</f>
        <v>328.036</v>
      </c>
      <c r="G9" s="6">
        <f t="shared" si="2"/>
        <v>7141.784000000001</v>
      </c>
      <c r="H9" s="6">
        <f t="shared" si="2"/>
        <v>76325.128</v>
      </c>
      <c r="I9" s="6">
        <f t="shared" si="2"/>
        <v>64434.546</v>
      </c>
      <c r="J9" s="6">
        <f t="shared" si="2"/>
        <v>86631.91</v>
      </c>
      <c r="K9" s="6">
        <f t="shared" si="2"/>
        <v>45584.197</v>
      </c>
      <c r="L9" s="6">
        <f t="shared" si="2"/>
        <v>6362.049000000001</v>
      </c>
      <c r="M9" s="6">
        <f t="shared" si="2"/>
        <v>9551.922</v>
      </c>
      <c r="N9" s="6">
        <f t="shared" si="2"/>
        <v>52392.479999999996</v>
      </c>
      <c r="O9" s="6">
        <f t="shared" si="2"/>
        <v>56681.362</v>
      </c>
      <c r="P9" s="117">
        <f t="shared" si="0"/>
        <v>411235.304</v>
      </c>
    </row>
    <row r="10" spans="1:16" ht="18.75">
      <c r="A10" s="307" t="s">
        <v>208</v>
      </c>
      <c r="B10" s="308"/>
      <c r="C10" s="5" t="s">
        <v>16</v>
      </c>
      <c r="D10" s="115">
        <f>SUM('㈱塩釜:七ヶ浜'!D10)</f>
        <v>2.4377999999999997</v>
      </c>
      <c r="E10" s="115">
        <f>SUM('㈱塩釜:七ヶ浜'!E10)</f>
        <v>8.901900000000001</v>
      </c>
      <c r="F10" s="115">
        <f>SUM('㈱塩釜:七ヶ浜'!F10)</f>
        <v>5.4656</v>
      </c>
      <c r="G10" s="115">
        <f>SUM('㈱塩釜:七ヶ浜'!G10)</f>
        <v>3.1601</v>
      </c>
      <c r="H10" s="115">
        <f>SUM('㈱塩釜:七ヶ浜'!H10)</f>
        <v>930.2616</v>
      </c>
      <c r="I10" s="115">
        <f>SUM('㈱塩釜:七ヶ浜'!I10)</f>
        <v>7647.616300000001</v>
      </c>
      <c r="J10" s="115">
        <f>SUM('㈱塩釜:七ヶ浜'!J10)</f>
        <v>10036.607800000002</v>
      </c>
      <c r="K10" s="115">
        <f>SUM('㈱塩釜:七ヶ浜'!K10)</f>
        <v>5642.3702</v>
      </c>
      <c r="L10" s="115">
        <f>SUM('㈱塩釜:七ヶ浜'!L10)</f>
        <v>5179.6389</v>
      </c>
      <c r="M10" s="115">
        <f>SUM('㈱塩釜:七ヶ浜'!M10)</f>
        <v>2395.4209</v>
      </c>
      <c r="N10" s="115">
        <f>SUM('㈱塩釜:七ヶ浜'!N10)</f>
        <v>223.7168</v>
      </c>
      <c r="O10" s="115">
        <f>SUM('㈱塩釜:七ヶ浜'!O10)</f>
        <v>10.911000000000001</v>
      </c>
      <c r="P10" s="116">
        <f t="shared" si="0"/>
        <v>32086.5089</v>
      </c>
    </row>
    <row r="11" spans="1:16" ht="18.75">
      <c r="A11" s="309"/>
      <c r="B11" s="310"/>
      <c r="C11" s="7" t="s">
        <v>18</v>
      </c>
      <c r="D11" s="6">
        <f>SUM('㈱塩釜:七ヶ浜'!D11)</f>
        <v>252.746</v>
      </c>
      <c r="E11" s="6">
        <f>SUM('㈱塩釜:七ヶ浜'!E11)</f>
        <v>2435.515</v>
      </c>
      <c r="F11" s="6">
        <f>SUM('㈱塩釜:七ヶ浜'!F11)</f>
        <v>1141.4489999999998</v>
      </c>
      <c r="G11" s="6">
        <f>SUM('㈱塩釜:七ヶ浜'!G11)</f>
        <v>1645.3870000000002</v>
      </c>
      <c r="H11" s="6">
        <f>SUM('㈱塩釜:七ヶ浜'!H11)</f>
        <v>162654.345</v>
      </c>
      <c r="I11" s="6">
        <f>SUM('㈱塩釜:七ヶ浜'!I11)</f>
        <v>1668645.836</v>
      </c>
      <c r="J11" s="6">
        <f>SUM('㈱塩釜:七ヶ浜'!J11)</f>
        <v>2572877.2830000003</v>
      </c>
      <c r="K11" s="6">
        <f>SUM('㈱塩釜:七ヶ浜'!K11)</f>
        <v>1590456.0469999998</v>
      </c>
      <c r="L11" s="6">
        <f>SUM('㈱塩釜:七ヶ浜'!L11)</f>
        <v>1283070.5429999998</v>
      </c>
      <c r="M11" s="6">
        <f>SUM('㈱塩釜:七ヶ浜'!M11)</f>
        <v>842035.4689999999</v>
      </c>
      <c r="N11" s="6">
        <f>SUM('㈱塩釜:七ヶ浜'!N11)</f>
        <v>123100.05399999999</v>
      </c>
      <c r="O11" s="6">
        <f>SUM('㈱塩釜:七ヶ浜'!O11)</f>
        <v>2985.355</v>
      </c>
      <c r="P11" s="117">
        <f t="shared" si="0"/>
        <v>8251300.029</v>
      </c>
    </row>
    <row r="12" spans="1:16" ht="18.75">
      <c r="A12" s="10"/>
      <c r="B12" s="305" t="s">
        <v>26</v>
      </c>
      <c r="C12" s="5" t="s">
        <v>16</v>
      </c>
      <c r="D12" s="115">
        <f>SUM('㈱塩釜:七ヶ浜'!D12)</f>
        <v>7.063300000000001</v>
      </c>
      <c r="E12" s="115">
        <f>SUM('㈱塩釜:七ヶ浜'!E12)</f>
        <v>8.6869</v>
      </c>
      <c r="F12" s="115">
        <f>SUM('㈱塩釜:七ヶ浜'!F12)</f>
        <v>10.2399</v>
      </c>
      <c r="G12" s="115">
        <f>SUM('㈱塩釜:七ヶ浜'!G12)</f>
        <v>11.5009</v>
      </c>
      <c r="H12" s="115">
        <f>SUM('㈱塩釜:七ヶ浜'!H12)</f>
        <v>26.9478</v>
      </c>
      <c r="I12" s="115">
        <f>SUM('㈱塩釜:七ヶ浜'!I12)</f>
        <v>40.355</v>
      </c>
      <c r="J12" s="115">
        <f>SUM('㈱塩釜:七ヶ浜'!J12)</f>
        <v>120.6244</v>
      </c>
      <c r="K12" s="115">
        <f>SUM('㈱塩釜:七ヶ浜'!K12)</f>
        <v>565.0308</v>
      </c>
      <c r="L12" s="115">
        <f>SUM('㈱塩釜:七ヶ浜'!L12)</f>
        <v>80.8265</v>
      </c>
      <c r="M12" s="115">
        <f>SUM('㈱塩釜:七ヶ浜'!M12)</f>
        <v>5.6974</v>
      </c>
      <c r="N12" s="115">
        <f>SUM('㈱塩釜:七ヶ浜'!N12)</f>
        <v>5.090199999999999</v>
      </c>
      <c r="O12" s="115">
        <f>SUM('㈱塩釜:七ヶ浜'!O12)</f>
        <v>15.8902</v>
      </c>
      <c r="P12" s="116">
        <f t="shared" si="0"/>
        <v>897.9533000000001</v>
      </c>
    </row>
    <row r="13" spans="1:16" ht="18.75">
      <c r="A13" s="3" t="s">
        <v>0</v>
      </c>
      <c r="B13" s="306"/>
      <c r="C13" s="7" t="s">
        <v>18</v>
      </c>
      <c r="D13" s="6">
        <f>SUM('㈱塩釜:七ヶ浜'!D13)</f>
        <v>25275.035</v>
      </c>
      <c r="E13" s="6">
        <f>SUM('㈱塩釜:七ヶ浜'!E13)</f>
        <v>26544.145000000004</v>
      </c>
      <c r="F13" s="6">
        <f>SUM('㈱塩釜:七ヶ浜'!F13)</f>
        <v>27708.772</v>
      </c>
      <c r="G13" s="6">
        <f>SUM('㈱塩釜:七ヶ浜'!G13)</f>
        <v>36990.364</v>
      </c>
      <c r="H13" s="6">
        <f>SUM('㈱塩釜:七ヶ浜'!H13)</f>
        <v>60031.22099999999</v>
      </c>
      <c r="I13" s="6">
        <f>SUM('㈱塩釜:七ヶ浜'!I13)</f>
        <v>66732.35</v>
      </c>
      <c r="J13" s="6">
        <f>SUM('㈱塩釜:七ヶ浜'!J13)</f>
        <v>196103.048</v>
      </c>
      <c r="K13" s="6">
        <f>SUM('㈱塩釜:七ヶ浜'!K13)</f>
        <v>723844.505</v>
      </c>
      <c r="L13" s="6">
        <f>SUM('㈱塩釜:七ヶ浜'!L13)</f>
        <v>227718.449</v>
      </c>
      <c r="M13" s="6">
        <f>SUM('㈱塩釜:七ヶ浜'!M13)</f>
        <v>14725.122000000001</v>
      </c>
      <c r="N13" s="6">
        <f>SUM('㈱塩釜:七ヶ浜'!N13)</f>
        <v>13445.241000000002</v>
      </c>
      <c r="O13" s="6">
        <f>SUM('㈱塩釜:七ヶ浜'!O13)</f>
        <v>42339.821</v>
      </c>
      <c r="P13" s="117">
        <f t="shared" si="0"/>
        <v>1461458.0729999999</v>
      </c>
    </row>
    <row r="14" spans="1:16" ht="18.75">
      <c r="A14" s="18" t="s">
        <v>27</v>
      </c>
      <c r="B14" s="305" t="s">
        <v>28</v>
      </c>
      <c r="C14" s="5" t="s">
        <v>16</v>
      </c>
      <c r="D14" s="115">
        <f>SUM('㈱塩釜:七ヶ浜'!D14)</f>
        <v>12.5982</v>
      </c>
      <c r="E14" s="115">
        <f>SUM('㈱塩釜:七ヶ浜'!E14)</f>
        <v>8.9894</v>
      </c>
      <c r="F14" s="115">
        <f>SUM('㈱塩釜:七ヶ浜'!F14)</f>
        <v>16.7639</v>
      </c>
      <c r="G14" s="115">
        <f>SUM('㈱塩釜:七ヶ浜'!G14)</f>
        <v>7.6624</v>
      </c>
      <c r="H14" s="115">
        <f>SUM('㈱塩釜:七ヶ浜'!H14)</f>
        <v>20.320000000000004</v>
      </c>
      <c r="I14" s="115">
        <f>SUM('㈱塩釜:七ヶ浜'!I14)</f>
        <v>183.1898</v>
      </c>
      <c r="J14" s="115">
        <f>SUM('㈱塩釜:七ヶ浜'!J14)</f>
        <v>19.0643</v>
      </c>
      <c r="K14" s="115">
        <f>SUM('㈱塩釜:七ヶ浜'!K14)</f>
        <v>12.2484</v>
      </c>
      <c r="L14" s="115">
        <f>SUM('㈱塩釜:七ヶ浜'!L14)</f>
        <v>6.9364</v>
      </c>
      <c r="M14" s="115">
        <f>SUM('㈱塩釜:七ヶ浜'!M14)</f>
        <v>11.3845</v>
      </c>
      <c r="N14" s="115">
        <f>SUM('㈱塩釜:七ヶ浜'!N14)</f>
        <v>12.957899999999999</v>
      </c>
      <c r="O14" s="115">
        <f>SUM('㈱塩釜:七ヶ浜'!O14)</f>
        <v>5.5891</v>
      </c>
      <c r="P14" s="116">
        <f t="shared" si="0"/>
        <v>317.70429999999993</v>
      </c>
    </row>
    <row r="15" spans="1:16" ht="18.75">
      <c r="A15" s="18" t="s">
        <v>0</v>
      </c>
      <c r="B15" s="306"/>
      <c r="C15" s="7" t="s">
        <v>18</v>
      </c>
      <c r="D15" s="6">
        <f>SUM('㈱塩釜:七ヶ浜'!D15)</f>
        <v>10658.854</v>
      </c>
      <c r="E15" s="6">
        <f>SUM('㈱塩釜:七ヶ浜'!E15)</f>
        <v>8305.151000000002</v>
      </c>
      <c r="F15" s="6">
        <f>SUM('㈱塩釜:七ヶ浜'!F15)</f>
        <v>5614.768</v>
      </c>
      <c r="G15" s="6">
        <f>SUM('㈱塩釜:七ヶ浜'!G15)</f>
        <v>3278.053</v>
      </c>
      <c r="H15" s="6">
        <f>SUM('㈱塩釜:七ヶ浜'!H15)</f>
        <v>17582.89</v>
      </c>
      <c r="I15" s="6">
        <f>SUM('㈱塩釜:七ヶ浜'!I15)</f>
        <v>128506.457</v>
      </c>
      <c r="J15" s="6">
        <f>SUM('㈱塩釜:七ヶ浜'!J15)</f>
        <v>21030.073000000004</v>
      </c>
      <c r="K15" s="6">
        <f>SUM('㈱塩釜:七ヶ浜'!K15)</f>
        <v>8812.599</v>
      </c>
      <c r="L15" s="6">
        <f>SUM('㈱塩釜:七ヶ浜'!L15)</f>
        <v>6002.664</v>
      </c>
      <c r="M15" s="6">
        <f>SUM('㈱塩釜:七ヶ浜'!M15)</f>
        <v>13026.590000000002</v>
      </c>
      <c r="N15" s="6">
        <f>SUM('㈱塩釜:七ヶ浜'!N15)</f>
        <v>20476.440999999995</v>
      </c>
      <c r="O15" s="6">
        <f>SUM('㈱塩釜:七ヶ浜'!O15)</f>
        <v>6756.013</v>
      </c>
      <c r="P15" s="117">
        <f t="shared" si="0"/>
        <v>250050.55299999999</v>
      </c>
    </row>
    <row r="16" spans="1:16" ht="18.75">
      <c r="A16" s="18" t="s">
        <v>29</v>
      </c>
      <c r="B16" s="305" t="s">
        <v>30</v>
      </c>
      <c r="C16" s="5" t="s">
        <v>16</v>
      </c>
      <c r="D16" s="115">
        <f>SUM('㈱塩釜:七ヶ浜'!D16)</f>
        <v>292.3366</v>
      </c>
      <c r="E16" s="115">
        <f>SUM('㈱塩釜:七ヶ浜'!E16)</f>
        <v>219.3352</v>
      </c>
      <c r="F16" s="115">
        <f>SUM('㈱塩釜:七ヶ浜'!F16)</f>
        <v>396.7592</v>
      </c>
      <c r="G16" s="115">
        <f>SUM('㈱塩釜:七ヶ浜'!G16)</f>
        <v>254.2845</v>
      </c>
      <c r="H16" s="115">
        <f>SUM('㈱塩釜:七ヶ浜'!H16)</f>
        <v>222.43130000000002</v>
      </c>
      <c r="I16" s="115">
        <f>SUM('㈱塩釜:七ヶ浜'!I16)</f>
        <v>401.5578</v>
      </c>
      <c r="J16" s="115">
        <f>SUM('㈱塩釜:七ヶ浜'!J16)</f>
        <v>417.37340000000006</v>
      </c>
      <c r="K16" s="115">
        <f>SUM('㈱塩釜:七ヶ浜'!K16)</f>
        <v>305.59139999999996</v>
      </c>
      <c r="L16" s="115">
        <f>SUM('㈱塩釜:七ヶ浜'!L16)</f>
        <v>365.68140000000005</v>
      </c>
      <c r="M16" s="115">
        <f>SUM('㈱塩釜:七ヶ浜'!M16)</f>
        <v>753.6649</v>
      </c>
      <c r="N16" s="115">
        <f>SUM('㈱塩釜:七ヶ浜'!N16)</f>
        <v>610.8611</v>
      </c>
      <c r="O16" s="115">
        <f>SUM('㈱塩釜:七ヶ浜'!O16)</f>
        <v>518.9773</v>
      </c>
      <c r="P16" s="116">
        <f t="shared" si="0"/>
        <v>4758.8541000000005</v>
      </c>
    </row>
    <row r="17" spans="1:16" ht="18.75">
      <c r="A17" s="18"/>
      <c r="B17" s="306"/>
      <c r="C17" s="7" t="s">
        <v>18</v>
      </c>
      <c r="D17" s="6">
        <f>SUM('㈱塩釜:七ヶ浜'!D17)</f>
        <v>272545.089</v>
      </c>
      <c r="E17" s="6">
        <f>SUM('㈱塩釜:七ヶ浜'!E17)</f>
        <v>224297.56199999998</v>
      </c>
      <c r="F17" s="6">
        <f>SUM('㈱塩釜:七ヶ浜'!F17)</f>
        <v>357783.637</v>
      </c>
      <c r="G17" s="6">
        <f>SUM('㈱塩釜:七ヶ浜'!G17)</f>
        <v>308997.679</v>
      </c>
      <c r="H17" s="6">
        <f>SUM('㈱塩釜:七ヶ浜'!H17)</f>
        <v>259248.277</v>
      </c>
      <c r="I17" s="6">
        <f>SUM('㈱塩釜:七ヶ浜'!I17)</f>
        <v>284814.957</v>
      </c>
      <c r="J17" s="6">
        <f>SUM('㈱塩釜:七ヶ浜'!J17)</f>
        <v>338041.88899999997</v>
      </c>
      <c r="K17" s="6">
        <f>SUM('㈱塩釜:七ヶ浜'!K17)</f>
        <v>383376.58900000004</v>
      </c>
      <c r="L17" s="6">
        <f>SUM('㈱塩釜:七ヶ浜'!L17)</f>
        <v>541102.101</v>
      </c>
      <c r="M17" s="6">
        <f>SUM('㈱塩釜:七ヶ浜'!M17)</f>
        <v>1078577.1709999999</v>
      </c>
      <c r="N17" s="6">
        <f>SUM('㈱塩釜:七ヶ浜'!N17)</f>
        <v>716175.792</v>
      </c>
      <c r="O17" s="6">
        <f>SUM('㈱塩釜:七ヶ浜'!O17)</f>
        <v>600158.2520000001</v>
      </c>
      <c r="P17" s="117">
        <f t="shared" si="0"/>
        <v>5365118.995000001</v>
      </c>
    </row>
    <row r="18" spans="1:16" ht="18.75">
      <c r="A18" s="18" t="s">
        <v>31</v>
      </c>
      <c r="B18" s="15" t="s">
        <v>130</v>
      </c>
      <c r="C18" s="5" t="s">
        <v>16</v>
      </c>
      <c r="D18" s="115">
        <f>SUM('㈱塩釜:七ヶ浜'!D18)</f>
        <v>85.82239999999999</v>
      </c>
      <c r="E18" s="115">
        <f>SUM('㈱塩釜:七ヶ浜'!E18)</f>
        <v>72.4054</v>
      </c>
      <c r="F18" s="115">
        <f>SUM('㈱塩釜:七ヶ浜'!F18)</f>
        <v>105.4174</v>
      </c>
      <c r="G18" s="115">
        <f>SUM('㈱塩釜:七ヶ浜'!G18)</f>
        <v>56.41349999999999</v>
      </c>
      <c r="H18" s="115">
        <f>SUM('㈱塩釜:七ヶ浜'!H18)</f>
        <v>227.9409</v>
      </c>
      <c r="I18" s="115">
        <f>SUM('㈱塩釜:七ヶ浜'!I18)</f>
        <v>157.08839999999998</v>
      </c>
      <c r="J18" s="115">
        <f>SUM('㈱塩釜:七ヶ浜'!J18)</f>
        <v>268.3254</v>
      </c>
      <c r="K18" s="115">
        <f>SUM('㈱塩釜:七ヶ浜'!K18)</f>
        <v>157.9295</v>
      </c>
      <c r="L18" s="115">
        <f>SUM('㈱塩釜:七ヶ浜'!L18)</f>
        <v>40.4112</v>
      </c>
      <c r="M18" s="115">
        <f>SUM('㈱塩釜:七ヶ浜'!M18)</f>
        <v>11.806000000000001</v>
      </c>
      <c r="N18" s="115">
        <f>SUM('㈱塩釜:七ヶ浜'!N18)</f>
        <v>7.8161000000000005</v>
      </c>
      <c r="O18" s="115">
        <f>SUM('㈱塩釜:七ヶ浜'!O18)</f>
        <v>15.3122</v>
      </c>
      <c r="P18" s="116">
        <f t="shared" si="0"/>
        <v>1206.6884</v>
      </c>
    </row>
    <row r="19" spans="1:16" ht="18.75">
      <c r="A19" s="18"/>
      <c r="B19" s="7" t="s">
        <v>131</v>
      </c>
      <c r="C19" s="7" t="s">
        <v>18</v>
      </c>
      <c r="D19" s="6">
        <f>SUM('㈱塩釜:七ヶ浜'!D19)</f>
        <v>50943.638999999996</v>
      </c>
      <c r="E19" s="6">
        <f>SUM('㈱塩釜:七ヶ浜'!E19)</f>
        <v>40541.515</v>
      </c>
      <c r="F19" s="6">
        <f>SUM('㈱塩釜:七ヶ浜'!F19)</f>
        <v>58936.765</v>
      </c>
      <c r="G19" s="6">
        <f>SUM('㈱塩釜:七ヶ浜'!G19)</f>
        <v>31244.911</v>
      </c>
      <c r="H19" s="6">
        <f>SUM('㈱塩釜:七ヶ浜'!H19)</f>
        <v>87009.88399999999</v>
      </c>
      <c r="I19" s="6">
        <f>SUM('㈱塩釜:七ヶ浜'!I19)</f>
        <v>57634.813</v>
      </c>
      <c r="J19" s="6">
        <f>SUM('㈱塩釜:七ヶ浜'!J19)</f>
        <v>119985.063</v>
      </c>
      <c r="K19" s="6">
        <f>SUM('㈱塩釜:七ヶ浜'!K19)</f>
        <v>100383.03400000001</v>
      </c>
      <c r="L19" s="6">
        <f>SUM('㈱塩釜:七ヶ浜'!L19)</f>
        <v>40257.933999999994</v>
      </c>
      <c r="M19" s="6">
        <f>SUM('㈱塩釜:七ヶ浜'!M19)</f>
        <v>16576.86</v>
      </c>
      <c r="N19" s="6">
        <f>SUM('㈱塩釜:七ヶ浜'!N19)</f>
        <v>10378.213</v>
      </c>
      <c r="O19" s="6">
        <f>SUM('㈱塩釜:七ヶ浜'!O19)</f>
        <v>17155.323</v>
      </c>
      <c r="P19" s="117">
        <f t="shared" si="0"/>
        <v>631047.9539999999</v>
      </c>
    </row>
    <row r="20" spans="1:16" ht="18.75">
      <c r="A20" s="18" t="s">
        <v>23</v>
      </c>
      <c r="B20" s="305" t="s">
        <v>32</v>
      </c>
      <c r="C20" s="5" t="s">
        <v>16</v>
      </c>
      <c r="D20" s="115">
        <f>SUM('㈱塩釜:七ヶ浜'!D20)</f>
        <v>519.0052000000001</v>
      </c>
      <c r="E20" s="115">
        <f>SUM('㈱塩釜:七ヶ浜'!E20)</f>
        <v>363.1508</v>
      </c>
      <c r="F20" s="115">
        <f>SUM('㈱塩釜:七ヶ浜'!F20)</f>
        <v>404.3766</v>
      </c>
      <c r="G20" s="115">
        <f>SUM('㈱塩釜:七ヶ浜'!G20)</f>
        <v>264.7442</v>
      </c>
      <c r="H20" s="115">
        <f>SUM('㈱塩釜:七ヶ浜'!H20)</f>
        <v>550.0768999999999</v>
      </c>
      <c r="I20" s="115">
        <f>SUM('㈱塩釜:七ヶ浜'!I20)</f>
        <v>4059.1803999999997</v>
      </c>
      <c r="J20" s="115">
        <f>SUM('㈱塩釜:七ヶ浜'!J20)</f>
        <v>2977.6296</v>
      </c>
      <c r="K20" s="115">
        <f>SUM('㈱塩釜:七ヶ浜'!K20)</f>
        <v>20.779899999999998</v>
      </c>
      <c r="L20" s="115">
        <f>SUM('㈱塩釜:七ヶ浜'!L20)</f>
        <v>47.486700000000006</v>
      </c>
      <c r="M20" s="115">
        <f>SUM('㈱塩釜:七ヶ浜'!M20)</f>
        <v>526.124</v>
      </c>
      <c r="N20" s="115">
        <f>SUM('㈱塩釜:七ヶ浜'!N20)</f>
        <v>739.9666</v>
      </c>
      <c r="O20" s="115">
        <f>SUM('㈱塩釜:七ヶ浜'!O20)</f>
        <v>882.6137000000001</v>
      </c>
      <c r="P20" s="116">
        <f t="shared" si="0"/>
        <v>11355.1346</v>
      </c>
    </row>
    <row r="21" spans="1:16" ht="18.75">
      <c r="A21" s="18"/>
      <c r="B21" s="306"/>
      <c r="C21" s="7" t="s">
        <v>18</v>
      </c>
      <c r="D21" s="6">
        <f>SUM('㈱塩釜:七ヶ浜'!D21)</f>
        <v>213855.23299999998</v>
      </c>
      <c r="E21" s="6">
        <f>SUM('㈱塩釜:七ヶ浜'!E21)</f>
        <v>153495.784</v>
      </c>
      <c r="F21" s="6">
        <f>SUM('㈱塩釜:七ヶ浜'!F21)</f>
        <v>156942.92300000004</v>
      </c>
      <c r="G21" s="6">
        <f>SUM('㈱塩釜:七ヶ浜'!G21)</f>
        <v>91339.485</v>
      </c>
      <c r="H21" s="6">
        <f>SUM('㈱塩釜:七ヶ浜'!H21)</f>
        <v>131324.50900000002</v>
      </c>
      <c r="I21" s="6">
        <f>SUM('㈱塩釜:七ヶ浜'!I21)</f>
        <v>881840.276</v>
      </c>
      <c r="J21" s="6">
        <f>SUM('㈱塩釜:七ヶ浜'!J21)</f>
        <v>661151.801</v>
      </c>
      <c r="K21" s="6">
        <f>SUM('㈱塩釜:七ヶ浜'!K21)</f>
        <v>10670.399000000001</v>
      </c>
      <c r="L21" s="6">
        <f>SUM('㈱塩釜:七ヶ浜'!L21)</f>
        <v>25676.172000000002</v>
      </c>
      <c r="M21" s="6">
        <f>SUM('㈱塩釜:七ヶ浜'!M21)</f>
        <v>213746.16899999997</v>
      </c>
      <c r="N21" s="6">
        <f>SUM('㈱塩釜:七ヶ浜'!N21)</f>
        <v>248386.733</v>
      </c>
      <c r="O21" s="6">
        <f>SUM('㈱塩釜:七ヶ浜'!O21)</f>
        <v>244784.734</v>
      </c>
      <c r="P21" s="117">
        <f t="shared" si="0"/>
        <v>3033214.218</v>
      </c>
    </row>
    <row r="22" spans="1:16" ht="18.75">
      <c r="A22" s="18"/>
      <c r="B22" s="303" t="s">
        <v>198</v>
      </c>
      <c r="C22" s="5" t="s">
        <v>16</v>
      </c>
      <c r="D22" s="115">
        <f>+D12+D14+D16+D18+D20</f>
        <v>916.8257</v>
      </c>
      <c r="E22" s="115">
        <f>+E12+E14+E16+E18+E20</f>
        <v>672.5677000000001</v>
      </c>
      <c r="F22" s="115">
        <f aca="true" t="shared" si="3" ref="F22:O22">+F12+F14+F16+F18+F20</f>
        <v>933.557</v>
      </c>
      <c r="G22" s="115">
        <f t="shared" si="3"/>
        <v>594.6055</v>
      </c>
      <c r="H22" s="115">
        <f t="shared" si="3"/>
        <v>1047.7169</v>
      </c>
      <c r="I22" s="115">
        <f t="shared" si="3"/>
        <v>4841.3714</v>
      </c>
      <c r="J22" s="115">
        <f t="shared" si="3"/>
        <v>3803.0171</v>
      </c>
      <c r="K22" s="115">
        <f t="shared" si="3"/>
        <v>1061.58</v>
      </c>
      <c r="L22" s="115">
        <f t="shared" si="3"/>
        <v>541.3422</v>
      </c>
      <c r="M22" s="115">
        <f t="shared" si="3"/>
        <v>1308.6768000000002</v>
      </c>
      <c r="N22" s="115">
        <f t="shared" si="3"/>
        <v>1376.6918999999998</v>
      </c>
      <c r="O22" s="115">
        <f t="shared" si="3"/>
        <v>1438.3825000000002</v>
      </c>
      <c r="P22" s="116">
        <f t="shared" si="0"/>
        <v>18536.3347</v>
      </c>
    </row>
    <row r="23" spans="1:16" ht="18.75">
      <c r="A23" s="1"/>
      <c r="B23" s="304"/>
      <c r="C23" s="7" t="s">
        <v>18</v>
      </c>
      <c r="D23" s="6">
        <f>+D13+D15+D17+D19+D21</f>
        <v>573277.85</v>
      </c>
      <c r="E23" s="6">
        <f>+E13+E15+E17+E19+E21</f>
        <v>453184.157</v>
      </c>
      <c r="F23" s="6">
        <f aca="true" t="shared" si="4" ref="F23:O23">+F13+F15+F17+F19+F21</f>
        <v>606986.865</v>
      </c>
      <c r="G23" s="6">
        <f t="shared" si="4"/>
        <v>471850.492</v>
      </c>
      <c r="H23" s="6">
        <f t="shared" si="4"/>
        <v>555196.781</v>
      </c>
      <c r="I23" s="6">
        <f t="shared" si="4"/>
        <v>1419528.853</v>
      </c>
      <c r="J23" s="6">
        <f t="shared" si="4"/>
        <v>1336311.8739999998</v>
      </c>
      <c r="K23" s="6">
        <f t="shared" si="4"/>
        <v>1227087.126</v>
      </c>
      <c r="L23" s="6">
        <f t="shared" si="4"/>
        <v>840757.3200000001</v>
      </c>
      <c r="M23" s="6">
        <f t="shared" si="4"/>
        <v>1336651.912</v>
      </c>
      <c r="N23" s="6">
        <f t="shared" si="4"/>
        <v>1008862.42</v>
      </c>
      <c r="O23" s="6">
        <f t="shared" si="4"/>
        <v>911194.1430000002</v>
      </c>
      <c r="P23" s="117">
        <f t="shared" si="0"/>
        <v>10740889.793000001</v>
      </c>
    </row>
    <row r="24" spans="1:16" ht="18.75">
      <c r="A24" s="18" t="s">
        <v>0</v>
      </c>
      <c r="B24" s="305" t="s">
        <v>33</v>
      </c>
      <c r="C24" s="5" t="s">
        <v>16</v>
      </c>
      <c r="D24" s="115">
        <f>SUM('㈱塩釜:七ヶ浜'!D24)</f>
        <v>428.377</v>
      </c>
      <c r="E24" s="115">
        <f>SUM('㈱塩釜:七ヶ浜'!E24)</f>
        <v>394.141</v>
      </c>
      <c r="F24" s="115">
        <f>SUM('㈱塩釜:七ヶ浜'!F24)</f>
        <v>342.0606</v>
      </c>
      <c r="G24" s="115">
        <f>SUM('㈱塩釜:七ヶ浜'!G24)</f>
        <v>301.893</v>
      </c>
      <c r="H24" s="115">
        <f>SUM('㈱塩釜:七ヶ浜'!H24)</f>
        <v>237.4476</v>
      </c>
      <c r="I24" s="115">
        <f>SUM('㈱塩釜:七ヶ浜'!I24)</f>
        <v>186.59660000000002</v>
      </c>
      <c r="J24" s="115">
        <f>SUM('㈱塩釜:七ヶ浜'!J24)</f>
        <v>236.7926</v>
      </c>
      <c r="K24" s="115">
        <f>SUM('㈱塩釜:七ヶ浜'!K24)</f>
        <v>318.9311</v>
      </c>
      <c r="L24" s="115">
        <f>SUM('㈱塩釜:七ヶ浜'!L24)</f>
        <v>273.68039999999996</v>
      </c>
      <c r="M24" s="115">
        <f>SUM('㈱塩釜:七ヶ浜'!M24)</f>
        <v>412.6736</v>
      </c>
      <c r="N24" s="115">
        <f>SUM('㈱塩釜:七ヶ浜'!N24)</f>
        <v>617.7389</v>
      </c>
      <c r="O24" s="115">
        <f>SUM('㈱塩釜:七ヶ浜'!O24)</f>
        <v>403.6203</v>
      </c>
      <c r="P24" s="116">
        <f t="shared" si="0"/>
        <v>4153.9527</v>
      </c>
    </row>
    <row r="25" spans="1:16" ht="18.75">
      <c r="A25" s="18" t="s">
        <v>34</v>
      </c>
      <c r="B25" s="306"/>
      <c r="C25" s="7" t="s">
        <v>18</v>
      </c>
      <c r="D25" s="6">
        <f>SUM('㈱塩釜:七ヶ浜'!D25)</f>
        <v>371826.277</v>
      </c>
      <c r="E25" s="6">
        <f>SUM('㈱塩釜:七ヶ浜'!E25)</f>
        <v>352520.136</v>
      </c>
      <c r="F25" s="6">
        <f>SUM('㈱塩釜:七ヶ浜'!F25)</f>
        <v>349479.366</v>
      </c>
      <c r="G25" s="6">
        <f>SUM('㈱塩釜:七ヶ浜'!G25)</f>
        <v>300646.383</v>
      </c>
      <c r="H25" s="6">
        <f>SUM('㈱塩釜:七ヶ浜'!H25)</f>
        <v>218150.887</v>
      </c>
      <c r="I25" s="6">
        <f>SUM('㈱塩釜:七ヶ浜'!I25)</f>
        <v>194309.129</v>
      </c>
      <c r="J25" s="6">
        <f>SUM('㈱塩釜:七ヶ浜'!J25)</f>
        <v>231961.66</v>
      </c>
      <c r="K25" s="6">
        <f>SUM('㈱塩釜:七ヶ浜'!K25)</f>
        <v>256710.01499999998</v>
      </c>
      <c r="L25" s="6">
        <f>SUM('㈱塩釜:七ヶ浜'!L25)</f>
        <v>219899.958</v>
      </c>
      <c r="M25" s="6">
        <f>SUM('㈱塩釜:七ヶ浜'!M25)</f>
        <v>309458.57</v>
      </c>
      <c r="N25" s="6">
        <f>SUM('㈱塩釜:七ヶ浜'!N25)</f>
        <v>397610.34500000003</v>
      </c>
      <c r="O25" s="6">
        <f>SUM('㈱塩釜:七ヶ浜'!O25)</f>
        <v>344060.801</v>
      </c>
      <c r="P25" s="117">
        <f t="shared" si="0"/>
        <v>3546633.527</v>
      </c>
    </row>
    <row r="26" spans="1:16" ht="18.75">
      <c r="A26" s="18" t="s">
        <v>35</v>
      </c>
      <c r="B26" s="15" t="s">
        <v>20</v>
      </c>
      <c r="C26" s="5" t="s">
        <v>16</v>
      </c>
      <c r="D26" s="115">
        <f>SUM('㈱塩釜:七ヶ浜'!D26)</f>
        <v>30.1866</v>
      </c>
      <c r="E26" s="115">
        <f>SUM('㈱塩釜:七ヶ浜'!E26)</f>
        <v>11.2006</v>
      </c>
      <c r="F26" s="115">
        <f>SUM('㈱塩釜:七ヶ浜'!F26)</f>
        <v>33.251000000000005</v>
      </c>
      <c r="G26" s="115">
        <f>SUM('㈱塩釜:七ヶ浜'!G26)</f>
        <v>32.081700000000005</v>
      </c>
      <c r="H26" s="115">
        <f>SUM('㈱塩釜:七ヶ浜'!H26)</f>
        <v>17.9125</v>
      </c>
      <c r="I26" s="115">
        <f>SUM('㈱塩釜:七ヶ浜'!I26)</f>
        <v>48.1605</v>
      </c>
      <c r="J26" s="115">
        <f>SUM('㈱塩釜:七ヶ浜'!J26)</f>
        <v>186.89669999999998</v>
      </c>
      <c r="K26" s="115">
        <f>SUM('㈱塩釜:七ヶ浜'!K26)</f>
        <v>317.19339999999994</v>
      </c>
      <c r="L26" s="115">
        <f>SUM('㈱塩釜:七ヶ浜'!L26)</f>
        <v>214.539</v>
      </c>
      <c r="M26" s="115">
        <f>SUM('㈱塩釜:七ヶ浜'!M26)</f>
        <v>128.793</v>
      </c>
      <c r="N26" s="115">
        <f>SUM('㈱塩釜:七ヶ浜'!N26)</f>
        <v>66.02159999999999</v>
      </c>
      <c r="O26" s="115">
        <f>SUM('㈱塩釜:七ヶ浜'!O26)</f>
        <v>44.8759</v>
      </c>
      <c r="P26" s="116">
        <f t="shared" si="0"/>
        <v>1131.1125</v>
      </c>
    </row>
    <row r="27" spans="1:16" ht="18.75">
      <c r="A27" s="18" t="s">
        <v>36</v>
      </c>
      <c r="B27" s="7" t="s">
        <v>133</v>
      </c>
      <c r="C27" s="7" t="s">
        <v>18</v>
      </c>
      <c r="D27" s="6">
        <f>SUM('㈱塩釜:七ヶ浜'!D27)</f>
        <v>19342.968999999997</v>
      </c>
      <c r="E27" s="6">
        <f>SUM('㈱塩釜:七ヶ浜'!E27)</f>
        <v>6861.195</v>
      </c>
      <c r="F27" s="6">
        <f>SUM('㈱塩釜:七ヶ浜'!F27)</f>
        <v>13929.367999999999</v>
      </c>
      <c r="G27" s="6">
        <f>SUM('㈱塩釜:七ヶ浜'!G27)</f>
        <v>14219.538</v>
      </c>
      <c r="H27" s="6">
        <f>SUM('㈱塩釜:七ヶ浜'!H27)</f>
        <v>8057.199999999999</v>
      </c>
      <c r="I27" s="6">
        <f>SUM('㈱塩釜:七ヶ浜'!I27)</f>
        <v>13905.905</v>
      </c>
      <c r="J27" s="6">
        <f>SUM('㈱塩釜:七ヶ浜'!J27)</f>
        <v>61925.76</v>
      </c>
      <c r="K27" s="6">
        <f>SUM('㈱塩釜:七ヶ浜'!K27)</f>
        <v>104023.254</v>
      </c>
      <c r="L27" s="6">
        <f>SUM('㈱塩釜:七ヶ浜'!L27)</f>
        <v>76847.53500000002</v>
      </c>
      <c r="M27" s="6">
        <f>SUM('㈱塩釜:七ヶ浜'!M27)</f>
        <v>53526.635</v>
      </c>
      <c r="N27" s="6">
        <f>SUM('㈱塩釜:七ヶ浜'!N27)</f>
        <v>31970.944</v>
      </c>
      <c r="O27" s="6">
        <f>SUM('㈱塩釜:七ヶ浜'!O27)</f>
        <v>45391.672999999995</v>
      </c>
      <c r="P27" s="117">
        <f t="shared" si="0"/>
        <v>450001.9760000001</v>
      </c>
    </row>
    <row r="28" spans="1:16" ht="18.75">
      <c r="A28" s="18" t="s">
        <v>23</v>
      </c>
      <c r="B28" s="303" t="s">
        <v>164</v>
      </c>
      <c r="C28" s="5" t="s">
        <v>16</v>
      </c>
      <c r="D28" s="115">
        <f>+D24+D26</f>
        <v>458.5636</v>
      </c>
      <c r="E28" s="115">
        <f>+E24+E26</f>
        <v>405.3416</v>
      </c>
      <c r="F28" s="115">
        <f aca="true" t="shared" si="5" ref="F28:O28">+F24+F26</f>
        <v>375.3116</v>
      </c>
      <c r="G28" s="115">
        <f t="shared" si="5"/>
        <v>333.9747</v>
      </c>
      <c r="H28" s="115">
        <f t="shared" si="5"/>
        <v>255.3601</v>
      </c>
      <c r="I28" s="115">
        <f t="shared" si="5"/>
        <v>234.75710000000004</v>
      </c>
      <c r="J28" s="115">
        <f t="shared" si="5"/>
        <v>423.6893</v>
      </c>
      <c r="K28" s="115">
        <f t="shared" si="5"/>
        <v>636.1244999999999</v>
      </c>
      <c r="L28" s="115">
        <f t="shared" si="5"/>
        <v>488.21939999999995</v>
      </c>
      <c r="M28" s="115">
        <f t="shared" si="5"/>
        <v>541.4666</v>
      </c>
      <c r="N28" s="115">
        <f t="shared" si="5"/>
        <v>683.7605</v>
      </c>
      <c r="O28" s="115">
        <f t="shared" si="5"/>
        <v>448.4962</v>
      </c>
      <c r="P28" s="116">
        <f t="shared" si="0"/>
        <v>5285.0652</v>
      </c>
    </row>
    <row r="29" spans="1:16" ht="18.75">
      <c r="A29" s="1"/>
      <c r="B29" s="304"/>
      <c r="C29" s="7" t="s">
        <v>18</v>
      </c>
      <c r="D29" s="6">
        <f>+D25+D27</f>
        <v>391169.246</v>
      </c>
      <c r="E29" s="6">
        <f>+E25+E27</f>
        <v>359381.331</v>
      </c>
      <c r="F29" s="6">
        <f aca="true" t="shared" si="6" ref="F29:O29">+F25+F27</f>
        <v>363408.734</v>
      </c>
      <c r="G29" s="6">
        <f t="shared" si="6"/>
        <v>314865.921</v>
      </c>
      <c r="H29" s="6">
        <f t="shared" si="6"/>
        <v>226208.087</v>
      </c>
      <c r="I29" s="6">
        <f t="shared" si="6"/>
        <v>208215.03399999999</v>
      </c>
      <c r="J29" s="6">
        <f t="shared" si="6"/>
        <v>293887.42</v>
      </c>
      <c r="K29" s="6">
        <f t="shared" si="6"/>
        <v>360733.269</v>
      </c>
      <c r="L29" s="6">
        <f t="shared" si="6"/>
        <v>296747.493</v>
      </c>
      <c r="M29" s="6">
        <f t="shared" si="6"/>
        <v>362985.205</v>
      </c>
      <c r="N29" s="6">
        <f t="shared" si="6"/>
        <v>429581.28900000005</v>
      </c>
      <c r="O29" s="6">
        <f t="shared" si="6"/>
        <v>389452.474</v>
      </c>
      <c r="P29" s="117">
        <f t="shared" si="0"/>
        <v>3996635.503</v>
      </c>
    </row>
    <row r="30" spans="1:16" ht="18.75">
      <c r="A30" s="18" t="s">
        <v>0</v>
      </c>
      <c r="B30" s="305" t="s">
        <v>37</v>
      </c>
      <c r="C30" s="5" t="s">
        <v>16</v>
      </c>
      <c r="D30" s="115">
        <f>SUM('㈱塩釜:七ヶ浜'!D30)</f>
        <v>1097.8814000000002</v>
      </c>
      <c r="E30" s="115">
        <f>SUM('㈱塩釜:七ヶ浜'!E30)</f>
        <v>1091.8821999999996</v>
      </c>
      <c r="F30" s="115">
        <f>SUM('㈱塩釜:七ヶ浜'!F30)</f>
        <v>867.5470999999999</v>
      </c>
      <c r="G30" s="115">
        <f>SUM('㈱塩釜:七ヶ浜'!G30)</f>
        <v>218.12110000000004</v>
      </c>
      <c r="H30" s="115">
        <f>SUM('㈱塩釜:七ヶ浜'!H30)</f>
        <v>329.4181</v>
      </c>
      <c r="I30" s="115">
        <f>SUM('㈱塩釜:七ヶ浜'!I30)</f>
        <v>189.5067</v>
      </c>
      <c r="J30" s="115">
        <f>SUM('㈱塩釜:七ヶ浜'!J30)</f>
        <v>172.551</v>
      </c>
      <c r="K30" s="115">
        <f>SUM('㈱塩釜:七ヶ浜'!K30)</f>
        <v>121.5167</v>
      </c>
      <c r="L30" s="115">
        <f>SUM('㈱塩釜:七ヶ浜'!L30)</f>
        <v>195.897</v>
      </c>
      <c r="M30" s="115">
        <f>SUM('㈱塩釜:七ヶ浜'!M30)</f>
        <v>444.29889999999995</v>
      </c>
      <c r="N30" s="115">
        <f>SUM('㈱塩釜:七ヶ浜'!N30)</f>
        <v>467.0692</v>
      </c>
      <c r="O30" s="115">
        <f>SUM('㈱塩釜:七ヶ浜'!O30)</f>
        <v>581.6327999999999</v>
      </c>
      <c r="P30" s="116">
        <f t="shared" si="0"/>
        <v>5777.322199999999</v>
      </c>
    </row>
    <row r="31" spans="1:16" ht="18.75">
      <c r="A31" s="18" t="s">
        <v>38</v>
      </c>
      <c r="B31" s="306"/>
      <c r="C31" s="7" t="s">
        <v>18</v>
      </c>
      <c r="D31" s="6">
        <f>SUM('㈱塩釜:七ヶ浜'!D31)</f>
        <v>345941.35300000006</v>
      </c>
      <c r="E31" s="6">
        <f>SUM('㈱塩釜:七ヶ浜'!E31)</f>
        <v>253479.36800000002</v>
      </c>
      <c r="F31" s="6">
        <f>SUM('㈱塩釜:七ヶ浜'!F31)</f>
        <v>251747.26399999997</v>
      </c>
      <c r="G31" s="6">
        <f>SUM('㈱塩釜:七ヶ浜'!G31)</f>
        <v>62039.805</v>
      </c>
      <c r="H31" s="6">
        <f>SUM('㈱塩釜:七ヶ浜'!H31)</f>
        <v>74158.89100000002</v>
      </c>
      <c r="I31" s="6">
        <f>SUM('㈱塩釜:七ヶ浜'!I31)</f>
        <v>55287.285</v>
      </c>
      <c r="J31" s="6">
        <f>SUM('㈱塩釜:七ヶ浜'!J31)</f>
        <v>59540.17</v>
      </c>
      <c r="K31" s="6">
        <f>SUM('㈱塩釜:七ヶ浜'!K31)</f>
        <v>37002.777</v>
      </c>
      <c r="L31" s="6">
        <f>SUM('㈱塩釜:七ヶ浜'!L31)</f>
        <v>53687.81</v>
      </c>
      <c r="M31" s="6">
        <f>SUM('㈱塩釜:七ヶ浜'!M31)</f>
        <v>176190.82799999998</v>
      </c>
      <c r="N31" s="6">
        <f>SUM('㈱塩釜:七ヶ浜'!N31)</f>
        <v>160457.002</v>
      </c>
      <c r="O31" s="6">
        <f>SUM('㈱塩釜:七ヶ浜'!O31)</f>
        <v>219498.30599999995</v>
      </c>
      <c r="P31" s="117">
        <f t="shared" si="0"/>
        <v>1749030.8590000002</v>
      </c>
    </row>
    <row r="32" spans="1:16" ht="18.75">
      <c r="A32" s="18" t="s">
        <v>0</v>
      </c>
      <c r="B32" s="305" t="s">
        <v>39</v>
      </c>
      <c r="C32" s="5" t="s">
        <v>16</v>
      </c>
      <c r="D32" s="115">
        <f>SUM('㈱塩釜:七ヶ浜'!D32)</f>
        <v>200.99499999999998</v>
      </c>
      <c r="E32" s="115">
        <f>SUM('㈱塩釜:七ヶ浜'!E32)</f>
        <v>279.9795</v>
      </c>
      <c r="F32" s="115">
        <f>SUM('㈱塩釜:七ヶ浜'!F32)</f>
        <v>137.05949999999999</v>
      </c>
      <c r="G32" s="115">
        <f>SUM('㈱塩釜:七ヶ浜'!G32)</f>
        <v>112.7591</v>
      </c>
      <c r="H32" s="115">
        <f>SUM('㈱塩釜:七ヶ浜'!H32)</f>
        <v>72.83829999999999</v>
      </c>
      <c r="I32" s="115">
        <f>SUM('㈱塩釜:七ヶ浜'!I32)</f>
        <v>17.9138</v>
      </c>
      <c r="J32" s="115">
        <f>SUM('㈱塩釜:七ヶ浜'!J32)</f>
        <v>3.6509</v>
      </c>
      <c r="K32" s="115">
        <f>SUM('㈱塩釜:七ヶ浜'!K32)</f>
        <v>35.619</v>
      </c>
      <c r="L32" s="115">
        <f>SUM('㈱塩釜:七ヶ浜'!L32)</f>
        <v>38.4169</v>
      </c>
      <c r="M32" s="115">
        <f>SUM('㈱塩釜:七ヶ浜'!M32)</f>
        <v>12.416599999999999</v>
      </c>
      <c r="N32" s="115">
        <f>SUM('㈱塩釜:七ヶ浜'!N32)</f>
        <v>108.54410000000001</v>
      </c>
      <c r="O32" s="115">
        <f>SUM('㈱塩釜:七ヶ浜'!O32)</f>
        <v>557.8555999999999</v>
      </c>
      <c r="P32" s="116">
        <f t="shared" si="0"/>
        <v>1578.0483</v>
      </c>
    </row>
    <row r="33" spans="1:16" ht="18.75">
      <c r="A33" s="18" t="s">
        <v>40</v>
      </c>
      <c r="B33" s="306"/>
      <c r="C33" s="7" t="s">
        <v>18</v>
      </c>
      <c r="D33" s="6">
        <f>SUM('㈱塩釜:七ヶ浜'!D33)</f>
        <v>17321.641</v>
      </c>
      <c r="E33" s="6">
        <f>SUM('㈱塩釜:七ヶ浜'!E33)</f>
        <v>17312.755999999998</v>
      </c>
      <c r="F33" s="6">
        <f>SUM('㈱塩釜:七ヶ浜'!F33)</f>
        <v>11335.635999999999</v>
      </c>
      <c r="G33" s="6">
        <f>SUM('㈱塩釜:七ヶ浜'!G33)</f>
        <v>11227.076000000001</v>
      </c>
      <c r="H33" s="6">
        <f>SUM('㈱塩釜:七ヶ浜'!H33)</f>
        <v>6807.554999999999</v>
      </c>
      <c r="I33" s="6">
        <f>SUM('㈱塩釜:七ヶ浜'!I33)</f>
        <v>1724.6740000000002</v>
      </c>
      <c r="J33" s="6">
        <f>SUM('㈱塩釜:七ヶ浜'!J33)</f>
        <v>895.3190000000001</v>
      </c>
      <c r="K33" s="6">
        <f>SUM('㈱塩釜:七ヶ浜'!K33)</f>
        <v>1964.934</v>
      </c>
      <c r="L33" s="6">
        <f>SUM('㈱塩釜:七ヶ浜'!L33)</f>
        <v>2648.376</v>
      </c>
      <c r="M33" s="6">
        <f>SUM('㈱塩釜:七ヶ浜'!M33)</f>
        <v>2258.9049999999997</v>
      </c>
      <c r="N33" s="6">
        <f>SUM('㈱塩釜:七ヶ浜'!N33)</f>
        <v>7360.291000000001</v>
      </c>
      <c r="O33" s="6">
        <f>SUM('㈱塩釜:七ヶ浜'!O33)</f>
        <v>105498.36600000001</v>
      </c>
      <c r="P33" s="117">
        <f t="shared" si="0"/>
        <v>186355.529</v>
      </c>
    </row>
    <row r="34" spans="1:16" ht="18.75">
      <c r="A34" s="18"/>
      <c r="B34" s="15" t="s">
        <v>20</v>
      </c>
      <c r="C34" s="5" t="s">
        <v>16</v>
      </c>
      <c r="D34" s="115">
        <f>SUM('㈱塩釜:七ヶ浜'!D34)</f>
        <v>1179.6860000000001</v>
      </c>
      <c r="E34" s="115">
        <f>SUM('㈱塩釜:七ヶ浜'!E34)</f>
        <v>2968.217</v>
      </c>
      <c r="F34" s="115">
        <f>SUM('㈱塩釜:七ヶ浜'!F34)</f>
        <v>1252.7912999999999</v>
      </c>
      <c r="G34" s="115">
        <f>SUM('㈱塩釜:七ヶ浜'!G34)</f>
        <v>1269.142</v>
      </c>
      <c r="H34" s="115">
        <f>SUM('㈱塩釜:七ヶ浜'!H34)</f>
        <v>2361.1578</v>
      </c>
      <c r="I34" s="115">
        <f>SUM('㈱塩釜:七ヶ浜'!I34)</f>
        <v>1618.097</v>
      </c>
      <c r="J34" s="115">
        <f>SUM('㈱塩釜:七ヶ浜'!J34)</f>
        <v>25.802</v>
      </c>
      <c r="K34" s="115">
        <f>SUM('㈱塩釜:七ヶ浜'!K34)</f>
        <v>6.545</v>
      </c>
      <c r="L34" s="115">
        <f>SUM('㈱塩釜:七ヶ浜'!L34)</f>
        <v>709.775</v>
      </c>
      <c r="M34" s="115">
        <f>SUM('㈱塩釜:七ヶ浜'!M34)</f>
        <v>988.72</v>
      </c>
      <c r="N34" s="115">
        <f>SUM('㈱塩釜:七ヶ浜'!N34)</f>
        <v>1947.156</v>
      </c>
      <c r="O34" s="115">
        <f>SUM('㈱塩釜:七ヶ浜'!O34)</f>
        <v>2460.973</v>
      </c>
      <c r="P34" s="116">
        <f t="shared" si="0"/>
        <v>16788.062099999996</v>
      </c>
    </row>
    <row r="35" spans="1:16" ht="18.75">
      <c r="A35" s="18" t="s">
        <v>23</v>
      </c>
      <c r="B35" s="7" t="s">
        <v>134</v>
      </c>
      <c r="C35" s="7" t="s">
        <v>18</v>
      </c>
      <c r="D35" s="6">
        <f>SUM('㈱塩釜:七ヶ浜'!D35)</f>
        <v>69385.65800000001</v>
      </c>
      <c r="E35" s="6">
        <f>SUM('㈱塩釜:七ヶ浜'!E35)</f>
        <v>203219.547</v>
      </c>
      <c r="F35" s="6">
        <f>SUM('㈱塩釜:七ヶ浜'!F35)</f>
        <v>70619.00699999998</v>
      </c>
      <c r="G35" s="6">
        <f>SUM('㈱塩釜:七ヶ浜'!G35)</f>
        <v>52886.210999999996</v>
      </c>
      <c r="H35" s="6">
        <f>SUM('㈱塩釜:七ヶ浜'!H35)</f>
        <v>94568.531</v>
      </c>
      <c r="I35" s="6">
        <f>SUM('㈱塩釜:七ヶ浜'!I35)</f>
        <v>74773.70300000001</v>
      </c>
      <c r="J35" s="6">
        <f>SUM('㈱塩釜:七ヶ浜'!J35)</f>
        <v>1256.471</v>
      </c>
      <c r="K35" s="6">
        <f>SUM('㈱塩釜:七ヶ浜'!K35)</f>
        <v>249.038</v>
      </c>
      <c r="L35" s="6">
        <f>SUM('㈱塩釜:七ヶ浜'!L35)</f>
        <v>36271.341</v>
      </c>
      <c r="M35" s="6">
        <f>SUM('㈱塩釜:七ヶ浜'!M35)</f>
        <v>52062.298</v>
      </c>
      <c r="N35" s="6">
        <f>SUM('㈱塩釜:七ヶ浜'!N35)</f>
        <v>89153.40599999999</v>
      </c>
      <c r="O35" s="6">
        <f>SUM('㈱塩釜:七ヶ浜'!O35)</f>
        <v>104683.17</v>
      </c>
      <c r="P35" s="117">
        <f t="shared" si="0"/>
        <v>849128.3809999999</v>
      </c>
    </row>
    <row r="36" spans="1:16" ht="18.75">
      <c r="A36" s="10"/>
      <c r="B36" s="303" t="s">
        <v>198</v>
      </c>
      <c r="C36" s="5" t="s">
        <v>16</v>
      </c>
      <c r="D36" s="115">
        <f>+D30+D32+D34</f>
        <v>2478.5624000000003</v>
      </c>
      <c r="E36" s="115">
        <f>+E30+E32+E34</f>
        <v>4340.0787</v>
      </c>
      <c r="F36" s="115">
        <f aca="true" t="shared" si="7" ref="F36:O36">+F30+F32+F34</f>
        <v>2257.3979</v>
      </c>
      <c r="G36" s="115">
        <f t="shared" si="7"/>
        <v>1600.0222</v>
      </c>
      <c r="H36" s="115">
        <f t="shared" si="7"/>
        <v>2763.4142</v>
      </c>
      <c r="I36" s="115">
        <f t="shared" si="7"/>
        <v>1825.5175</v>
      </c>
      <c r="J36" s="115">
        <f t="shared" si="7"/>
        <v>202.0039</v>
      </c>
      <c r="K36" s="115">
        <f t="shared" si="7"/>
        <v>163.68069999999997</v>
      </c>
      <c r="L36" s="115">
        <f t="shared" si="7"/>
        <v>944.0889</v>
      </c>
      <c r="M36" s="115">
        <f t="shared" si="7"/>
        <v>1445.4355</v>
      </c>
      <c r="N36" s="115">
        <f t="shared" si="7"/>
        <v>2522.7693</v>
      </c>
      <c r="O36" s="115">
        <f t="shared" si="7"/>
        <v>3600.4613999999997</v>
      </c>
      <c r="P36" s="116">
        <f aca="true" t="shared" si="8" ref="P36:P67">SUM(D36:O36)</f>
        <v>24143.4326</v>
      </c>
    </row>
    <row r="37" spans="1:16" ht="18.75">
      <c r="A37" s="8"/>
      <c r="B37" s="304"/>
      <c r="C37" s="7" t="s">
        <v>18</v>
      </c>
      <c r="D37" s="6">
        <f>+D31+D33+D35</f>
        <v>432648.65200000006</v>
      </c>
      <c r="E37" s="6">
        <f>+E31+E33+E35</f>
        <v>474011.671</v>
      </c>
      <c r="F37" s="6">
        <f aca="true" t="shared" si="9" ref="F37:O37">+F31+F33+F35</f>
        <v>333701.90699999995</v>
      </c>
      <c r="G37" s="6">
        <f t="shared" si="9"/>
        <v>126153.09199999999</v>
      </c>
      <c r="H37" s="6">
        <f t="shared" si="9"/>
        <v>175534.977</v>
      </c>
      <c r="I37" s="6">
        <f t="shared" si="9"/>
        <v>131785.662</v>
      </c>
      <c r="J37" s="6">
        <f t="shared" si="9"/>
        <v>61691.96</v>
      </c>
      <c r="K37" s="6">
        <f t="shared" si="9"/>
        <v>39216.749</v>
      </c>
      <c r="L37" s="6">
        <f t="shared" si="9"/>
        <v>92607.527</v>
      </c>
      <c r="M37" s="6">
        <f t="shared" si="9"/>
        <v>230512.031</v>
      </c>
      <c r="N37" s="6">
        <f t="shared" si="9"/>
        <v>256970.699</v>
      </c>
      <c r="O37" s="6">
        <f t="shared" si="9"/>
        <v>429679.84199999995</v>
      </c>
      <c r="P37" s="117">
        <f t="shared" si="8"/>
        <v>2784514.7690000003</v>
      </c>
    </row>
    <row r="38" spans="1:16" ht="18.75">
      <c r="A38" s="307" t="s">
        <v>165</v>
      </c>
      <c r="B38" s="308"/>
      <c r="C38" s="5" t="s">
        <v>16</v>
      </c>
      <c r="D38" s="115">
        <f>SUM('㈱塩釜:七ヶ浜'!D38)</f>
        <v>51.087999999999994</v>
      </c>
      <c r="E38" s="115">
        <f>SUM('㈱塩釜:七ヶ浜'!E38)</f>
        <v>0.441</v>
      </c>
      <c r="F38" s="115">
        <f>SUM('㈱塩釜:七ヶ浜'!F38)</f>
        <v>0.5076</v>
      </c>
      <c r="G38" s="115">
        <f>SUM('㈱塩釜:七ヶ浜'!G38)</f>
        <v>0.785</v>
      </c>
      <c r="H38" s="115">
        <f>SUM('㈱塩釜:七ヶ浜'!H38)</f>
        <v>1.9561</v>
      </c>
      <c r="I38" s="115">
        <f>SUM('㈱塩釜:七ヶ浜'!I38)</f>
        <v>8.4596</v>
      </c>
      <c r="J38" s="115">
        <f>SUM('㈱塩釜:七ヶ浜'!J38)</f>
        <v>62.692899999999995</v>
      </c>
      <c r="K38" s="115">
        <f>SUM('㈱塩釜:七ヶ浜'!K38)</f>
        <v>130.41699999999997</v>
      </c>
      <c r="L38" s="115">
        <f>SUM('㈱塩釜:七ヶ浜'!L38)</f>
        <v>39.7406</v>
      </c>
      <c r="M38" s="115">
        <f>SUM('㈱塩釜:七ヶ浜'!M38)</f>
        <v>75.026</v>
      </c>
      <c r="N38" s="115">
        <f>SUM('㈱塩釜:七ヶ浜'!N38)</f>
        <v>35.7392</v>
      </c>
      <c r="O38" s="115">
        <f>SUM('㈱塩釜:七ヶ浜'!O38)</f>
        <v>248.0162</v>
      </c>
      <c r="P38" s="116">
        <f t="shared" si="8"/>
        <v>654.8691999999999</v>
      </c>
    </row>
    <row r="39" spans="1:16" ht="18.75">
      <c r="A39" s="309"/>
      <c r="B39" s="310"/>
      <c r="C39" s="7" t="s">
        <v>18</v>
      </c>
      <c r="D39" s="6">
        <f>SUM('㈱塩釜:七ヶ浜'!D39)</f>
        <v>1311.864</v>
      </c>
      <c r="E39" s="6">
        <f>SUM('㈱塩釜:七ヶ浜'!E39)</f>
        <v>164.567</v>
      </c>
      <c r="F39" s="6">
        <f>SUM('㈱塩釜:七ヶ浜'!F39)</f>
        <v>247.225</v>
      </c>
      <c r="G39" s="6">
        <f>SUM('㈱塩釜:七ヶ浜'!G39)</f>
        <v>366.878</v>
      </c>
      <c r="H39" s="6">
        <f>SUM('㈱塩釜:七ヶ浜'!H39)</f>
        <v>877.843</v>
      </c>
      <c r="I39" s="6">
        <f>SUM('㈱塩釜:七ヶ浜'!I39)</f>
        <v>3332.8229999999994</v>
      </c>
      <c r="J39" s="6">
        <f>SUM('㈱塩釜:七ヶ浜'!J39)</f>
        <v>21775.318</v>
      </c>
      <c r="K39" s="6">
        <f>SUM('㈱塩釜:七ヶ浜'!K39)</f>
        <v>38880.098999999995</v>
      </c>
      <c r="L39" s="6">
        <f>SUM('㈱塩釜:七ヶ浜'!L39)</f>
        <v>4291.796</v>
      </c>
      <c r="M39" s="6">
        <f>SUM('㈱塩釜:七ヶ浜'!M39)</f>
        <v>4928.698</v>
      </c>
      <c r="N39" s="6">
        <f>SUM('㈱塩釜:七ヶ浜'!N39)</f>
        <v>1487.0470000000003</v>
      </c>
      <c r="O39" s="6">
        <f>SUM('㈱塩釜:七ヶ浜'!O39)</f>
        <v>11641.512999999999</v>
      </c>
      <c r="P39" s="117">
        <f t="shared" si="8"/>
        <v>89305.671</v>
      </c>
    </row>
    <row r="40" spans="1:16" ht="18.75">
      <c r="A40" s="307" t="s">
        <v>166</v>
      </c>
      <c r="B40" s="308"/>
      <c r="C40" s="5" t="s">
        <v>16</v>
      </c>
      <c r="D40" s="115">
        <f>SUM('㈱塩釜:七ヶ浜'!D40)</f>
        <v>4.6434</v>
      </c>
      <c r="E40" s="115">
        <f>SUM('㈱塩釜:七ヶ浜'!E40)</f>
        <v>4.825299999999999</v>
      </c>
      <c r="F40" s="115">
        <f>SUM('㈱塩釜:七ヶ浜'!F40)</f>
        <v>3.3727</v>
      </c>
      <c r="G40" s="115">
        <f>SUM('㈱塩釜:七ヶ浜'!G40)</f>
        <v>3.9002999999999997</v>
      </c>
      <c r="H40" s="115">
        <f>SUM('㈱塩釜:七ヶ浜'!H40)</f>
        <v>3.7357</v>
      </c>
      <c r="I40" s="115">
        <f>SUM('㈱塩釜:七ヶ浜'!I40)</f>
        <v>18.6926</v>
      </c>
      <c r="J40" s="115">
        <f>SUM('㈱塩釜:七ヶ浜'!J40)</f>
        <v>51.8916</v>
      </c>
      <c r="K40" s="115">
        <f>SUM('㈱塩釜:七ヶ浜'!K40)</f>
        <v>199.4008</v>
      </c>
      <c r="L40" s="115">
        <f>SUM('㈱塩釜:七ヶ浜'!L40)</f>
        <v>273.9611</v>
      </c>
      <c r="M40" s="115">
        <f>SUM('㈱塩釜:七ヶ浜'!M40)</f>
        <v>301.6101</v>
      </c>
      <c r="N40" s="115">
        <f>SUM('㈱塩釜:七ヶ浜'!N40)</f>
        <v>677.5061</v>
      </c>
      <c r="O40" s="115">
        <f>SUM('㈱塩釜:七ヶ浜'!O40)</f>
        <v>44.2311</v>
      </c>
      <c r="P40" s="116">
        <f t="shared" si="8"/>
        <v>1587.7707999999998</v>
      </c>
    </row>
    <row r="41" spans="1:16" ht="18.75">
      <c r="A41" s="309"/>
      <c r="B41" s="310"/>
      <c r="C41" s="7" t="s">
        <v>18</v>
      </c>
      <c r="D41" s="6">
        <f>SUM('㈱塩釜:七ヶ浜'!D41)</f>
        <v>3066.1530000000002</v>
      </c>
      <c r="E41" s="6">
        <f>SUM('㈱塩釜:七ヶ浜'!E41)</f>
        <v>3462.46</v>
      </c>
      <c r="F41" s="6">
        <f>SUM('㈱塩釜:七ヶ浜'!F41)</f>
        <v>2283.546</v>
      </c>
      <c r="G41" s="6">
        <f>SUM('㈱塩釜:七ヶ浜'!G41)</f>
        <v>1982.41</v>
      </c>
      <c r="H41" s="6">
        <f>SUM('㈱塩釜:七ヶ浜'!H41)</f>
        <v>1888.0739999999998</v>
      </c>
      <c r="I41" s="6">
        <f>SUM('㈱塩釜:七ヶ浜'!I41)</f>
        <v>6963.348000000001</v>
      </c>
      <c r="J41" s="6">
        <f>SUM('㈱塩釜:七ヶ浜'!J41)</f>
        <v>23522.965</v>
      </c>
      <c r="K41" s="6">
        <f>SUM('㈱塩釜:七ヶ浜'!K41)</f>
        <v>27757.372</v>
      </c>
      <c r="L41" s="6">
        <f>SUM('㈱塩釜:七ヶ浜'!L41)</f>
        <v>26076.824</v>
      </c>
      <c r="M41" s="6">
        <f>SUM('㈱塩釜:七ヶ浜'!M41)</f>
        <v>36988.892</v>
      </c>
      <c r="N41" s="6">
        <f>SUM('㈱塩釜:七ヶ浜'!N41)</f>
        <v>78209.73399999998</v>
      </c>
      <c r="O41" s="6">
        <f>SUM('㈱塩釜:七ヶ浜'!O41)</f>
        <v>6248.179999999999</v>
      </c>
      <c r="P41" s="117">
        <f t="shared" si="8"/>
        <v>218449.95799999998</v>
      </c>
    </row>
    <row r="42" spans="1:16" ht="18.75">
      <c r="A42" s="307" t="s">
        <v>167</v>
      </c>
      <c r="B42" s="308"/>
      <c r="C42" s="5" t="s">
        <v>16</v>
      </c>
      <c r="D42" s="115">
        <f>SUM('㈱塩釜:七ヶ浜'!D42)</f>
        <v>0.051</v>
      </c>
      <c r="E42" s="115">
        <f>SUM('㈱塩釜:七ヶ浜'!E42)</f>
        <v>0.05</v>
      </c>
      <c r="F42" s="115">
        <f>SUM('㈱塩釜:七ヶ浜'!F42)</f>
        <v>0.049</v>
      </c>
      <c r="G42" s="115">
        <f>SUM('㈱塩釜:七ヶ浜'!G42)</f>
        <v>0.356</v>
      </c>
      <c r="H42" s="115">
        <f>SUM('㈱塩釜:七ヶ浜'!H42)</f>
        <v>0.101</v>
      </c>
      <c r="I42" s="115">
        <f>SUM('㈱塩釜:七ヶ浜'!I42)</f>
        <v>0.075</v>
      </c>
      <c r="J42" s="115">
        <f>SUM('㈱塩釜:七ヶ浜'!J42)</f>
        <v>0.141</v>
      </c>
      <c r="K42" s="115">
        <f>SUM('㈱塩釜:七ヶ浜'!K42)</f>
        <v>0.1</v>
      </c>
      <c r="L42" s="115">
        <f>SUM('㈱塩釜:七ヶ浜'!L42)</f>
        <v>0.079</v>
      </c>
      <c r="M42" s="115">
        <f>SUM('㈱塩釜:七ヶ浜'!M42)</f>
        <v>0.076</v>
      </c>
      <c r="N42" s="115">
        <f>SUM('㈱塩釜:七ヶ浜'!N42)</f>
        <v>0.041</v>
      </c>
      <c r="O42" s="115">
        <f>SUM('㈱塩釜:七ヶ浜'!O42)</f>
        <v>2.045</v>
      </c>
      <c r="P42" s="116">
        <f t="shared" si="8"/>
        <v>3.1639999999999997</v>
      </c>
    </row>
    <row r="43" spans="1:16" ht="18.75">
      <c r="A43" s="309"/>
      <c r="B43" s="310"/>
      <c r="C43" s="7" t="s">
        <v>18</v>
      </c>
      <c r="D43" s="6">
        <f>SUM('㈱塩釜:七ヶ浜'!D43)</f>
        <v>52.742</v>
      </c>
      <c r="E43" s="6">
        <f>SUM('㈱塩釜:七ヶ浜'!E43)</f>
        <v>60.617</v>
      </c>
      <c r="F43" s="6">
        <f>SUM('㈱塩釜:七ヶ浜'!F43)</f>
        <v>76.608</v>
      </c>
      <c r="G43" s="6">
        <f>SUM('㈱塩釜:七ヶ浜'!G43)</f>
        <v>425.261</v>
      </c>
      <c r="H43" s="6">
        <f>SUM('㈱塩釜:七ヶ浜'!H43)</f>
        <v>123.774</v>
      </c>
      <c r="I43" s="6">
        <f>SUM('㈱塩釜:七ヶ浜'!I43)</f>
        <v>101.85</v>
      </c>
      <c r="J43" s="6">
        <f>SUM('㈱塩釜:七ヶ浜'!J43)</f>
        <v>164.241</v>
      </c>
      <c r="K43" s="6">
        <f>SUM('㈱塩釜:七ヶ浜'!K43)</f>
        <v>108.15</v>
      </c>
      <c r="L43" s="6">
        <f>SUM('㈱塩釜:七ヶ浜'!L43)</f>
        <v>97.566</v>
      </c>
      <c r="M43" s="6">
        <f>SUM('㈱塩釜:七ヶ浜'!M43)</f>
        <v>87.78</v>
      </c>
      <c r="N43" s="6">
        <f>SUM('㈱塩釜:七ヶ浜'!N43)</f>
        <v>47.586</v>
      </c>
      <c r="O43" s="6">
        <f>SUM('㈱塩釜:七ヶ浜'!O43)</f>
        <v>2452.2450000000003</v>
      </c>
      <c r="P43" s="117">
        <f t="shared" si="8"/>
        <v>3798.4200000000005</v>
      </c>
    </row>
    <row r="44" spans="1:16" ht="18.75">
      <c r="A44" s="307" t="s">
        <v>168</v>
      </c>
      <c r="B44" s="308"/>
      <c r="C44" s="5" t="s">
        <v>16</v>
      </c>
      <c r="D44" s="115">
        <f>SUM('㈱塩釜:七ヶ浜'!D44)</f>
        <v>10.791799999999999</v>
      </c>
      <c r="E44" s="115">
        <f>SUM('㈱塩釜:七ヶ浜'!E44)</f>
        <v>2.8735999999999997</v>
      </c>
      <c r="F44" s="115">
        <f>SUM('㈱塩釜:七ヶ浜'!F44)</f>
        <v>2.1058999999999997</v>
      </c>
      <c r="G44" s="115">
        <f>SUM('㈱塩釜:七ヶ浜'!G44)</f>
        <v>0.6203</v>
      </c>
      <c r="H44" s="115">
        <f>SUM('㈱塩釜:七ヶ浜'!H44)</f>
        <v>0.4566</v>
      </c>
      <c r="I44" s="115">
        <f>SUM('㈱塩釜:七ヶ浜'!I44)</f>
        <v>0.07540000000000001</v>
      </c>
      <c r="J44" s="115">
        <f>SUM('㈱塩釜:七ヶ浜'!J44)</f>
        <v>0</v>
      </c>
      <c r="K44" s="115">
        <f>SUM('㈱塩釜:七ヶ浜'!K44)</f>
        <v>0</v>
      </c>
      <c r="L44" s="115">
        <f>SUM('㈱塩釜:七ヶ浜'!L44)</f>
        <v>0.014</v>
      </c>
      <c r="M44" s="115">
        <f>SUM('㈱塩釜:七ヶ浜'!M44)</f>
        <v>0.23</v>
      </c>
      <c r="N44" s="115">
        <f>SUM('㈱塩釜:七ヶ浜'!N44)</f>
        <v>0.2356</v>
      </c>
      <c r="O44" s="115">
        <f>SUM('㈱塩釜:七ヶ浜'!O44)</f>
        <v>5.740799999999999</v>
      </c>
      <c r="P44" s="116">
        <f t="shared" si="8"/>
        <v>23.144</v>
      </c>
    </row>
    <row r="45" spans="1:16" ht="18.75">
      <c r="A45" s="309"/>
      <c r="B45" s="310"/>
      <c r="C45" s="7" t="s">
        <v>18</v>
      </c>
      <c r="D45" s="6">
        <f>SUM('㈱塩釜:七ヶ浜'!D45)</f>
        <v>1299.5069999999998</v>
      </c>
      <c r="E45" s="6">
        <f>SUM('㈱塩釜:七ヶ浜'!E45)</f>
        <v>912.111</v>
      </c>
      <c r="F45" s="6">
        <f>SUM('㈱塩釜:七ヶ浜'!F45)</f>
        <v>836.1970000000001</v>
      </c>
      <c r="G45" s="6">
        <f>SUM('㈱塩釜:七ヶ浜'!G45)</f>
        <v>371.967</v>
      </c>
      <c r="H45" s="6">
        <f>SUM('㈱塩釜:七ヶ浜'!H45)</f>
        <v>194.352</v>
      </c>
      <c r="I45" s="6">
        <f>SUM('㈱塩釜:七ヶ浜'!I45)</f>
        <v>31.969</v>
      </c>
      <c r="J45" s="6">
        <f>SUM('㈱塩釜:七ヶ浜'!J45)</f>
        <v>0</v>
      </c>
      <c r="K45" s="6">
        <f>SUM('㈱塩釜:七ヶ浜'!K45)</f>
        <v>0</v>
      </c>
      <c r="L45" s="6">
        <f>SUM('㈱塩釜:七ヶ浜'!L45)</f>
        <v>6.26</v>
      </c>
      <c r="M45" s="6">
        <f>SUM('㈱塩釜:七ヶ浜'!M45)</f>
        <v>94.183</v>
      </c>
      <c r="N45" s="6">
        <f>SUM('㈱塩釜:七ヶ浜'!N45)</f>
        <v>99.6</v>
      </c>
      <c r="O45" s="6">
        <f>SUM('㈱塩釜:七ヶ浜'!O45)</f>
        <v>923.6310000000001</v>
      </c>
      <c r="P45" s="117">
        <f t="shared" si="8"/>
        <v>4769.777</v>
      </c>
    </row>
    <row r="46" spans="1:16" ht="18.75">
      <c r="A46" s="307" t="s">
        <v>169</v>
      </c>
      <c r="B46" s="308"/>
      <c r="C46" s="5" t="s">
        <v>16</v>
      </c>
      <c r="D46" s="115">
        <f>SUM('㈱塩釜:七ヶ浜'!D46)</f>
        <v>2.7060999999999997</v>
      </c>
      <c r="E46" s="115">
        <f>SUM('㈱塩釜:七ヶ浜'!E46)</f>
        <v>4.0314000000000005</v>
      </c>
      <c r="F46" s="115">
        <f>SUM('㈱塩釜:七ヶ浜'!F46)</f>
        <v>1.4826000000000001</v>
      </c>
      <c r="G46" s="115">
        <f>SUM('㈱塩釜:七ヶ浜'!G46)</f>
        <v>2.9160999999999992</v>
      </c>
      <c r="H46" s="115">
        <f>SUM('㈱塩釜:七ヶ浜'!H46)</f>
        <v>5.0202</v>
      </c>
      <c r="I46" s="115">
        <f>SUM('㈱塩釜:七ヶ浜'!I46)</f>
        <v>10.3196</v>
      </c>
      <c r="J46" s="115">
        <f>SUM('㈱塩釜:七ヶ浜'!J46)</f>
        <v>1.7726</v>
      </c>
      <c r="K46" s="115">
        <f>SUM('㈱塩釜:七ヶ浜'!K46)</f>
        <v>0.523</v>
      </c>
      <c r="L46" s="115">
        <f>SUM('㈱塩釜:七ヶ浜'!L46)</f>
        <v>1.4162000000000001</v>
      </c>
      <c r="M46" s="115">
        <f>SUM('㈱塩釜:七ヶ浜'!M46)</f>
        <v>0.2032</v>
      </c>
      <c r="N46" s="115">
        <f>SUM('㈱塩釜:七ヶ浜'!N46)</f>
        <v>0.2821</v>
      </c>
      <c r="O46" s="115">
        <f>SUM('㈱塩釜:七ヶ浜'!O46)</f>
        <v>0.1054</v>
      </c>
      <c r="P46" s="116">
        <f t="shared" si="8"/>
        <v>30.778499999999998</v>
      </c>
    </row>
    <row r="47" spans="1:16" ht="18.75">
      <c r="A47" s="309"/>
      <c r="B47" s="310"/>
      <c r="C47" s="7" t="s">
        <v>18</v>
      </c>
      <c r="D47" s="6">
        <f>SUM('㈱塩釜:七ヶ浜'!D47)</f>
        <v>2191.381</v>
      </c>
      <c r="E47" s="6">
        <f>SUM('㈱塩釜:七ヶ浜'!E47)</f>
        <v>3673.211</v>
      </c>
      <c r="F47" s="6">
        <f>SUM('㈱塩釜:七ヶ浜'!F47)</f>
        <v>1434.696</v>
      </c>
      <c r="G47" s="6">
        <f>SUM('㈱塩釜:七ヶ浜'!G47)</f>
        <v>3834.883</v>
      </c>
      <c r="H47" s="6">
        <f>SUM('㈱塩釜:七ヶ浜'!H47)</f>
        <v>3305.225</v>
      </c>
      <c r="I47" s="6">
        <f>SUM('㈱塩釜:七ヶ浜'!I47)</f>
        <v>839.847</v>
      </c>
      <c r="J47" s="6">
        <f>SUM('㈱塩釜:七ヶ浜'!J47)</f>
        <v>185.632</v>
      </c>
      <c r="K47" s="6">
        <f>SUM('㈱塩釜:七ヶ浜'!K47)</f>
        <v>61.266999999999996</v>
      </c>
      <c r="L47" s="6">
        <f>SUM('㈱塩釜:七ヶ浜'!L47)</f>
        <v>435.997</v>
      </c>
      <c r="M47" s="6">
        <f>SUM('㈱塩釜:七ヶ浜'!M47)</f>
        <v>83.71799999999999</v>
      </c>
      <c r="N47" s="6">
        <f>SUM('㈱塩釜:七ヶ浜'!N47)</f>
        <v>95.61300000000001</v>
      </c>
      <c r="O47" s="6">
        <f>SUM('㈱塩釜:七ヶ浜'!O47)</f>
        <v>77.92200000000001</v>
      </c>
      <c r="P47" s="117">
        <f t="shared" si="8"/>
        <v>16219.391999999998</v>
      </c>
    </row>
    <row r="48" spans="1:16" ht="18.75">
      <c r="A48" s="307" t="s">
        <v>170</v>
      </c>
      <c r="B48" s="308"/>
      <c r="C48" s="5" t="s">
        <v>16</v>
      </c>
      <c r="D48" s="115">
        <f>SUM('㈱塩釜:七ヶ浜'!D48)</f>
        <v>26.532899999999998</v>
      </c>
      <c r="E48" s="115">
        <f>SUM('㈱塩釜:七ヶ浜'!E48)</f>
        <v>26.3161</v>
      </c>
      <c r="F48" s="115">
        <f>SUM('㈱塩釜:七ヶ浜'!F48)</f>
        <v>6.333</v>
      </c>
      <c r="G48" s="115">
        <f>SUM('㈱塩釜:七ヶ浜'!G48)</f>
        <v>1.3431</v>
      </c>
      <c r="H48" s="115">
        <f>SUM('㈱塩釜:七ヶ浜'!H48)</f>
        <v>6.462400000000001</v>
      </c>
      <c r="I48" s="115">
        <f>SUM('㈱塩釜:七ヶ浜'!I48)</f>
        <v>2434.9736</v>
      </c>
      <c r="J48" s="115">
        <f>SUM('㈱塩釜:七ヶ浜'!J48)</f>
        <v>6835.374</v>
      </c>
      <c r="K48" s="115">
        <f>SUM('㈱塩釜:七ヶ浜'!K48)</f>
        <v>8185.683399999999</v>
      </c>
      <c r="L48" s="115">
        <f>SUM('㈱塩釜:七ヶ浜'!L48)</f>
        <v>10401.5158</v>
      </c>
      <c r="M48" s="115">
        <f>SUM('㈱塩釜:七ヶ浜'!M48)</f>
        <v>9286.7518</v>
      </c>
      <c r="N48" s="115">
        <f>SUM('㈱塩釜:七ヶ浜'!N48)</f>
        <v>6906.924</v>
      </c>
      <c r="O48" s="115">
        <f>SUM('㈱塩釜:七ヶ浜'!O48)</f>
        <v>5282.944600000001</v>
      </c>
      <c r="P48" s="116">
        <f t="shared" si="8"/>
        <v>49401.1547</v>
      </c>
    </row>
    <row r="49" spans="1:16" ht="18.75">
      <c r="A49" s="309"/>
      <c r="B49" s="310"/>
      <c r="C49" s="7" t="s">
        <v>18</v>
      </c>
      <c r="D49" s="6">
        <f>SUM('㈱塩釜:七ヶ浜'!D49)</f>
        <v>2687.25</v>
      </c>
      <c r="E49" s="6">
        <f>SUM('㈱塩釜:七ヶ浜'!E49)</f>
        <v>3073.850000000001</v>
      </c>
      <c r="F49" s="6">
        <f>SUM('㈱塩釜:七ヶ浜'!F49)</f>
        <v>585.964</v>
      </c>
      <c r="G49" s="6">
        <f>SUM('㈱塩釜:七ヶ浜'!G49)</f>
        <v>167.622</v>
      </c>
      <c r="H49" s="6">
        <f>SUM('㈱塩釜:七ヶ浜'!H49)</f>
        <v>638.831</v>
      </c>
      <c r="I49" s="6">
        <f>SUM('㈱塩釜:七ヶ浜'!I49)</f>
        <v>136025.921</v>
      </c>
      <c r="J49" s="6">
        <f>SUM('㈱塩釜:七ヶ浜'!J49)</f>
        <v>417011.498</v>
      </c>
      <c r="K49" s="6">
        <f>SUM('㈱塩釜:七ヶ浜'!K49)</f>
        <v>606139.316</v>
      </c>
      <c r="L49" s="6">
        <f>SUM('㈱塩釜:七ヶ浜'!L49)</f>
        <v>626682.5009999999</v>
      </c>
      <c r="M49" s="6">
        <f>SUM('㈱塩釜:七ヶ浜'!M49)</f>
        <v>747132.7369999998</v>
      </c>
      <c r="N49" s="6">
        <f>SUM('㈱塩釜:七ヶ浜'!N49)</f>
        <v>630296.6730000001</v>
      </c>
      <c r="O49" s="6">
        <f>SUM('㈱塩釜:七ヶ浜'!O49)</f>
        <v>227339.777</v>
      </c>
      <c r="P49" s="117">
        <f t="shared" si="8"/>
        <v>3397781.9399999995</v>
      </c>
    </row>
    <row r="50" spans="1:16" ht="18.75">
      <c r="A50" s="307" t="s">
        <v>171</v>
      </c>
      <c r="B50" s="308"/>
      <c r="C50" s="5" t="s">
        <v>16</v>
      </c>
      <c r="D50" s="115">
        <f>SUM('㈱塩釜:七ヶ浜'!D50)</f>
        <v>26.901000000000003</v>
      </c>
      <c r="E50" s="115">
        <f>SUM('㈱塩釜:七ヶ浜'!E50)</f>
        <v>1.364</v>
      </c>
      <c r="F50" s="115">
        <f>SUM('㈱塩釜:七ヶ浜'!F50)</f>
        <v>9.862</v>
      </c>
      <c r="G50" s="115">
        <f>SUM('㈱塩釜:七ヶ浜'!G50)</f>
        <v>3.129</v>
      </c>
      <c r="H50" s="115">
        <f>SUM('㈱塩釜:七ヶ浜'!H50)</f>
        <v>2.286</v>
      </c>
      <c r="I50" s="115">
        <f>SUM('㈱塩釜:七ヶ浜'!I50)</f>
        <v>78.2795</v>
      </c>
      <c r="J50" s="115">
        <f>SUM('㈱塩釜:七ヶ浜'!J50)</f>
        <v>13.199</v>
      </c>
      <c r="K50" s="115">
        <f>SUM('㈱塩釜:七ヶ浜'!K50)</f>
        <v>1911.484</v>
      </c>
      <c r="L50" s="115">
        <f>SUM('㈱塩釜:七ヶ浜'!L50)</f>
        <v>14602.4019</v>
      </c>
      <c r="M50" s="115">
        <f>SUM('㈱塩釜:七ヶ浜'!M50)</f>
        <v>28830.9376</v>
      </c>
      <c r="N50" s="115">
        <f>SUM('㈱塩釜:七ヶ浜'!N50)</f>
        <v>24556.3962</v>
      </c>
      <c r="O50" s="115">
        <f>SUM('㈱塩釜:七ヶ浜'!O50)</f>
        <v>15464.4036</v>
      </c>
      <c r="P50" s="116">
        <f t="shared" si="8"/>
        <v>85500.6438</v>
      </c>
    </row>
    <row r="51" spans="1:16" ht="18.75">
      <c r="A51" s="309"/>
      <c r="B51" s="310"/>
      <c r="C51" s="7" t="s">
        <v>18</v>
      </c>
      <c r="D51" s="6">
        <f>SUM('㈱塩釜:七ヶ浜'!D51)</f>
        <v>1380.23</v>
      </c>
      <c r="E51" s="6">
        <f>SUM('㈱塩釜:七ヶ浜'!E51)</f>
        <v>654.4580000000001</v>
      </c>
      <c r="F51" s="6">
        <f>SUM('㈱塩釜:七ヶ浜'!F51)</f>
        <v>1297.2669999999998</v>
      </c>
      <c r="G51" s="6">
        <f>SUM('㈱塩釜:七ヶ浜'!G51)</f>
        <v>864.118</v>
      </c>
      <c r="H51" s="6">
        <f>SUM('㈱塩釜:七ヶ浜'!H51)</f>
        <v>640.5219999999999</v>
      </c>
      <c r="I51" s="6">
        <f>SUM('㈱塩釜:七ヶ浜'!I51)</f>
        <v>3778.5779999999995</v>
      </c>
      <c r="J51" s="6">
        <f>SUM('㈱塩釜:七ヶ浜'!J51)</f>
        <v>5729.482</v>
      </c>
      <c r="K51" s="6">
        <f>SUM('㈱塩釜:七ヶ浜'!K51)</f>
        <v>305008.293</v>
      </c>
      <c r="L51" s="6">
        <f>SUM('㈱塩釜:七ヶ浜'!L51)</f>
        <v>1359132.461</v>
      </c>
      <c r="M51" s="6">
        <f>SUM('㈱塩釜:七ヶ浜'!M51)</f>
        <v>1645274.8789999997</v>
      </c>
      <c r="N51" s="6">
        <f>SUM('㈱塩釜:七ヶ浜'!N51)</f>
        <v>1014595.843</v>
      </c>
      <c r="O51" s="6">
        <f>SUM('㈱塩釜:七ヶ浜'!O51)</f>
        <v>657282.988</v>
      </c>
      <c r="P51" s="117">
        <f t="shared" si="8"/>
        <v>4995639.119</v>
      </c>
    </row>
    <row r="52" spans="1:16" ht="18.75">
      <c r="A52" s="307" t="s">
        <v>199</v>
      </c>
      <c r="B52" s="308"/>
      <c r="C52" s="5" t="s">
        <v>16</v>
      </c>
      <c r="D52" s="115">
        <f>SUM('㈱塩釜:七ヶ浜'!D52)</f>
        <v>54.1496</v>
      </c>
      <c r="E52" s="115">
        <f>SUM('㈱塩釜:七ヶ浜'!E52)</f>
        <v>1.2991</v>
      </c>
      <c r="F52" s="115">
        <f>SUM('㈱塩釜:七ヶ浜'!F52)</f>
        <v>72.58739999999999</v>
      </c>
      <c r="G52" s="115">
        <f>SUM('㈱塩釜:七ヶ浜'!G52)</f>
        <v>516.2433</v>
      </c>
      <c r="H52" s="115">
        <f>SUM('㈱塩釜:七ヶ浜'!H52)</f>
        <v>1080.1549</v>
      </c>
      <c r="I52" s="115">
        <f>SUM('㈱塩釜:七ヶ浜'!I52)</f>
        <v>1959.4676</v>
      </c>
      <c r="J52" s="115">
        <f>SUM('㈱塩釜:七ヶ浜'!J52)</f>
        <v>2904.888</v>
      </c>
      <c r="K52" s="115">
        <f>SUM('㈱塩釜:七ヶ浜'!K52)</f>
        <v>70.5455</v>
      </c>
      <c r="L52" s="115">
        <f>SUM('㈱塩釜:七ヶ浜'!L52)</f>
        <v>247.5484</v>
      </c>
      <c r="M52" s="115">
        <f>SUM('㈱塩釜:七ヶ浜'!M52)</f>
        <v>3411.6195000000007</v>
      </c>
      <c r="N52" s="115">
        <f>SUM('㈱塩釜:七ヶ浜'!N52)</f>
        <v>4185.153899999999</v>
      </c>
      <c r="O52" s="115">
        <f>SUM('㈱塩釜:七ヶ浜'!O52)</f>
        <v>1057.1865999999998</v>
      </c>
      <c r="P52" s="116">
        <f t="shared" si="8"/>
        <v>15560.843799999999</v>
      </c>
    </row>
    <row r="53" spans="1:16" ht="18.75">
      <c r="A53" s="309"/>
      <c r="B53" s="310"/>
      <c r="C53" s="7" t="s">
        <v>18</v>
      </c>
      <c r="D53" s="6">
        <f>SUM('㈱塩釜:七ヶ浜'!D53)</f>
        <v>19179.894999999997</v>
      </c>
      <c r="E53" s="6">
        <f>SUM('㈱塩釜:七ヶ浜'!E53)</f>
        <v>1919.4470000000001</v>
      </c>
      <c r="F53" s="6">
        <f>SUM('㈱塩釜:七ヶ浜'!F53)</f>
        <v>31948.405000000002</v>
      </c>
      <c r="G53" s="6">
        <f>SUM('㈱塩釜:七ヶ浜'!G53)</f>
        <v>288531.27999999997</v>
      </c>
      <c r="H53" s="6">
        <f>SUM('㈱塩釜:七ヶ浜'!H53)</f>
        <v>525226.309</v>
      </c>
      <c r="I53" s="6">
        <f>SUM('㈱塩釜:七ヶ浜'!I53)</f>
        <v>869046.9980000001</v>
      </c>
      <c r="J53" s="6">
        <f>SUM('㈱塩釜:七ヶ浜'!J53)</f>
        <v>1204290.9899999998</v>
      </c>
      <c r="K53" s="6">
        <f>SUM('㈱塩釜:七ヶ浜'!K53)</f>
        <v>29086.302000000003</v>
      </c>
      <c r="L53" s="6">
        <f>SUM('㈱塩釜:七ヶ浜'!L53)</f>
        <v>83594.40299999999</v>
      </c>
      <c r="M53" s="6">
        <f>SUM('㈱塩釜:七ヶ浜'!M53)</f>
        <v>906754.4650000001</v>
      </c>
      <c r="N53" s="6">
        <f>SUM('㈱塩釜:七ヶ浜'!N53)</f>
        <v>1120729.3199999998</v>
      </c>
      <c r="O53" s="6">
        <f>SUM('㈱塩釜:七ヶ浜'!O53)</f>
        <v>226285.552</v>
      </c>
      <c r="P53" s="117">
        <f t="shared" si="8"/>
        <v>5306593.365999999</v>
      </c>
    </row>
    <row r="54" spans="1:16" ht="18.75">
      <c r="A54" s="3" t="s">
        <v>0</v>
      </c>
      <c r="B54" s="305" t="s">
        <v>135</v>
      </c>
      <c r="C54" s="5" t="s">
        <v>16</v>
      </c>
      <c r="D54" s="115">
        <f>SUM('㈱塩釜:七ヶ浜'!D54)</f>
        <v>1.8197999999999999</v>
      </c>
      <c r="E54" s="115">
        <f>SUM('㈱塩釜:七ヶ浜'!E54)</f>
        <v>0.8142</v>
      </c>
      <c r="F54" s="115">
        <f>SUM('㈱塩釜:七ヶ浜'!F54)</f>
        <v>1.3001</v>
      </c>
      <c r="G54" s="115">
        <f>SUM('㈱塩釜:七ヶ浜'!G54)</f>
        <v>1.5582</v>
      </c>
      <c r="H54" s="115">
        <f>SUM('㈱塩釜:七ヶ浜'!H54)</f>
        <v>7.191000000000001</v>
      </c>
      <c r="I54" s="115">
        <f>SUM('㈱塩釜:七ヶ浜'!I54)</f>
        <v>9.0824</v>
      </c>
      <c r="J54" s="115">
        <f>SUM('㈱塩釜:七ヶ浜'!J54)</f>
        <v>27.398899999999994</v>
      </c>
      <c r="K54" s="115">
        <f>SUM('㈱塩釜:七ヶ浜'!K54)</f>
        <v>34.1149</v>
      </c>
      <c r="L54" s="115">
        <f>SUM('㈱塩釜:七ヶ浜'!L54)</f>
        <v>21.643099999999997</v>
      </c>
      <c r="M54" s="115">
        <f>SUM('㈱塩釜:七ヶ浜'!M54)</f>
        <v>12.4603</v>
      </c>
      <c r="N54" s="115">
        <f>SUM('㈱塩釜:七ヶ浜'!N54)</f>
        <v>4.5497000000000005</v>
      </c>
      <c r="O54" s="115">
        <f>SUM('㈱塩釜:七ヶ浜'!O54)</f>
        <v>3.5174999999999996</v>
      </c>
      <c r="P54" s="116">
        <f t="shared" si="8"/>
        <v>125.45009999999999</v>
      </c>
    </row>
    <row r="55" spans="1:16" ht="18.75">
      <c r="A55" s="18" t="s">
        <v>209</v>
      </c>
      <c r="B55" s="306"/>
      <c r="C55" s="7" t="s">
        <v>18</v>
      </c>
      <c r="D55" s="6">
        <f>SUM('㈱塩釜:七ヶ浜'!D55)</f>
        <v>984.4729999999998</v>
      </c>
      <c r="E55" s="6">
        <f>SUM('㈱塩釜:七ヶ浜'!E55)</f>
        <v>645.924</v>
      </c>
      <c r="F55" s="6">
        <f>SUM('㈱塩釜:七ヶ浜'!F55)</f>
        <v>951.1569999999999</v>
      </c>
      <c r="G55" s="6">
        <f>SUM('㈱塩釜:七ヶ浜'!G55)</f>
        <v>1360.748</v>
      </c>
      <c r="H55" s="6">
        <f>SUM('㈱塩釜:七ヶ浜'!H55)</f>
        <v>9300.298</v>
      </c>
      <c r="I55" s="6">
        <f>SUM('㈱塩釜:七ヶ浜'!I55)</f>
        <v>6683.93</v>
      </c>
      <c r="J55" s="6">
        <f>SUM('㈱塩釜:七ヶ浜'!J55)</f>
        <v>15487.144</v>
      </c>
      <c r="K55" s="6">
        <f>SUM('㈱塩釜:七ヶ浜'!K55)</f>
        <v>14176.186999999996</v>
      </c>
      <c r="L55" s="6">
        <f>SUM('㈱塩釜:七ヶ浜'!L55)</f>
        <v>7285.526999999999</v>
      </c>
      <c r="M55" s="6">
        <f>SUM('㈱塩釜:七ヶ浜'!M55)</f>
        <v>4267.320000000001</v>
      </c>
      <c r="N55" s="6">
        <f>SUM('㈱塩釜:七ヶ浜'!N55)</f>
        <v>3037.473</v>
      </c>
      <c r="O55" s="6">
        <f>SUM('㈱塩釜:七ヶ浜'!O55)</f>
        <v>2204.509</v>
      </c>
      <c r="P55" s="117">
        <f t="shared" si="8"/>
        <v>66384.69</v>
      </c>
    </row>
    <row r="56" spans="1:16" ht="18.75">
      <c r="A56" s="18" t="s">
        <v>17</v>
      </c>
      <c r="B56" s="15" t="s">
        <v>20</v>
      </c>
      <c r="C56" s="5" t="s">
        <v>16</v>
      </c>
      <c r="D56" s="115">
        <f>SUM('㈱塩釜:七ヶ浜'!D56)</f>
        <v>11.3557</v>
      </c>
      <c r="E56" s="115">
        <f>SUM('㈱塩釜:七ヶ浜'!E56)</f>
        <v>2.0239000000000003</v>
      </c>
      <c r="F56" s="115">
        <f>SUM('㈱塩釜:七ヶ浜'!F56)</f>
        <v>2.0241000000000002</v>
      </c>
      <c r="G56" s="115">
        <f>SUM('㈱塩釜:七ヶ浜'!G56)</f>
        <v>6.7148</v>
      </c>
      <c r="H56" s="115">
        <f>SUM('㈱塩釜:七ヶ浜'!H56)</f>
        <v>20.284399999999998</v>
      </c>
      <c r="I56" s="115">
        <f>SUM('㈱塩釜:七ヶ浜'!I56)</f>
        <v>13.4466</v>
      </c>
      <c r="J56" s="115">
        <f>SUM('㈱塩釜:七ヶ浜'!J56)</f>
        <v>8.574499999999999</v>
      </c>
      <c r="K56" s="115">
        <f>SUM('㈱塩釜:七ヶ浜'!K56)</f>
        <v>15.621800000000002</v>
      </c>
      <c r="L56" s="115">
        <f>SUM('㈱塩釜:七ヶ浜'!L56)</f>
        <v>33.09049999999999</v>
      </c>
      <c r="M56" s="115">
        <f>SUM('㈱塩釜:七ヶ浜'!M56)</f>
        <v>29.03430000000001</v>
      </c>
      <c r="N56" s="115">
        <f>SUM('㈱塩釜:七ヶ浜'!N56)</f>
        <v>9.165899999999997</v>
      </c>
      <c r="O56" s="115">
        <f>SUM('㈱塩釜:七ヶ浜'!O56)</f>
        <v>7.2455</v>
      </c>
      <c r="P56" s="116">
        <f t="shared" si="8"/>
        <v>158.582</v>
      </c>
    </row>
    <row r="57" spans="1:16" ht="18.75">
      <c r="A57" s="18" t="s">
        <v>23</v>
      </c>
      <c r="B57" s="7" t="s">
        <v>136</v>
      </c>
      <c r="C57" s="7" t="s">
        <v>18</v>
      </c>
      <c r="D57" s="6">
        <f>SUM('㈱塩釜:七ヶ浜'!D57)</f>
        <v>2120.541</v>
      </c>
      <c r="E57" s="6">
        <f>SUM('㈱塩釜:七ヶ浜'!E57)</f>
        <v>548.8379999999999</v>
      </c>
      <c r="F57" s="6">
        <f>SUM('㈱塩釜:七ヶ浜'!F57)</f>
        <v>809.2760000000001</v>
      </c>
      <c r="G57" s="6">
        <f>SUM('㈱塩釜:七ヶ浜'!G57)</f>
        <v>1471.945</v>
      </c>
      <c r="H57" s="6">
        <f>SUM('㈱塩釜:七ヶ浜'!H57)</f>
        <v>2917.7160000000003</v>
      </c>
      <c r="I57" s="6">
        <f>SUM('㈱塩釜:七ヶ浜'!I57)</f>
        <v>4163.2029999999995</v>
      </c>
      <c r="J57" s="6">
        <f>SUM('㈱塩釜:七ヶ浜'!J57)</f>
        <v>3940.971</v>
      </c>
      <c r="K57" s="6">
        <f>SUM('㈱塩釜:七ヶ浜'!K57)</f>
        <v>6087.084</v>
      </c>
      <c r="L57" s="6">
        <f>SUM('㈱塩釜:七ヶ浜'!L57)</f>
        <v>4536.425</v>
      </c>
      <c r="M57" s="6">
        <f>SUM('㈱塩釜:七ヶ浜'!M57)</f>
        <v>3245.902</v>
      </c>
      <c r="N57" s="6">
        <f>SUM('㈱塩釜:七ヶ浜'!N57)</f>
        <v>1093.871</v>
      </c>
      <c r="O57" s="6">
        <f>SUM('㈱塩釜:七ヶ浜'!O57)</f>
        <v>1458.6500000000003</v>
      </c>
      <c r="P57" s="117">
        <f t="shared" si="8"/>
        <v>32394.422</v>
      </c>
    </row>
    <row r="58" spans="1:16" ht="18.75">
      <c r="A58" s="18"/>
      <c r="B58" s="303" t="s">
        <v>164</v>
      </c>
      <c r="C58" s="5" t="s">
        <v>16</v>
      </c>
      <c r="D58" s="115">
        <f>+D54+D56</f>
        <v>13.1755</v>
      </c>
      <c r="E58" s="115">
        <f>+E54+E56</f>
        <v>2.8381000000000003</v>
      </c>
      <c r="F58" s="115">
        <f aca="true" t="shared" si="10" ref="F58:O58">+F54+F56</f>
        <v>3.3242000000000003</v>
      </c>
      <c r="G58" s="115">
        <f t="shared" si="10"/>
        <v>8.273</v>
      </c>
      <c r="H58" s="115">
        <f t="shared" si="10"/>
        <v>27.4754</v>
      </c>
      <c r="I58" s="115">
        <f t="shared" si="10"/>
        <v>22.529</v>
      </c>
      <c r="J58" s="115">
        <f t="shared" si="10"/>
        <v>35.97339999999999</v>
      </c>
      <c r="K58" s="115">
        <f t="shared" si="10"/>
        <v>49.7367</v>
      </c>
      <c r="L58" s="115">
        <f t="shared" si="10"/>
        <v>54.73359999999999</v>
      </c>
      <c r="M58" s="115">
        <f t="shared" si="10"/>
        <v>41.494600000000005</v>
      </c>
      <c r="N58" s="115">
        <f t="shared" si="10"/>
        <v>13.715599999999998</v>
      </c>
      <c r="O58" s="115">
        <f t="shared" si="10"/>
        <v>10.763</v>
      </c>
      <c r="P58" s="116">
        <f t="shared" si="8"/>
        <v>284.03209999999996</v>
      </c>
    </row>
    <row r="59" spans="1:16" ht="18.75">
      <c r="A59" s="1"/>
      <c r="B59" s="304"/>
      <c r="C59" s="7" t="s">
        <v>18</v>
      </c>
      <c r="D59" s="6">
        <f>+D55+D57</f>
        <v>3105.014</v>
      </c>
      <c r="E59" s="6">
        <f>+E55+E57</f>
        <v>1194.7619999999997</v>
      </c>
      <c r="F59" s="6">
        <f aca="true" t="shared" si="11" ref="F59:O59">+F55+F57</f>
        <v>1760.433</v>
      </c>
      <c r="G59" s="6">
        <f t="shared" si="11"/>
        <v>2832.693</v>
      </c>
      <c r="H59" s="6">
        <f t="shared" si="11"/>
        <v>12218.014000000001</v>
      </c>
      <c r="I59" s="6">
        <f t="shared" si="11"/>
        <v>10847.133</v>
      </c>
      <c r="J59" s="6">
        <f t="shared" si="11"/>
        <v>19428.115</v>
      </c>
      <c r="K59" s="6">
        <f t="shared" si="11"/>
        <v>20263.270999999997</v>
      </c>
      <c r="L59" s="6">
        <f t="shared" si="11"/>
        <v>11821.952</v>
      </c>
      <c r="M59" s="6">
        <f t="shared" si="11"/>
        <v>7513.222000000001</v>
      </c>
      <c r="N59" s="6">
        <f t="shared" si="11"/>
        <v>4131.344</v>
      </c>
      <c r="O59" s="6">
        <f t="shared" si="11"/>
        <v>3663.1590000000006</v>
      </c>
      <c r="P59" s="117">
        <f t="shared" si="8"/>
        <v>98779.112</v>
      </c>
    </row>
    <row r="60" spans="1:16" ht="18.75">
      <c r="A60" s="18" t="s">
        <v>0</v>
      </c>
      <c r="B60" s="305" t="s">
        <v>137</v>
      </c>
      <c r="C60" s="5" t="s">
        <v>16</v>
      </c>
      <c r="D60" s="115">
        <f>SUM('㈱塩釜:七ヶ浜'!D60)</f>
        <v>71.0245</v>
      </c>
      <c r="E60" s="115">
        <f>SUM('㈱塩釜:七ヶ浜'!E60)</f>
        <v>50.8312</v>
      </c>
      <c r="F60" s="115">
        <f>SUM('㈱塩釜:七ヶ浜'!F60)</f>
        <v>12.248299999999999</v>
      </c>
      <c r="G60" s="115">
        <f>SUM('㈱塩釜:七ヶ浜'!G60)</f>
        <v>10.947199999999999</v>
      </c>
      <c r="H60" s="115">
        <f>SUM('㈱塩釜:七ヶ浜'!H60)</f>
        <v>39.4462</v>
      </c>
      <c r="I60" s="115">
        <f>SUM('㈱塩釜:七ヶ浜'!I60)</f>
        <v>40.63849999999999</v>
      </c>
      <c r="J60" s="115">
        <f>SUM('㈱塩釜:七ヶ浜'!J60)</f>
        <v>0.7367</v>
      </c>
      <c r="K60" s="115">
        <f>SUM('㈱塩釜:七ヶ浜'!K60)</f>
        <v>0.616</v>
      </c>
      <c r="L60" s="115">
        <f>SUM('㈱塩釜:七ヶ浜'!L60)</f>
        <v>1.2276999999999998</v>
      </c>
      <c r="M60" s="115">
        <f>SUM('㈱塩釜:七ヶ浜'!M60)</f>
        <v>1.6384</v>
      </c>
      <c r="N60" s="115">
        <f>SUM('㈱塩釜:七ヶ浜'!N60)</f>
        <v>15.7237</v>
      </c>
      <c r="O60" s="115">
        <f>SUM('㈱塩釜:七ヶ浜'!O60)</f>
        <v>18.2415</v>
      </c>
      <c r="P60" s="116">
        <f t="shared" si="8"/>
        <v>263.3199</v>
      </c>
    </row>
    <row r="61" spans="1:16" ht="18.75">
      <c r="A61" s="18" t="s">
        <v>49</v>
      </c>
      <c r="B61" s="306"/>
      <c r="C61" s="7" t="s">
        <v>18</v>
      </c>
      <c r="D61" s="6">
        <f>SUM('㈱塩釜:七ヶ浜'!D61)</f>
        <v>3325.683</v>
      </c>
      <c r="E61" s="6">
        <f>SUM('㈱塩釜:七ヶ浜'!E61)</f>
        <v>1578.7830000000001</v>
      </c>
      <c r="F61" s="6">
        <f>SUM('㈱塩釜:七ヶ浜'!F61)</f>
        <v>463.69</v>
      </c>
      <c r="G61" s="6">
        <f>SUM('㈱塩釜:七ヶ浜'!G61)</f>
        <v>278.835</v>
      </c>
      <c r="H61" s="6">
        <f>SUM('㈱塩釜:七ヶ浜'!H61)</f>
        <v>642.157</v>
      </c>
      <c r="I61" s="6">
        <f>SUM('㈱塩釜:七ヶ浜'!I61)</f>
        <v>877.129</v>
      </c>
      <c r="J61" s="6">
        <f>SUM('㈱塩釜:七ヶ浜'!J61)</f>
        <v>35.742000000000004</v>
      </c>
      <c r="K61" s="6">
        <f>SUM('㈱塩釜:七ヶ浜'!K61)</f>
        <v>27.826999999999998</v>
      </c>
      <c r="L61" s="6">
        <f>SUM('㈱塩釜:七ヶ浜'!L61)</f>
        <v>162.009</v>
      </c>
      <c r="M61" s="6">
        <f>SUM('㈱塩釜:七ヶ浜'!M61)</f>
        <v>212.74699999999999</v>
      </c>
      <c r="N61" s="6">
        <f>SUM('㈱塩釜:七ヶ浜'!N61)</f>
        <v>1583.9029999999998</v>
      </c>
      <c r="O61" s="6">
        <f>SUM('㈱塩釜:七ヶ浜'!O61)</f>
        <v>1594.2110000000002</v>
      </c>
      <c r="P61" s="117">
        <f t="shared" si="8"/>
        <v>10782.716</v>
      </c>
    </row>
    <row r="62" spans="1:16" ht="18.75">
      <c r="A62" s="18" t="s">
        <v>0</v>
      </c>
      <c r="B62" s="15" t="s">
        <v>50</v>
      </c>
      <c r="C62" s="5" t="s">
        <v>16</v>
      </c>
      <c r="D62" s="115">
        <f>SUM('㈱塩釜:七ヶ浜'!D62)</f>
        <v>419.796</v>
      </c>
      <c r="E62" s="115">
        <f>SUM('㈱塩釜:七ヶ浜'!E62)</f>
        <v>608.7249999999999</v>
      </c>
      <c r="F62" s="115">
        <f>SUM('㈱塩釜:七ヶ浜'!F62)</f>
        <v>642.689</v>
      </c>
      <c r="G62" s="115">
        <f>SUM('㈱塩釜:七ヶ浜'!G62)</f>
        <v>660.27</v>
      </c>
      <c r="H62" s="115">
        <f>SUM('㈱塩釜:七ヶ浜'!H62)</f>
        <v>1187.6870000000001</v>
      </c>
      <c r="I62" s="115">
        <f>SUM('㈱塩釜:七ヶ浜'!I62)</f>
        <v>1241.52</v>
      </c>
      <c r="J62" s="115">
        <f>SUM('㈱塩釜:七ヶ浜'!J62)</f>
        <v>1772.912</v>
      </c>
      <c r="K62" s="115">
        <f>SUM('㈱塩釜:七ヶ浜'!K62)</f>
        <v>543.9979000000001</v>
      </c>
      <c r="L62" s="115">
        <f>SUM('㈱塩釜:七ヶ浜'!L62)</f>
        <v>421.2282</v>
      </c>
      <c r="M62" s="115">
        <f>SUM('㈱塩釜:七ヶ浜'!M62)</f>
        <v>593.148</v>
      </c>
      <c r="N62" s="115">
        <f>SUM('㈱塩釜:七ヶ浜'!N62)</f>
        <v>677.2556</v>
      </c>
      <c r="O62" s="115">
        <f>SUM('㈱塩釜:七ヶ浜'!O62)</f>
        <v>458.427</v>
      </c>
      <c r="P62" s="116">
        <f t="shared" si="8"/>
        <v>9227.6557</v>
      </c>
    </row>
    <row r="63" spans="1:16" ht="18.75">
      <c r="A63" s="18" t="s">
        <v>51</v>
      </c>
      <c r="B63" s="7" t="s">
        <v>138</v>
      </c>
      <c r="C63" s="7" t="s">
        <v>18</v>
      </c>
      <c r="D63" s="6">
        <f>SUM('㈱塩釜:七ヶ浜'!D63)</f>
        <v>95809.708</v>
      </c>
      <c r="E63" s="6">
        <f>SUM('㈱塩釜:七ヶ浜'!E63)</f>
        <v>148693.769</v>
      </c>
      <c r="F63" s="6">
        <f>SUM('㈱塩釜:七ヶ浜'!F63)</f>
        <v>161900.597</v>
      </c>
      <c r="G63" s="6">
        <f>SUM('㈱塩釜:七ヶ浜'!G63)</f>
        <v>158738.801</v>
      </c>
      <c r="H63" s="6">
        <f>SUM('㈱塩釜:七ヶ浜'!H63)</f>
        <v>281471.216</v>
      </c>
      <c r="I63" s="6">
        <f>SUM('㈱塩釜:七ヶ浜'!I63)</f>
        <v>261297.887</v>
      </c>
      <c r="J63" s="6">
        <f>SUM('㈱塩釜:七ヶ浜'!J63)</f>
        <v>279897.41400000005</v>
      </c>
      <c r="K63" s="6">
        <f>SUM('㈱塩釜:七ヶ浜'!K63)</f>
        <v>90949.37</v>
      </c>
      <c r="L63" s="6">
        <f>SUM('㈱塩釜:七ヶ浜'!L63)</f>
        <v>72759.62</v>
      </c>
      <c r="M63" s="6">
        <f>SUM('㈱塩釜:七ヶ浜'!M63)</f>
        <v>105765.237</v>
      </c>
      <c r="N63" s="6">
        <f>SUM('㈱塩釜:七ヶ浜'!N63)</f>
        <v>103029.94099999999</v>
      </c>
      <c r="O63" s="6">
        <f>SUM('㈱塩釜:七ヶ浜'!O63)</f>
        <v>79741.68100000001</v>
      </c>
      <c r="P63" s="117">
        <f t="shared" si="8"/>
        <v>1840055.2410000002</v>
      </c>
    </row>
    <row r="64" spans="1:16" ht="18.75">
      <c r="A64" s="18" t="s">
        <v>0</v>
      </c>
      <c r="B64" s="305" t="s">
        <v>53</v>
      </c>
      <c r="C64" s="5" t="s">
        <v>16</v>
      </c>
      <c r="D64" s="115">
        <f>SUM('㈱塩釜:七ヶ浜'!D64)</f>
        <v>207.014</v>
      </c>
      <c r="E64" s="115">
        <f>SUM('㈱塩釜:七ヶ浜'!E64)</f>
        <v>209.07</v>
      </c>
      <c r="F64" s="115">
        <f>SUM('㈱塩釜:七ヶ浜'!F64)</f>
        <v>193.42000000000002</v>
      </c>
      <c r="G64" s="115">
        <f>SUM('㈱塩釜:七ヶ浜'!G64)</f>
        <v>246.506</v>
      </c>
      <c r="H64" s="115">
        <f>SUM('㈱塩釜:七ヶ浜'!H64)</f>
        <v>898.1063</v>
      </c>
      <c r="I64" s="115">
        <f>SUM('㈱塩釜:七ヶ浜'!I64)</f>
        <v>594.154</v>
      </c>
      <c r="J64" s="115">
        <f>SUM('㈱塩釜:七ヶ浜'!J64)</f>
        <v>316.692</v>
      </c>
      <c r="K64" s="115">
        <f>SUM('㈱塩釜:七ヶ浜'!K64)</f>
        <v>204.833</v>
      </c>
      <c r="L64" s="115">
        <f>SUM('㈱塩釜:七ヶ浜'!L64)</f>
        <v>245.564</v>
      </c>
      <c r="M64" s="115">
        <f>SUM('㈱塩釜:七ヶ浜'!M64)</f>
        <v>378.208</v>
      </c>
      <c r="N64" s="115">
        <f>SUM('㈱塩釜:七ヶ浜'!N64)</f>
        <v>298.889</v>
      </c>
      <c r="O64" s="115">
        <f>SUM('㈱塩釜:七ヶ浜'!O64)</f>
        <v>222.456</v>
      </c>
      <c r="P64" s="116">
        <f t="shared" si="8"/>
        <v>4014.9123000000004</v>
      </c>
    </row>
    <row r="65" spans="1:16" ht="18.75">
      <c r="A65" s="18" t="s">
        <v>23</v>
      </c>
      <c r="B65" s="306"/>
      <c r="C65" s="7" t="s">
        <v>18</v>
      </c>
      <c r="D65" s="6">
        <f>SUM('㈱塩釜:七ヶ浜'!D65)</f>
        <v>39377.846999999994</v>
      </c>
      <c r="E65" s="6">
        <f>SUM('㈱塩釜:七ヶ浜'!E65)</f>
        <v>36560.936</v>
      </c>
      <c r="F65" s="6">
        <f>SUM('㈱塩釜:七ヶ浜'!F65)</f>
        <v>46554.029</v>
      </c>
      <c r="G65" s="6">
        <f>SUM('㈱塩釜:七ヶ浜'!G65)</f>
        <v>44514.734000000004</v>
      </c>
      <c r="H65" s="6">
        <f>SUM('㈱塩釜:七ヶ浜'!H65)</f>
        <v>82251.065</v>
      </c>
      <c r="I65" s="6">
        <f>SUM('㈱塩釜:七ヶ浜'!I65)</f>
        <v>45984.006</v>
      </c>
      <c r="J65" s="6">
        <f>SUM('㈱塩釜:七ヶ浜'!J65)</f>
        <v>43189.324</v>
      </c>
      <c r="K65" s="6">
        <f>SUM('㈱塩釜:七ヶ浜'!K65)</f>
        <v>30733.562</v>
      </c>
      <c r="L65" s="6">
        <f>SUM('㈱塩釜:七ヶ浜'!L65)</f>
        <v>30662.929</v>
      </c>
      <c r="M65" s="6">
        <f>SUM('㈱塩釜:七ヶ浜'!M65)</f>
        <v>36516.463</v>
      </c>
      <c r="N65" s="6">
        <f>SUM('㈱塩釜:七ヶ浜'!N65)</f>
        <v>30234.521</v>
      </c>
      <c r="O65" s="6">
        <f>SUM('㈱塩釜:七ヶ浜'!O65)</f>
        <v>19266.278</v>
      </c>
      <c r="P65" s="117">
        <f t="shared" si="8"/>
        <v>485845.694</v>
      </c>
    </row>
    <row r="66" spans="1:16" ht="18.75">
      <c r="A66" s="10"/>
      <c r="B66" s="15" t="s">
        <v>20</v>
      </c>
      <c r="C66" s="5" t="s">
        <v>16</v>
      </c>
      <c r="D66" s="115">
        <f>SUM('㈱塩釜:七ヶ浜'!D66)</f>
        <v>71.2882</v>
      </c>
      <c r="E66" s="115">
        <f>SUM('㈱塩釜:七ヶ浜'!E66)</f>
        <v>92.94650000000001</v>
      </c>
      <c r="F66" s="115">
        <f>SUM('㈱塩釜:七ヶ浜'!F66)</f>
        <v>60.8155</v>
      </c>
      <c r="G66" s="115">
        <f>SUM('㈱塩釜:七ヶ浜'!G66)</f>
        <v>53.139700000000005</v>
      </c>
      <c r="H66" s="115">
        <f>SUM('㈱塩釜:七ヶ浜'!H66)</f>
        <v>65.1974</v>
      </c>
      <c r="I66" s="115">
        <f>SUM('㈱塩釜:七ヶ浜'!I66)</f>
        <v>128.78999999999996</v>
      </c>
      <c r="J66" s="115">
        <f>SUM('㈱塩釜:七ヶ浜'!J66)</f>
        <v>212.077</v>
      </c>
      <c r="K66" s="115">
        <f>SUM('㈱塩釜:七ヶ浜'!K66)</f>
        <v>79.4714</v>
      </c>
      <c r="L66" s="115">
        <f>SUM('㈱塩釜:七ヶ浜'!L66)</f>
        <v>63.4027</v>
      </c>
      <c r="M66" s="115">
        <f>SUM('㈱塩釜:七ヶ浜'!M66)</f>
        <v>86.6594</v>
      </c>
      <c r="N66" s="115">
        <f>SUM('㈱塩釜:七ヶ浜'!N66)</f>
        <v>54.53980000000001</v>
      </c>
      <c r="O66" s="115">
        <f>SUM('㈱塩釜:七ヶ浜'!O66)</f>
        <v>62.5437</v>
      </c>
      <c r="P66" s="116">
        <f t="shared" si="8"/>
        <v>1030.8713</v>
      </c>
    </row>
    <row r="67" spans="1:16" ht="19.5" thickBot="1">
      <c r="A67" s="11" t="s">
        <v>0</v>
      </c>
      <c r="B67" s="12" t="s">
        <v>138</v>
      </c>
      <c r="C67" s="12" t="s">
        <v>18</v>
      </c>
      <c r="D67" s="140">
        <f>SUM('㈱塩釜:七ヶ浜'!D67)</f>
        <v>7196.2029999999995</v>
      </c>
      <c r="E67" s="140">
        <f>SUM('㈱塩釜:七ヶ浜'!E67)</f>
        <v>9775.922999999999</v>
      </c>
      <c r="F67" s="140">
        <f>SUM('㈱塩釜:七ヶ浜'!F67)</f>
        <v>6797.281999999999</v>
      </c>
      <c r="G67" s="140">
        <f>SUM('㈱塩釜:七ヶ浜'!G67)</f>
        <v>5527.781999999999</v>
      </c>
      <c r="H67" s="140">
        <f>SUM('㈱塩釜:七ヶ浜'!H67)</f>
        <v>9938.465000000002</v>
      </c>
      <c r="I67" s="140">
        <f>SUM('㈱塩釜:七ヶ浜'!I67)</f>
        <v>18559.492</v>
      </c>
      <c r="J67" s="140">
        <f>SUM('㈱塩釜:七ヶ浜'!J67)</f>
        <v>27905.834999999995</v>
      </c>
      <c r="K67" s="140">
        <f>SUM('㈱塩釜:七ヶ浜'!K67)</f>
        <v>12139.276000000002</v>
      </c>
      <c r="L67" s="140">
        <f>SUM('㈱塩釜:七ヶ浜'!L67)</f>
        <v>10334.021999999999</v>
      </c>
      <c r="M67" s="140">
        <f>SUM('㈱塩釜:七ヶ浜'!M67)</f>
        <v>13478.291000000001</v>
      </c>
      <c r="N67" s="140">
        <f>SUM('㈱塩釜:七ヶ浜'!N67)</f>
        <v>7771.3279999999995</v>
      </c>
      <c r="O67" s="140">
        <f>SUM('㈱塩釜:七ヶ浜'!O67)</f>
        <v>11337.479</v>
      </c>
      <c r="P67" s="121">
        <f t="shared" si="8"/>
        <v>140761.37799999997</v>
      </c>
    </row>
    <row r="68" ht="18.75">
      <c r="P68" s="27"/>
    </row>
    <row r="69" spans="1:16" ht="19.5" thickBot="1">
      <c r="A69" s="13" t="s">
        <v>86</v>
      </c>
      <c r="B69" s="3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 t="s">
        <v>207</v>
      </c>
      <c r="P69" s="13"/>
    </row>
    <row r="70" spans="1:16" ht="18.75">
      <c r="A70" s="8"/>
      <c r="B70" s="9"/>
      <c r="C70" s="9"/>
      <c r="D70" s="28" t="s">
        <v>2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14</v>
      </c>
    </row>
    <row r="71" spans="1:16" ht="18.75">
      <c r="A71" s="18" t="s">
        <v>49</v>
      </c>
      <c r="B71" s="303" t="s">
        <v>173</v>
      </c>
      <c r="C71" s="5" t="s">
        <v>16</v>
      </c>
      <c r="D71" s="115">
        <f>+D60+D62+D64+D66</f>
        <v>769.1226999999999</v>
      </c>
      <c r="E71" s="115">
        <f>+E60+E62+E64+E66</f>
        <v>961.5726999999999</v>
      </c>
      <c r="F71" s="115">
        <f aca="true" t="shared" si="12" ref="F71:O71">+F60+F62+F64+F66</f>
        <v>909.1727999999999</v>
      </c>
      <c r="G71" s="115">
        <f t="shared" si="12"/>
        <v>970.8628999999999</v>
      </c>
      <c r="H71" s="115">
        <f t="shared" si="12"/>
        <v>2190.4369</v>
      </c>
      <c r="I71" s="115">
        <f t="shared" si="12"/>
        <v>2005.1025</v>
      </c>
      <c r="J71" s="115">
        <f t="shared" si="12"/>
        <v>2302.4177</v>
      </c>
      <c r="K71" s="115">
        <f t="shared" si="12"/>
        <v>828.9183</v>
      </c>
      <c r="L71" s="115">
        <f t="shared" si="12"/>
        <v>731.4226</v>
      </c>
      <c r="M71" s="115">
        <f t="shared" si="12"/>
        <v>1059.6538</v>
      </c>
      <c r="N71" s="115">
        <f t="shared" si="12"/>
        <v>1046.4080999999999</v>
      </c>
      <c r="O71" s="115">
        <f t="shared" si="12"/>
        <v>761.6682000000001</v>
      </c>
      <c r="P71" s="116">
        <f aca="true" t="shared" si="13" ref="P71:P102">SUM(D71:O71)</f>
        <v>14536.7592</v>
      </c>
    </row>
    <row r="72" spans="1:16" ht="18.75">
      <c r="A72" s="1" t="s">
        <v>51</v>
      </c>
      <c r="B72" s="304"/>
      <c r="C72" s="7" t="s">
        <v>18</v>
      </c>
      <c r="D72" s="6">
        <f>+D61+D63+D65+D67</f>
        <v>145709.44100000002</v>
      </c>
      <c r="E72" s="6">
        <f>+E61+E63+E65+E67</f>
        <v>196609.41100000002</v>
      </c>
      <c r="F72" s="6">
        <f aca="true" t="shared" si="14" ref="F72:O72">+F61+F63+F65+F67</f>
        <v>215715.59800000003</v>
      </c>
      <c r="G72" s="6">
        <f t="shared" si="14"/>
        <v>209060.152</v>
      </c>
      <c r="H72" s="6">
        <f t="shared" si="14"/>
        <v>374302.90300000005</v>
      </c>
      <c r="I72" s="6">
        <f t="shared" si="14"/>
        <v>326718.51399999997</v>
      </c>
      <c r="J72" s="6">
        <f t="shared" si="14"/>
        <v>351028.3150000001</v>
      </c>
      <c r="K72" s="6">
        <f t="shared" si="14"/>
        <v>133850.035</v>
      </c>
      <c r="L72" s="6">
        <f t="shared" si="14"/>
        <v>113918.58</v>
      </c>
      <c r="M72" s="6">
        <f t="shared" si="14"/>
        <v>155972.73799999998</v>
      </c>
      <c r="N72" s="6">
        <f t="shared" si="14"/>
        <v>142619.693</v>
      </c>
      <c r="O72" s="6">
        <f t="shared" si="14"/>
        <v>111939.649</v>
      </c>
      <c r="P72" s="117">
        <f t="shared" si="13"/>
        <v>2477445.0290000006</v>
      </c>
    </row>
    <row r="73" spans="1:16" ht="18.75">
      <c r="A73" s="18" t="s">
        <v>0</v>
      </c>
      <c r="B73" s="305" t="s">
        <v>54</v>
      </c>
      <c r="C73" s="5" t="s">
        <v>16</v>
      </c>
      <c r="D73" s="115">
        <f>SUM('㈱塩釜:七ヶ浜'!D73)</f>
        <v>20.6243</v>
      </c>
      <c r="E73" s="115">
        <f>SUM('㈱塩釜:七ヶ浜'!E73)</f>
        <v>8.3429</v>
      </c>
      <c r="F73" s="115">
        <f>SUM('㈱塩釜:七ヶ浜'!F73)</f>
        <v>7.6531</v>
      </c>
      <c r="G73" s="115">
        <f>SUM('㈱塩釜:七ヶ浜'!G73)</f>
        <v>9.269699999999998</v>
      </c>
      <c r="H73" s="115">
        <f>SUM('㈱塩釜:七ヶ浜'!H73)</f>
        <v>31.818799999999996</v>
      </c>
      <c r="I73" s="115">
        <f>SUM('㈱塩釜:七ヶ浜'!I73)</f>
        <v>69.4341</v>
      </c>
      <c r="J73" s="115">
        <f>SUM('㈱塩釜:七ヶ浜'!J73)</f>
        <v>41.4572</v>
      </c>
      <c r="K73" s="115">
        <f>SUM('㈱塩釜:七ヶ浜'!K73)</f>
        <v>21.9105</v>
      </c>
      <c r="L73" s="115">
        <f>SUM('㈱塩釜:七ヶ浜'!L73)</f>
        <v>17.2671</v>
      </c>
      <c r="M73" s="115">
        <f>SUM('㈱塩釜:七ヶ浜'!M73)</f>
        <v>25.583599999999997</v>
      </c>
      <c r="N73" s="115">
        <f>SUM('㈱塩釜:七ヶ浜'!N73)</f>
        <v>24.014799999999997</v>
      </c>
      <c r="O73" s="115">
        <f>SUM('㈱塩釜:七ヶ浜'!O73)</f>
        <v>21.9782</v>
      </c>
      <c r="P73" s="116">
        <f t="shared" si="13"/>
        <v>299.3543</v>
      </c>
    </row>
    <row r="74" spans="1:16" ht="18.75">
      <c r="A74" s="18" t="s">
        <v>34</v>
      </c>
      <c r="B74" s="306"/>
      <c r="C74" s="7" t="s">
        <v>18</v>
      </c>
      <c r="D74" s="6">
        <f>SUM('㈱塩釜:七ヶ浜'!D74)</f>
        <v>18639.657</v>
      </c>
      <c r="E74" s="6">
        <f>SUM('㈱塩釜:七ヶ浜'!E74)</f>
        <v>10437.57</v>
      </c>
      <c r="F74" s="6">
        <f>SUM('㈱塩釜:七ヶ浜'!F74)</f>
        <v>11385.747</v>
      </c>
      <c r="G74" s="6">
        <f>SUM('㈱塩釜:七ヶ浜'!G74)</f>
        <v>11853.483999999999</v>
      </c>
      <c r="H74" s="6">
        <f>SUM('㈱塩釜:七ヶ浜'!H74)</f>
        <v>25734.691</v>
      </c>
      <c r="I74" s="6">
        <f>SUM('㈱塩釜:七ヶ浜'!I74)</f>
        <v>45085.259999999995</v>
      </c>
      <c r="J74" s="6">
        <f>SUM('㈱塩釜:七ヶ浜'!J74)</f>
        <v>40851.17600000001</v>
      </c>
      <c r="K74" s="6">
        <f>SUM('㈱塩釜:七ヶ浜'!K74)</f>
        <v>27229.803000000004</v>
      </c>
      <c r="L74" s="6">
        <f>SUM('㈱塩釜:七ヶ浜'!L74)</f>
        <v>22668.099000000002</v>
      </c>
      <c r="M74" s="6">
        <f>SUM('㈱塩釜:七ヶ浜'!M74)</f>
        <v>24579.987999999998</v>
      </c>
      <c r="N74" s="6">
        <f>SUM('㈱塩釜:七ヶ浜'!N74)</f>
        <v>23483.912</v>
      </c>
      <c r="O74" s="6">
        <f>SUM('㈱塩釜:七ヶ浜'!O74)</f>
        <v>24492.201</v>
      </c>
      <c r="P74" s="117">
        <f t="shared" si="13"/>
        <v>286441.58800000005</v>
      </c>
    </row>
    <row r="75" spans="1:16" ht="18.75">
      <c r="A75" s="18" t="s">
        <v>0</v>
      </c>
      <c r="B75" s="305" t="s">
        <v>55</v>
      </c>
      <c r="C75" s="5" t="s">
        <v>16</v>
      </c>
      <c r="D75" s="115">
        <f>SUM('㈱塩釜:七ヶ浜'!D75)</f>
        <v>0.20500000000000002</v>
      </c>
      <c r="E75" s="115">
        <f>SUM('㈱塩釜:七ヶ浜'!E75)</f>
        <v>0.9129</v>
      </c>
      <c r="F75" s="115">
        <f>SUM('㈱塩釜:七ヶ浜'!F75)</f>
        <v>1.6578</v>
      </c>
      <c r="G75" s="115">
        <f>SUM('㈱塩釜:七ヶ浜'!G75)</f>
        <v>1.721</v>
      </c>
      <c r="H75" s="115">
        <f>SUM('㈱塩釜:七ヶ浜'!H75)</f>
        <v>1.536</v>
      </c>
      <c r="I75" s="115">
        <f>SUM('㈱塩釜:七ヶ浜'!I75)</f>
        <v>1.4774999999999998</v>
      </c>
      <c r="J75" s="115">
        <f>SUM('㈱塩釜:七ヶ浜'!J75)</f>
        <v>0.039</v>
      </c>
      <c r="K75" s="115">
        <f>SUM('㈱塩釜:七ヶ浜'!K75)</f>
        <v>0.012</v>
      </c>
      <c r="L75" s="115">
        <f>SUM('㈱塩釜:七ヶ浜'!L75)</f>
        <v>1.419</v>
      </c>
      <c r="M75" s="115">
        <f>SUM('㈱塩釜:七ヶ浜'!M75)</f>
        <v>0.3097</v>
      </c>
      <c r="N75" s="115">
        <f>SUM('㈱塩釜:七ヶ浜'!N75)</f>
        <v>0.4462</v>
      </c>
      <c r="O75" s="115">
        <f>SUM('㈱塩釜:七ヶ浜'!O75)</f>
        <v>0.201</v>
      </c>
      <c r="P75" s="116">
        <f t="shared" si="13"/>
        <v>9.9371</v>
      </c>
    </row>
    <row r="76" spans="1:16" ht="18.75">
      <c r="A76" s="18" t="s">
        <v>0</v>
      </c>
      <c r="B76" s="306"/>
      <c r="C76" s="7" t="s">
        <v>18</v>
      </c>
      <c r="D76" s="6">
        <f>SUM('㈱塩釜:七ヶ浜'!D76)</f>
        <v>59.891999999999996</v>
      </c>
      <c r="E76" s="6">
        <f>SUM('㈱塩釜:七ヶ浜'!E76)</f>
        <v>179.815</v>
      </c>
      <c r="F76" s="6">
        <f>SUM('㈱塩釜:七ヶ浜'!F76)</f>
        <v>354.773</v>
      </c>
      <c r="G76" s="6">
        <f>SUM('㈱塩釜:七ヶ浜'!G76)</f>
        <v>290.395</v>
      </c>
      <c r="H76" s="6">
        <f>SUM('㈱塩釜:七ヶ浜'!H76)</f>
        <v>224.50799999999998</v>
      </c>
      <c r="I76" s="6">
        <f>SUM('㈱塩釜:七ヶ浜'!I76)</f>
        <v>333.50200000000007</v>
      </c>
      <c r="J76" s="6">
        <f>SUM('㈱塩釜:七ヶ浜'!J76)</f>
        <v>11.171999999999999</v>
      </c>
      <c r="K76" s="6">
        <f>SUM('㈱塩釜:七ヶ浜'!K76)</f>
        <v>4.032</v>
      </c>
      <c r="L76" s="6">
        <f>SUM('㈱塩釜:七ヶ浜'!L76)</f>
        <v>156.32299999999998</v>
      </c>
      <c r="M76" s="6">
        <f>SUM('㈱塩釜:七ヶ浜'!M76)</f>
        <v>89.391</v>
      </c>
      <c r="N76" s="6">
        <f>SUM('㈱塩釜:七ヶ浜'!N76)</f>
        <v>110.65899999999999</v>
      </c>
      <c r="O76" s="6">
        <f>SUM('㈱塩釜:七ヶ浜'!O76)</f>
        <v>54.422000000000004</v>
      </c>
      <c r="P76" s="117">
        <f t="shared" si="13"/>
        <v>1868.8840000000005</v>
      </c>
    </row>
    <row r="77" spans="1:16" ht="18.75">
      <c r="A77" s="18" t="s">
        <v>56</v>
      </c>
      <c r="B77" s="15" t="s">
        <v>174</v>
      </c>
      <c r="C77" s="5" t="s">
        <v>16</v>
      </c>
      <c r="D77" s="115">
        <f>SUM('㈱塩釜:七ヶ浜'!D77)</f>
        <v>6.0745</v>
      </c>
      <c r="E77" s="115">
        <f>SUM('㈱塩釜:七ヶ浜'!E77)</f>
        <v>0</v>
      </c>
      <c r="F77" s="115">
        <f>SUM('㈱塩釜:七ヶ浜'!F77)</f>
        <v>0</v>
      </c>
      <c r="G77" s="115">
        <f>SUM('㈱塩釜:七ヶ浜'!G77)</f>
        <v>0</v>
      </c>
      <c r="H77" s="115">
        <f>SUM('㈱塩釜:七ヶ浜'!H77)</f>
        <v>2.31</v>
      </c>
      <c r="I77" s="115">
        <f>SUM('㈱塩釜:七ヶ浜'!I77)</f>
        <v>0</v>
      </c>
      <c r="J77" s="115">
        <f>SUM('㈱塩釜:七ヶ浜'!J77)</f>
        <v>0</v>
      </c>
      <c r="K77" s="115">
        <f>SUM('㈱塩釜:七ヶ浜'!K77)</f>
        <v>44.795</v>
      </c>
      <c r="L77" s="115">
        <f>SUM('㈱塩釜:七ヶ浜'!L77)</f>
        <v>0</v>
      </c>
      <c r="M77" s="115">
        <f>SUM('㈱塩釜:七ヶ浜'!M77)</f>
        <v>18.106</v>
      </c>
      <c r="N77" s="115">
        <f>SUM('㈱塩釜:七ヶ浜'!N77)</f>
        <v>0</v>
      </c>
      <c r="O77" s="115">
        <f>SUM('㈱塩釜:七ヶ浜'!O77)</f>
        <v>0</v>
      </c>
      <c r="P77" s="116">
        <f t="shared" si="13"/>
        <v>71.28550000000001</v>
      </c>
    </row>
    <row r="78" spans="1:16" ht="18.75">
      <c r="A78" s="18"/>
      <c r="B78" s="7" t="s">
        <v>175</v>
      </c>
      <c r="C78" s="7" t="s">
        <v>18</v>
      </c>
      <c r="D78" s="6">
        <f>SUM('㈱塩釜:七ヶ浜'!D78)</f>
        <v>4949.779</v>
      </c>
      <c r="E78" s="6">
        <f>SUM('㈱塩釜:七ヶ浜'!E78)</f>
        <v>0</v>
      </c>
      <c r="F78" s="6">
        <f>SUM('㈱塩釜:七ヶ浜'!F78)</f>
        <v>0</v>
      </c>
      <c r="G78" s="6">
        <f>SUM('㈱塩釜:七ヶ浜'!G78)</f>
        <v>0</v>
      </c>
      <c r="H78" s="6">
        <f>SUM('㈱塩釜:七ヶ浜'!H78)</f>
        <v>1798.508</v>
      </c>
      <c r="I78" s="6">
        <f>SUM('㈱塩釜:七ヶ浜'!I78)</f>
        <v>0</v>
      </c>
      <c r="J78" s="6">
        <f>SUM('㈱塩釜:七ヶ浜'!J78)</f>
        <v>0</v>
      </c>
      <c r="K78" s="6">
        <f>SUM('㈱塩釜:七ヶ浜'!K78)</f>
        <v>30561.464</v>
      </c>
      <c r="L78" s="6">
        <f>SUM('㈱塩釜:七ヶ浜'!L78)</f>
        <v>0</v>
      </c>
      <c r="M78" s="6">
        <f>SUM('㈱塩釜:七ヶ浜'!M78)</f>
        <v>12034.154</v>
      </c>
      <c r="N78" s="6">
        <f>SUM('㈱塩釜:七ヶ浜'!N78)</f>
        <v>0</v>
      </c>
      <c r="O78" s="6">
        <f>SUM('㈱塩釜:七ヶ浜'!O78)</f>
        <v>0</v>
      </c>
      <c r="P78" s="117">
        <f t="shared" si="13"/>
        <v>49343.905000000006</v>
      </c>
    </row>
    <row r="79" spans="1:16" ht="18.75">
      <c r="A79" s="18"/>
      <c r="B79" s="305" t="s">
        <v>59</v>
      </c>
      <c r="C79" s="5" t="s">
        <v>16</v>
      </c>
      <c r="D79" s="115">
        <f>SUM('㈱塩釜:七ヶ浜'!D79)</f>
        <v>3.992</v>
      </c>
      <c r="E79" s="115">
        <f>SUM('㈱塩釜:七ヶ浜'!E79)</f>
        <v>1.075</v>
      </c>
      <c r="F79" s="115">
        <f>SUM('㈱塩釜:七ヶ浜'!F79)</f>
        <v>0.046</v>
      </c>
      <c r="G79" s="115">
        <f>SUM('㈱塩釜:七ヶ浜'!G79)</f>
        <v>0.057</v>
      </c>
      <c r="H79" s="115">
        <f>SUM('㈱塩釜:七ヶ浜'!H79)</f>
        <v>0.19</v>
      </c>
      <c r="I79" s="115">
        <f>SUM('㈱塩釜:七ヶ浜'!I79)</f>
        <v>0</v>
      </c>
      <c r="J79" s="115">
        <f>SUM('㈱塩釜:七ヶ浜'!J79)</f>
        <v>0</v>
      </c>
      <c r="K79" s="115">
        <f>SUM('㈱塩釜:七ヶ浜'!K79)</f>
        <v>0.608</v>
      </c>
      <c r="L79" s="115">
        <f>SUM('㈱塩釜:七ヶ浜'!L79)</f>
        <v>0.113</v>
      </c>
      <c r="M79" s="115">
        <f>SUM('㈱塩釜:七ヶ浜'!M79)</f>
        <v>0</v>
      </c>
      <c r="N79" s="115">
        <f>SUM('㈱塩釜:七ヶ浜'!N79)</f>
        <v>0.003</v>
      </c>
      <c r="O79" s="115">
        <f>SUM('㈱塩釜:七ヶ浜'!O79)</f>
        <v>0.913</v>
      </c>
      <c r="P79" s="116">
        <f t="shared" si="13"/>
        <v>6.997000000000002</v>
      </c>
    </row>
    <row r="80" spans="1:16" ht="18.75">
      <c r="A80" s="18" t="s">
        <v>17</v>
      </c>
      <c r="B80" s="306"/>
      <c r="C80" s="7" t="s">
        <v>18</v>
      </c>
      <c r="D80" s="6">
        <f>SUM('㈱塩釜:七ヶ浜'!D80)</f>
        <v>2565.246</v>
      </c>
      <c r="E80" s="6">
        <f>SUM('㈱塩釜:七ヶ浜'!E80)</f>
        <v>627.6809999999999</v>
      </c>
      <c r="F80" s="6">
        <f>SUM('㈱塩釜:七ヶ浜'!F80)</f>
        <v>24.171</v>
      </c>
      <c r="G80" s="6">
        <f>SUM('㈱塩釜:七ヶ浜'!G80)</f>
        <v>50.516</v>
      </c>
      <c r="H80" s="6">
        <f>SUM('㈱塩釜:七ヶ浜'!H80)</f>
        <v>151.537</v>
      </c>
      <c r="I80" s="6">
        <f>SUM('㈱塩釜:七ヶ浜'!I80)</f>
        <v>0</v>
      </c>
      <c r="J80" s="6">
        <f>SUM('㈱塩釜:七ヶ浜'!J80)</f>
        <v>0</v>
      </c>
      <c r="K80" s="6">
        <f>SUM('㈱塩釜:七ヶ浜'!K80)</f>
        <v>440.055</v>
      </c>
      <c r="L80" s="6">
        <f>SUM('㈱塩釜:七ヶ浜'!L80)</f>
        <v>85.376</v>
      </c>
      <c r="M80" s="6">
        <f>SUM('㈱塩釜:七ヶ浜'!M80)</f>
        <v>0</v>
      </c>
      <c r="N80" s="6">
        <f>SUM('㈱塩釜:七ヶ浜'!N80)</f>
        <v>2.73</v>
      </c>
      <c r="O80" s="6">
        <f>SUM('㈱塩釜:七ヶ浜'!O80)</f>
        <v>482.665</v>
      </c>
      <c r="P80" s="117">
        <f t="shared" si="13"/>
        <v>4429.977</v>
      </c>
    </row>
    <row r="81" spans="1:16" ht="18.75">
      <c r="A81" s="18"/>
      <c r="B81" s="15" t="s">
        <v>20</v>
      </c>
      <c r="C81" s="5" t="s">
        <v>16</v>
      </c>
      <c r="D81" s="115">
        <f>SUM('㈱塩釜:七ヶ浜'!D81)</f>
        <v>131.24519999999998</v>
      </c>
      <c r="E81" s="115">
        <f>SUM('㈱塩釜:七ヶ浜'!E81)</f>
        <v>123.3471</v>
      </c>
      <c r="F81" s="115">
        <f>SUM('㈱塩釜:七ヶ浜'!F81)</f>
        <v>169.163</v>
      </c>
      <c r="G81" s="115">
        <f>SUM('㈱塩釜:七ヶ浜'!G81)</f>
        <v>177.30949999999999</v>
      </c>
      <c r="H81" s="115">
        <f>SUM('㈱塩釜:七ヶ浜'!H81)</f>
        <v>152.1744</v>
      </c>
      <c r="I81" s="115">
        <f>SUM('㈱塩釜:七ヶ浜'!I81)</f>
        <v>129.6507</v>
      </c>
      <c r="J81" s="115">
        <f>SUM('㈱塩釜:七ヶ浜'!J81)</f>
        <v>78.3308</v>
      </c>
      <c r="K81" s="115">
        <f>SUM('㈱塩釜:七ヶ浜'!K81)</f>
        <v>79.3957</v>
      </c>
      <c r="L81" s="115">
        <f>SUM('㈱塩釜:七ヶ浜'!L81)</f>
        <v>124.61590000000002</v>
      </c>
      <c r="M81" s="115">
        <f>SUM('㈱塩釜:七ヶ浜'!M81)</f>
        <v>109.18589999999999</v>
      </c>
      <c r="N81" s="115">
        <f>SUM('㈱塩釜:七ヶ浜'!N81)</f>
        <v>85.89089999999999</v>
      </c>
      <c r="O81" s="115">
        <f>SUM('㈱塩釜:七ヶ浜'!O81)</f>
        <v>135.8198</v>
      </c>
      <c r="P81" s="116">
        <f t="shared" si="13"/>
        <v>1496.1289</v>
      </c>
    </row>
    <row r="82" spans="1:16" ht="18.75">
      <c r="A82" s="18"/>
      <c r="B82" s="7" t="s">
        <v>176</v>
      </c>
      <c r="C82" s="7" t="s">
        <v>18</v>
      </c>
      <c r="D82" s="6">
        <f>SUM('㈱塩釜:七ヶ浜'!D82)</f>
        <v>59517.626</v>
      </c>
      <c r="E82" s="6">
        <f>SUM('㈱塩釜:七ヶ浜'!E82)</f>
        <v>65739.82299999999</v>
      </c>
      <c r="F82" s="6">
        <f>SUM('㈱塩釜:七ヶ浜'!F82)</f>
        <v>88258.47299999998</v>
      </c>
      <c r="G82" s="6">
        <f>SUM('㈱塩釜:七ヶ浜'!G82)</f>
        <v>80054.174</v>
      </c>
      <c r="H82" s="6">
        <f>SUM('㈱塩釜:七ヶ浜'!H82)</f>
        <v>66492.05699999999</v>
      </c>
      <c r="I82" s="6">
        <f>SUM('㈱塩釜:七ヶ浜'!I82)</f>
        <v>56293.665</v>
      </c>
      <c r="J82" s="6">
        <f>SUM('㈱塩釜:七ヶ浜'!J82)</f>
        <v>51430.102999999996</v>
      </c>
      <c r="K82" s="6">
        <f>SUM('㈱塩釜:七ヶ浜'!K82)</f>
        <v>52400.707</v>
      </c>
      <c r="L82" s="6">
        <f>SUM('㈱塩釜:七ヶ浜'!L82)</f>
        <v>49622.916000000005</v>
      </c>
      <c r="M82" s="6">
        <f>SUM('㈱塩釜:七ヶ浜'!M82)</f>
        <v>47401.121999999996</v>
      </c>
      <c r="N82" s="6">
        <f>SUM('㈱塩釜:七ヶ浜'!N82)</f>
        <v>45576.92899999999</v>
      </c>
      <c r="O82" s="6">
        <f>SUM('㈱塩釜:七ヶ浜'!O82)</f>
        <v>94473.519</v>
      </c>
      <c r="P82" s="117">
        <f t="shared" si="13"/>
        <v>757261.1139999998</v>
      </c>
    </row>
    <row r="83" spans="1:16" ht="18.75">
      <c r="A83" s="18" t="s">
        <v>23</v>
      </c>
      <c r="B83" s="303" t="s">
        <v>164</v>
      </c>
      <c r="C83" s="5" t="s">
        <v>16</v>
      </c>
      <c r="D83" s="115">
        <f>+D73+D75+D77+D79+D81</f>
        <v>162.141</v>
      </c>
      <c r="E83" s="115">
        <f>+E73+E75+E77+E79+E81</f>
        <v>133.6779</v>
      </c>
      <c r="F83" s="115">
        <f aca="true" t="shared" si="15" ref="F83:O83">+F73+F75+F77+F79+F81</f>
        <v>178.5199</v>
      </c>
      <c r="G83" s="115">
        <f t="shared" si="15"/>
        <v>188.35719999999998</v>
      </c>
      <c r="H83" s="115">
        <f t="shared" si="15"/>
        <v>188.0292</v>
      </c>
      <c r="I83" s="115">
        <f t="shared" si="15"/>
        <v>200.5623</v>
      </c>
      <c r="J83" s="115">
        <f t="shared" si="15"/>
        <v>119.827</v>
      </c>
      <c r="K83" s="115">
        <f t="shared" si="15"/>
        <v>146.7212</v>
      </c>
      <c r="L83" s="115">
        <f t="shared" si="15"/>
        <v>143.41500000000002</v>
      </c>
      <c r="M83" s="115">
        <f t="shared" si="15"/>
        <v>153.18519999999998</v>
      </c>
      <c r="N83" s="115">
        <f t="shared" si="15"/>
        <v>110.35489999999999</v>
      </c>
      <c r="O83" s="115">
        <f t="shared" si="15"/>
        <v>158.91199999999998</v>
      </c>
      <c r="P83" s="116">
        <f t="shared" si="13"/>
        <v>1883.7027999999998</v>
      </c>
    </row>
    <row r="84" spans="1:16" ht="18.75">
      <c r="A84" s="1"/>
      <c r="B84" s="304"/>
      <c r="C84" s="7" t="s">
        <v>18</v>
      </c>
      <c r="D84" s="6">
        <f>+D74+D76+D78+D80+D82</f>
        <v>85732.2</v>
      </c>
      <c r="E84" s="6">
        <f>+E74+E76+E78+E80+E82</f>
        <v>76984.889</v>
      </c>
      <c r="F84" s="6">
        <f aca="true" t="shared" si="16" ref="F84:O84">+F74+F76+F78+F80+F82</f>
        <v>100023.16399999999</v>
      </c>
      <c r="G84" s="6">
        <f t="shared" si="16"/>
        <v>92248.569</v>
      </c>
      <c r="H84" s="6">
        <f t="shared" si="16"/>
        <v>94401.30099999999</v>
      </c>
      <c r="I84" s="6">
        <f t="shared" si="16"/>
        <v>101712.427</v>
      </c>
      <c r="J84" s="6">
        <f t="shared" si="16"/>
        <v>92292.451</v>
      </c>
      <c r="K84" s="6">
        <f t="shared" si="16"/>
        <v>110636.061</v>
      </c>
      <c r="L84" s="6">
        <f t="shared" si="16"/>
        <v>72532.714</v>
      </c>
      <c r="M84" s="6">
        <f t="shared" si="16"/>
        <v>84104.655</v>
      </c>
      <c r="N84" s="6">
        <f t="shared" si="16"/>
        <v>69174.22999999998</v>
      </c>
      <c r="O84" s="6">
        <f t="shared" si="16"/>
        <v>119502.807</v>
      </c>
      <c r="P84" s="117">
        <f t="shared" si="13"/>
        <v>1099345.4679999999</v>
      </c>
    </row>
    <row r="85" spans="1:16" ht="18.75">
      <c r="A85" s="307" t="s">
        <v>177</v>
      </c>
      <c r="B85" s="308"/>
      <c r="C85" s="5" t="s">
        <v>16</v>
      </c>
      <c r="D85" s="115">
        <f>SUM('㈱塩釜:七ヶ浜'!D85)</f>
        <v>14.6373</v>
      </c>
      <c r="E85" s="115">
        <f>SUM('㈱塩釜:七ヶ浜'!E85)</f>
        <v>3.6598999999999995</v>
      </c>
      <c r="F85" s="115">
        <f>SUM('㈱塩釜:七ヶ浜'!F85)</f>
        <v>2.4179999999999997</v>
      </c>
      <c r="G85" s="115">
        <f>SUM('㈱塩釜:七ヶ浜'!G85)</f>
        <v>2.9072000000000005</v>
      </c>
      <c r="H85" s="115">
        <f>SUM('㈱塩釜:七ヶ浜'!H85)</f>
        <v>9.336100000000002</v>
      </c>
      <c r="I85" s="115">
        <f>SUM('㈱塩釜:七ヶ浜'!I85)</f>
        <v>22.218500000000002</v>
      </c>
      <c r="J85" s="115">
        <f>SUM('㈱塩釜:七ヶ浜'!J85)</f>
        <v>24.2535</v>
      </c>
      <c r="K85" s="115">
        <f>SUM('㈱塩釜:七ヶ浜'!K85)</f>
        <v>23.106500000000004</v>
      </c>
      <c r="L85" s="115">
        <f>SUM('㈱塩釜:七ヶ浜'!L85)</f>
        <v>22.9548</v>
      </c>
      <c r="M85" s="115">
        <f>SUM('㈱塩釜:七ヶ浜'!M85)</f>
        <v>17.696900000000003</v>
      </c>
      <c r="N85" s="115">
        <f>SUM('㈱塩釜:七ヶ浜'!N85)</f>
        <v>21.287499999999998</v>
      </c>
      <c r="O85" s="115">
        <f>SUM('㈱塩釜:七ヶ浜'!O85)</f>
        <v>21.245299999999997</v>
      </c>
      <c r="P85" s="116">
        <f t="shared" si="13"/>
        <v>185.7215</v>
      </c>
    </row>
    <row r="86" spans="1:16" ht="18.75">
      <c r="A86" s="309"/>
      <c r="B86" s="310"/>
      <c r="C86" s="7" t="s">
        <v>18</v>
      </c>
      <c r="D86" s="6">
        <f>SUM('㈱塩釜:七ヶ浜'!D86)</f>
        <v>7522.918999999999</v>
      </c>
      <c r="E86" s="6">
        <f>SUM('㈱塩釜:七ヶ浜'!E86)</f>
        <v>2718.8440000000005</v>
      </c>
      <c r="F86" s="6">
        <f>SUM('㈱塩釜:七ヶ浜'!F86)</f>
        <v>3100.911</v>
      </c>
      <c r="G86" s="6">
        <f>SUM('㈱塩釜:七ヶ浜'!G86)</f>
        <v>3531.982000000001</v>
      </c>
      <c r="H86" s="6">
        <f>SUM('㈱塩釜:七ヶ浜'!H86)</f>
        <v>8395.259</v>
      </c>
      <c r="I86" s="6">
        <f>SUM('㈱塩釜:七ヶ浜'!I86)</f>
        <v>13798.451000000003</v>
      </c>
      <c r="J86" s="6">
        <f>SUM('㈱塩釜:七ヶ浜'!J86)</f>
        <v>20943.242000000002</v>
      </c>
      <c r="K86" s="6">
        <f>SUM('㈱塩釜:七ヶ浜'!K86)</f>
        <v>21130.787</v>
      </c>
      <c r="L86" s="6">
        <f>SUM('㈱塩釜:七ヶ浜'!L86)</f>
        <v>18077.354</v>
      </c>
      <c r="M86" s="6">
        <f>SUM('㈱塩釜:七ヶ浜'!M86)</f>
        <v>13556.018</v>
      </c>
      <c r="N86" s="6">
        <f>SUM('㈱塩釜:七ヶ浜'!N86)</f>
        <v>14754.933</v>
      </c>
      <c r="O86" s="6">
        <f>SUM('㈱塩釜:七ヶ浜'!O86)</f>
        <v>13873.616</v>
      </c>
      <c r="P86" s="117">
        <f t="shared" si="13"/>
        <v>141404.31600000002</v>
      </c>
    </row>
    <row r="87" spans="1:16" ht="18.75">
      <c r="A87" s="307" t="s">
        <v>178</v>
      </c>
      <c r="B87" s="308"/>
      <c r="C87" s="5" t="s">
        <v>16</v>
      </c>
      <c r="D87" s="115">
        <f>SUM('㈱塩釜:七ヶ浜'!D87)</f>
        <v>0.234</v>
      </c>
      <c r="E87" s="115">
        <f>SUM('㈱塩釜:七ヶ浜'!E87)</f>
        <v>24.445999999999998</v>
      </c>
      <c r="F87" s="115">
        <f>SUM('㈱塩釜:七ヶ浜'!F87)</f>
        <v>323.78110000000004</v>
      </c>
      <c r="G87" s="115">
        <f>SUM('㈱塩釜:七ヶ浜'!G87)</f>
        <v>1494.956</v>
      </c>
      <c r="H87" s="115">
        <f>SUM('㈱塩釜:七ヶ浜'!H87)</f>
        <v>420</v>
      </c>
      <c r="I87" s="115">
        <f>SUM('㈱塩釜:七ヶ浜'!I87)</f>
        <v>8.121</v>
      </c>
      <c r="J87" s="115">
        <f>SUM('㈱塩釜:七ヶ浜'!J87)</f>
        <v>0.089</v>
      </c>
      <c r="K87" s="115">
        <f>SUM('㈱塩釜:七ヶ浜'!K87)</f>
        <v>0</v>
      </c>
      <c r="L87" s="115">
        <f>SUM('㈱塩釜:七ヶ浜'!L87)</f>
        <v>0</v>
      </c>
      <c r="M87" s="115">
        <f>SUM('㈱塩釜:七ヶ浜'!M87)</f>
        <v>0</v>
      </c>
      <c r="N87" s="115">
        <f>SUM('㈱塩釜:七ヶ浜'!N87)</f>
        <v>0</v>
      </c>
      <c r="O87" s="115">
        <f>SUM('㈱塩釜:七ヶ浜'!O87)</f>
        <v>0.4071</v>
      </c>
      <c r="P87" s="116">
        <f t="shared" si="13"/>
        <v>2272.0341999999996</v>
      </c>
    </row>
    <row r="88" spans="1:16" ht="18.75">
      <c r="A88" s="309"/>
      <c r="B88" s="310"/>
      <c r="C88" s="7" t="s">
        <v>18</v>
      </c>
      <c r="D88" s="6">
        <f>SUM('㈱塩釜:七ヶ浜'!D88)</f>
        <v>88.044</v>
      </c>
      <c r="E88" s="6">
        <f>SUM('㈱塩釜:七ヶ浜'!E88)</f>
        <v>1532.969</v>
      </c>
      <c r="F88" s="6">
        <f>SUM('㈱塩釜:七ヶ浜'!F88)</f>
        <v>91730.37600000002</v>
      </c>
      <c r="G88" s="6">
        <f>SUM('㈱塩釜:七ヶ浜'!G88)</f>
        <v>481769.84099999996</v>
      </c>
      <c r="H88" s="6">
        <f>SUM('㈱塩釜:七ヶ浜'!H88)</f>
        <v>122962.204</v>
      </c>
      <c r="I88" s="6">
        <f>SUM('㈱塩釜:七ヶ浜'!I88)</f>
        <v>339.082</v>
      </c>
      <c r="J88" s="6">
        <f>SUM('㈱塩釜:七ヶ浜'!J88)</f>
        <v>1.018</v>
      </c>
      <c r="K88" s="6">
        <f>SUM('㈱塩釜:七ヶ浜'!K88)</f>
        <v>0</v>
      </c>
      <c r="L88" s="6">
        <f>SUM('㈱塩釜:七ヶ浜'!L88)</f>
        <v>0</v>
      </c>
      <c r="M88" s="6">
        <f>SUM('㈱塩釜:七ヶ浜'!M88)</f>
        <v>0</v>
      </c>
      <c r="N88" s="6">
        <f>SUM('㈱塩釜:七ヶ浜'!N88)</f>
        <v>0</v>
      </c>
      <c r="O88" s="6">
        <f>SUM('㈱塩釜:七ヶ浜'!O88)</f>
        <v>124.996</v>
      </c>
      <c r="P88" s="117">
        <f t="shared" si="13"/>
        <v>698548.5300000001</v>
      </c>
    </row>
    <row r="89" spans="1:16" ht="18.75">
      <c r="A89" s="307" t="s">
        <v>62</v>
      </c>
      <c r="B89" s="308"/>
      <c r="C89" s="5" t="s">
        <v>16</v>
      </c>
      <c r="D89" s="115">
        <f>SUM('㈱塩釜:七ヶ浜'!D89)</f>
        <v>0.16799999999999998</v>
      </c>
      <c r="E89" s="115">
        <f>SUM('㈱塩釜:七ヶ浜'!E89)</f>
        <v>0.2444</v>
      </c>
      <c r="F89" s="115">
        <f>SUM('㈱塩釜:七ヶ浜'!F89)</f>
        <v>0.5555</v>
      </c>
      <c r="G89" s="115">
        <f>SUM('㈱塩釜:七ヶ浜'!G89)</f>
        <v>1.133</v>
      </c>
      <c r="H89" s="115">
        <f>SUM('㈱塩釜:七ヶ浜'!H89)</f>
        <v>1.1982</v>
      </c>
      <c r="I89" s="115">
        <f>SUM('㈱塩釜:七ヶ浜'!I89)</f>
        <v>1.2554</v>
      </c>
      <c r="J89" s="115">
        <f>SUM('㈱塩釜:七ヶ浜'!J89)</f>
        <v>0.1925</v>
      </c>
      <c r="K89" s="115">
        <f>SUM('㈱塩釜:七ヶ浜'!K89)</f>
        <v>0.18280000000000002</v>
      </c>
      <c r="L89" s="115">
        <f>SUM('㈱塩釜:七ヶ浜'!L89)</f>
        <v>0.3691</v>
      </c>
      <c r="M89" s="115">
        <f>SUM('㈱塩釜:七ヶ浜'!M89)</f>
        <v>0.24</v>
      </c>
      <c r="N89" s="115">
        <f>SUM('㈱塩釜:七ヶ浜'!N89)</f>
        <v>0.06029999999999999</v>
      </c>
      <c r="O89" s="115">
        <f>SUM('㈱塩釜:七ヶ浜'!O89)</f>
        <v>1.9305000000000003</v>
      </c>
      <c r="P89" s="116">
        <f t="shared" si="13"/>
        <v>7.5297</v>
      </c>
    </row>
    <row r="90" spans="1:16" ht="18.75">
      <c r="A90" s="309"/>
      <c r="B90" s="310"/>
      <c r="C90" s="7" t="s">
        <v>18</v>
      </c>
      <c r="D90" s="6">
        <f>SUM('㈱塩釜:七ヶ浜'!D90)</f>
        <v>264.05499999999995</v>
      </c>
      <c r="E90" s="6">
        <f>SUM('㈱塩釜:七ヶ浜'!E90)</f>
        <v>661.887</v>
      </c>
      <c r="F90" s="6">
        <f>SUM('㈱塩釜:七ヶ浜'!F90)</f>
        <v>1364.0300000000002</v>
      </c>
      <c r="G90" s="6">
        <f>SUM('㈱塩釜:七ヶ浜'!G90)</f>
        <v>1897.796</v>
      </c>
      <c r="H90" s="6">
        <f>SUM('㈱塩釜:七ヶ浜'!H90)</f>
        <v>1589.4520000000002</v>
      </c>
      <c r="I90" s="6">
        <f>SUM('㈱塩釜:七ヶ浜'!I90)</f>
        <v>1240.089</v>
      </c>
      <c r="J90" s="6">
        <f>SUM('㈱塩釜:七ヶ浜'!J90)</f>
        <v>162.751</v>
      </c>
      <c r="K90" s="6">
        <f>SUM('㈱塩釜:七ヶ浜'!K90)</f>
        <v>211.471</v>
      </c>
      <c r="L90" s="6">
        <f>SUM('㈱塩釜:七ヶ浜'!L90)</f>
        <v>611.3009999999999</v>
      </c>
      <c r="M90" s="6">
        <f>SUM('㈱塩釜:七ヶ浜'!M90)</f>
        <v>660.324</v>
      </c>
      <c r="N90" s="6">
        <f>SUM('㈱塩釜:七ヶ浜'!N90)</f>
        <v>183.58200000000002</v>
      </c>
      <c r="O90" s="6">
        <f>SUM('㈱塩釜:七ヶ浜'!O90)</f>
        <v>938.052</v>
      </c>
      <c r="P90" s="117">
        <f t="shared" si="13"/>
        <v>9784.79</v>
      </c>
    </row>
    <row r="91" spans="1:16" ht="18.75">
      <c r="A91" s="307" t="s">
        <v>180</v>
      </c>
      <c r="B91" s="308"/>
      <c r="C91" s="5" t="s">
        <v>16</v>
      </c>
      <c r="D91" s="115">
        <f>SUM('㈱塩釜:七ヶ浜'!D91)</f>
        <v>7.894799999999999</v>
      </c>
      <c r="E91" s="115">
        <f>SUM('㈱塩釜:七ヶ浜'!E91)</f>
        <v>15.023800000000001</v>
      </c>
      <c r="F91" s="115">
        <f>SUM('㈱塩釜:七ヶ浜'!F91)</f>
        <v>37.32179999999999</v>
      </c>
      <c r="G91" s="115">
        <f>SUM('㈱塩釜:七ヶ浜'!G91)</f>
        <v>30.3929</v>
      </c>
      <c r="H91" s="115">
        <f>SUM('㈱塩釜:七ヶ浜'!H91)</f>
        <v>27.6348</v>
      </c>
      <c r="I91" s="115">
        <f>SUM('㈱塩釜:七ヶ浜'!I91)</f>
        <v>21.3489</v>
      </c>
      <c r="J91" s="115">
        <f>SUM('㈱塩釜:七ヶ浜'!J91)</f>
        <v>2.1310000000000002</v>
      </c>
      <c r="K91" s="115">
        <f>SUM('㈱塩釜:七ヶ浜'!K91)</f>
        <v>2.3066999999999998</v>
      </c>
      <c r="L91" s="115">
        <f>SUM('㈱塩釜:七ヶ浜'!L91)</f>
        <v>21.3697</v>
      </c>
      <c r="M91" s="115">
        <f>SUM('㈱塩釜:七ヶ浜'!M91)</f>
        <v>33.8918</v>
      </c>
      <c r="N91" s="115">
        <f>SUM('㈱塩釜:七ヶ浜'!N91)</f>
        <v>15.3425</v>
      </c>
      <c r="O91" s="115">
        <f>SUM('㈱塩釜:七ヶ浜'!O91)</f>
        <v>13.123699999999998</v>
      </c>
      <c r="P91" s="116">
        <f t="shared" si="13"/>
        <v>227.78239999999997</v>
      </c>
    </row>
    <row r="92" spans="1:16" ht="18.75">
      <c r="A92" s="309"/>
      <c r="B92" s="310"/>
      <c r="C92" s="7" t="s">
        <v>18</v>
      </c>
      <c r="D92" s="6">
        <f>SUM('㈱塩釜:七ヶ浜'!D92)</f>
        <v>22205.183999999997</v>
      </c>
      <c r="E92" s="6">
        <f>SUM('㈱塩釜:七ヶ浜'!E92)</f>
        <v>39536.458000000006</v>
      </c>
      <c r="F92" s="6">
        <f>SUM('㈱塩釜:七ヶ浜'!F92)</f>
        <v>97666.509</v>
      </c>
      <c r="G92" s="6">
        <f>SUM('㈱塩釜:七ヶ浜'!G92)</f>
        <v>68642.756</v>
      </c>
      <c r="H92" s="6">
        <f>SUM('㈱塩釜:七ヶ浜'!H92)</f>
        <v>57057.864</v>
      </c>
      <c r="I92" s="6">
        <f>SUM('㈱塩釜:七ヶ浜'!I92)</f>
        <v>37230.273</v>
      </c>
      <c r="J92" s="6">
        <f>SUM('㈱塩釜:七ヶ浜'!J92)</f>
        <v>2955.1310000000003</v>
      </c>
      <c r="K92" s="6">
        <f>SUM('㈱塩釜:七ヶ浜'!K92)</f>
        <v>3329.131</v>
      </c>
      <c r="L92" s="6">
        <f>SUM('㈱塩釜:七ヶ浜'!L92)</f>
        <v>37120.931</v>
      </c>
      <c r="M92" s="6">
        <f>SUM('㈱塩釜:七ヶ浜'!M92)</f>
        <v>63843.166</v>
      </c>
      <c r="N92" s="6">
        <f>SUM('㈱塩釜:七ヶ浜'!N92)</f>
        <v>21325.001</v>
      </c>
      <c r="O92" s="6">
        <f>SUM('㈱塩釜:七ヶ浜'!O92)</f>
        <v>30515.519</v>
      </c>
      <c r="P92" s="117">
        <f t="shared" si="13"/>
        <v>481427.92299999995</v>
      </c>
    </row>
    <row r="93" spans="1:16" ht="18.75">
      <c r="A93" s="307" t="s">
        <v>181</v>
      </c>
      <c r="B93" s="308"/>
      <c r="C93" s="5" t="s">
        <v>16</v>
      </c>
      <c r="D93" s="115">
        <f>SUM('㈱塩釜:七ヶ浜'!D93)</f>
        <v>0</v>
      </c>
      <c r="E93" s="115">
        <f>SUM('㈱塩釜:七ヶ浜'!E93)</f>
        <v>0.214</v>
      </c>
      <c r="F93" s="115">
        <f>SUM('㈱塩釜:七ヶ浜'!F93)</f>
        <v>0.021</v>
      </c>
      <c r="G93" s="115">
        <f>SUM('㈱塩釜:七ヶ浜'!G93)</f>
        <v>0.0041</v>
      </c>
      <c r="H93" s="115">
        <f>SUM('㈱塩釜:七ヶ浜'!H93)</f>
        <v>0.002</v>
      </c>
      <c r="I93" s="115">
        <f>SUM('㈱塩釜:七ヶ浜'!I93)</f>
        <v>0.0018</v>
      </c>
      <c r="J93" s="115">
        <f>SUM('㈱塩釜:七ヶ浜'!J93)</f>
        <v>0</v>
      </c>
      <c r="K93" s="115">
        <f>SUM('㈱塩釜:七ヶ浜'!K93)</f>
        <v>0</v>
      </c>
      <c r="L93" s="115">
        <f>SUM('㈱塩釜:七ヶ浜'!L93)</f>
        <v>0.0075</v>
      </c>
      <c r="M93" s="115">
        <f>SUM('㈱塩釜:七ヶ浜'!M93)</f>
        <v>0</v>
      </c>
      <c r="N93" s="115">
        <f>SUM('㈱塩釜:七ヶ浜'!N93)</f>
        <v>0.003</v>
      </c>
      <c r="O93" s="115">
        <f>SUM('㈱塩釜:七ヶ浜'!O93)</f>
        <v>0.0013</v>
      </c>
      <c r="P93" s="116">
        <f>SUM(D93:O93)</f>
        <v>0.2547</v>
      </c>
    </row>
    <row r="94" spans="1:16" ht="18.75">
      <c r="A94" s="309"/>
      <c r="B94" s="310"/>
      <c r="C94" s="7" t="s">
        <v>18</v>
      </c>
      <c r="D94" s="6">
        <f>SUM('㈱塩釜:七ヶ浜'!D94)</f>
        <v>0</v>
      </c>
      <c r="E94" s="6">
        <f>SUM('㈱塩釜:七ヶ浜'!E94)</f>
        <v>34.283</v>
      </c>
      <c r="F94" s="6">
        <f>SUM('㈱塩釜:七ヶ浜'!F94)</f>
        <v>13.125</v>
      </c>
      <c r="G94" s="6">
        <f>SUM('㈱塩釜:七ヶ浜'!G94)</f>
        <v>6.647</v>
      </c>
      <c r="H94" s="6">
        <f>SUM('㈱塩釜:七ヶ浜'!H94)</f>
        <v>2.73</v>
      </c>
      <c r="I94" s="6">
        <f>SUM('㈱塩釜:七ヶ浜'!I94)</f>
        <v>1.7429999999999999</v>
      </c>
      <c r="J94" s="6">
        <f>SUM('㈱塩釜:七ヶ浜'!J94)</f>
        <v>0</v>
      </c>
      <c r="K94" s="6">
        <f>SUM('㈱塩釜:七ヶ浜'!K94)</f>
        <v>0</v>
      </c>
      <c r="L94" s="6">
        <f>SUM('㈱塩釜:七ヶ浜'!L94)</f>
        <v>3.8329999999999997</v>
      </c>
      <c r="M94" s="6">
        <f>SUM('㈱塩釜:七ヶ浜'!M94)</f>
        <v>0</v>
      </c>
      <c r="N94" s="6">
        <f>SUM('㈱塩釜:七ヶ浜'!N94)</f>
        <v>4.599</v>
      </c>
      <c r="O94" s="6">
        <f>SUM('㈱塩釜:七ヶ浜'!O94)</f>
        <v>1.744</v>
      </c>
      <c r="P94" s="117">
        <f t="shared" si="13"/>
        <v>68.704</v>
      </c>
    </row>
    <row r="95" spans="1:16" ht="18.75">
      <c r="A95" s="307" t="s">
        <v>182</v>
      </c>
      <c r="B95" s="308"/>
      <c r="C95" s="5" t="s">
        <v>16</v>
      </c>
      <c r="D95" s="115">
        <f>SUM('㈱塩釜:七ヶ浜'!D95)</f>
        <v>6.226399999999999</v>
      </c>
      <c r="E95" s="115">
        <f>SUM('㈱塩釜:七ヶ浜'!E95)</f>
        <v>5.8397999999999985</v>
      </c>
      <c r="F95" s="115">
        <f>SUM('㈱塩釜:七ヶ浜'!F95)</f>
        <v>5.1698</v>
      </c>
      <c r="G95" s="115">
        <f>SUM('㈱塩釜:七ヶ浜'!G95)</f>
        <v>10.185900000000002</v>
      </c>
      <c r="H95" s="115">
        <f>SUM('㈱塩釜:七ヶ浜'!H95)</f>
        <v>20.3173</v>
      </c>
      <c r="I95" s="115">
        <f>SUM('㈱塩釜:七ヶ浜'!I95)</f>
        <v>9.191099999999999</v>
      </c>
      <c r="J95" s="115">
        <f>SUM('㈱塩釜:七ヶ浜'!J95)</f>
        <v>13.5483</v>
      </c>
      <c r="K95" s="115">
        <f>SUM('㈱塩釜:七ヶ浜'!K95)</f>
        <v>16.86</v>
      </c>
      <c r="L95" s="115">
        <f>SUM('㈱塩釜:七ヶ浜'!L95)</f>
        <v>17.3011</v>
      </c>
      <c r="M95" s="115">
        <f>SUM('㈱塩釜:七ヶ浜'!M95)</f>
        <v>20.432100000000002</v>
      </c>
      <c r="N95" s="115">
        <f>SUM('㈱塩釜:七ヶ浜'!N95)</f>
        <v>13.2027</v>
      </c>
      <c r="O95" s="115">
        <f>SUM('㈱塩釜:七ヶ浜'!O95)</f>
        <v>6.5474000000000006</v>
      </c>
      <c r="P95" s="116">
        <f t="shared" si="13"/>
        <v>144.82190000000003</v>
      </c>
    </row>
    <row r="96" spans="1:16" ht="18.75">
      <c r="A96" s="309"/>
      <c r="B96" s="310"/>
      <c r="C96" s="7" t="s">
        <v>18</v>
      </c>
      <c r="D96" s="6">
        <f>SUM('㈱塩釜:七ヶ浜'!D96)</f>
        <v>1790.1109999999999</v>
      </c>
      <c r="E96" s="6">
        <f>SUM('㈱塩釜:七ヶ浜'!E96)</f>
        <v>2319.4990000000003</v>
      </c>
      <c r="F96" s="6">
        <f>SUM('㈱塩釜:七ヶ浜'!F96)</f>
        <v>3444.977</v>
      </c>
      <c r="G96" s="6">
        <f>SUM('㈱塩釜:七ヶ浜'!G96)</f>
        <v>7514.183999999999</v>
      </c>
      <c r="H96" s="6">
        <f>SUM('㈱塩釜:七ヶ浜'!H96)</f>
        <v>10206.932999999997</v>
      </c>
      <c r="I96" s="6">
        <f>SUM('㈱塩釜:七ヶ浜'!I96)</f>
        <v>7507.108999999999</v>
      </c>
      <c r="J96" s="6">
        <f>SUM('㈱塩釜:七ヶ浜'!J96)</f>
        <v>14655.684000000001</v>
      </c>
      <c r="K96" s="6">
        <f>SUM('㈱塩釜:七ヶ浜'!K96)</f>
        <v>17778.369</v>
      </c>
      <c r="L96" s="6">
        <f>SUM('㈱塩釜:七ヶ浜'!L96)</f>
        <v>13372.097999999998</v>
      </c>
      <c r="M96" s="6">
        <f>SUM('㈱塩釜:七ヶ浜'!M96)</f>
        <v>9766.024</v>
      </c>
      <c r="N96" s="6">
        <f>SUM('㈱塩釜:七ヶ浜'!N96)</f>
        <v>4533.379999999999</v>
      </c>
      <c r="O96" s="6">
        <f>SUM('㈱塩釜:七ヶ浜'!O96)</f>
        <v>2316.9750000000004</v>
      </c>
      <c r="P96" s="117">
        <f t="shared" si="13"/>
        <v>95205.34300000001</v>
      </c>
    </row>
    <row r="97" spans="1:16" ht="18.75">
      <c r="A97" s="307" t="s">
        <v>64</v>
      </c>
      <c r="B97" s="308"/>
      <c r="C97" s="5" t="s">
        <v>16</v>
      </c>
      <c r="D97" s="115">
        <f>SUM('㈱塩釜:七ヶ浜'!D97)</f>
        <v>362.3158</v>
      </c>
      <c r="E97" s="115">
        <f>SUM('㈱塩釜:七ヶ浜'!E97)</f>
        <v>519.2479500000001</v>
      </c>
      <c r="F97" s="115">
        <f>SUM('㈱塩釜:七ヶ浜'!F97)</f>
        <v>397.00030000000004</v>
      </c>
      <c r="G97" s="115">
        <f>SUM('㈱塩釜:七ヶ浜'!G97)</f>
        <v>605.0894399999999</v>
      </c>
      <c r="H97" s="115">
        <f>SUM('㈱塩釜:七ヶ浜'!H97)</f>
        <v>1479.6894000000002</v>
      </c>
      <c r="I97" s="115">
        <f>SUM('㈱塩釜:七ヶ浜'!I97)</f>
        <v>2089.0253000000002</v>
      </c>
      <c r="J97" s="115">
        <f>SUM('㈱塩釜:七ヶ浜'!J97)</f>
        <v>2340.0142100000003</v>
      </c>
      <c r="K97" s="115">
        <f>SUM('㈱塩釜:七ヶ浜'!K97)</f>
        <v>738.5603000000002</v>
      </c>
      <c r="L97" s="115">
        <f>SUM('㈱塩釜:七ヶ浜'!L97)</f>
        <v>1218.4547</v>
      </c>
      <c r="M97" s="115">
        <f>SUM('㈱塩釜:七ヶ浜'!M97)</f>
        <v>928.7286000000001</v>
      </c>
      <c r="N97" s="115">
        <f>SUM('㈱塩釜:七ヶ浜'!N97)</f>
        <v>454.10510000000005</v>
      </c>
      <c r="O97" s="115">
        <f>SUM('㈱塩釜:七ヶ浜'!O97)</f>
        <v>537.61175</v>
      </c>
      <c r="P97" s="116">
        <f t="shared" si="13"/>
        <v>11669.842850000003</v>
      </c>
    </row>
    <row r="98" spans="1:16" ht="18.75">
      <c r="A98" s="309"/>
      <c r="B98" s="310"/>
      <c r="C98" s="7" t="s">
        <v>18</v>
      </c>
      <c r="D98" s="6">
        <f>SUM('㈱塩釜:七ヶ浜'!D98)</f>
        <v>89073.87700000001</v>
      </c>
      <c r="E98" s="6">
        <f>SUM('㈱塩釜:七ヶ浜'!E98)</f>
        <v>173127.386</v>
      </c>
      <c r="F98" s="6">
        <f>SUM('㈱塩釜:七ヶ浜'!F98)</f>
        <v>137973.424</v>
      </c>
      <c r="G98" s="6">
        <f>SUM('㈱塩釜:七ヶ浜'!G98)</f>
        <v>212696.87100000004</v>
      </c>
      <c r="H98" s="6">
        <f>SUM('㈱塩釜:七ヶ浜'!H98)</f>
        <v>376920.273</v>
      </c>
      <c r="I98" s="6">
        <f>SUM('㈱塩釜:七ヶ浜'!I98)</f>
        <v>609737.5800000002</v>
      </c>
      <c r="J98" s="6">
        <f>SUM('㈱塩釜:七ヶ浜'!J98)</f>
        <v>802716.31</v>
      </c>
      <c r="K98" s="6">
        <f>SUM('㈱塩釜:七ヶ浜'!K98)</f>
        <v>190023.60000000003</v>
      </c>
      <c r="L98" s="6">
        <f>SUM('㈱塩釜:七ヶ浜'!L98)</f>
        <v>123346.85700000002</v>
      </c>
      <c r="M98" s="6">
        <f>SUM('㈱塩釜:七ヶ浜'!M98)</f>
        <v>153607.674</v>
      </c>
      <c r="N98" s="6">
        <f>SUM('㈱塩釜:七ヶ浜'!N98)</f>
        <v>104876.52300000002</v>
      </c>
      <c r="O98" s="6">
        <f>SUM('㈱塩釜:七ヶ浜'!O98)</f>
        <v>169095.99000000002</v>
      </c>
      <c r="P98" s="117">
        <f t="shared" si="13"/>
        <v>3143196.3650000007</v>
      </c>
    </row>
    <row r="99" spans="1:16" ht="18.75">
      <c r="A99" s="311" t="s">
        <v>65</v>
      </c>
      <c r="B99" s="312"/>
      <c r="C99" s="5" t="s">
        <v>16</v>
      </c>
      <c r="D99" s="115">
        <f>+D8+D10+D22+D28+D36+D38+D40+D42+D44+D46+D48+D50+D52+D58+D71+D83+D85+D87+D89+D91+D93+D95+D97</f>
        <v>5656.5852</v>
      </c>
      <c r="E99" s="115">
        <f>+E8+E10+E22+E28+E36+E38+E40+E42+E44+E46+E48+E50+E52+E58+E71+E83+E85+E87+E89+E91+E93+E95+E97</f>
        <v>7135.109249999999</v>
      </c>
      <c r="F99" s="115">
        <f aca="true" t="shared" si="17" ref="F99:O99">+F8+F10+F22+F28+F36+F38+F40+F42+F44+F46+F48+F50+F52+F58+F71+F83+F85+F87+F89+F91+F93+F95+F97</f>
        <v>5526.785899999999</v>
      </c>
      <c r="G99" s="115">
        <f t="shared" si="17"/>
        <v>6571.92724</v>
      </c>
      <c r="H99" s="115">
        <f t="shared" si="17"/>
        <v>12768.020800000002</v>
      </c>
      <c r="I99" s="115">
        <f t="shared" si="17"/>
        <v>24520.2703</v>
      </c>
      <c r="J99" s="115">
        <f t="shared" si="17"/>
        <v>31081.074409999997</v>
      </c>
      <c r="K99" s="115">
        <f t="shared" si="17"/>
        <v>20520.306600000004</v>
      </c>
      <c r="L99" s="115">
        <f t="shared" si="17"/>
        <v>35132.44240000001</v>
      </c>
      <c r="M99" s="115">
        <f t="shared" si="17"/>
        <v>50334.0292</v>
      </c>
      <c r="N99" s="115">
        <f t="shared" si="17"/>
        <v>44881.67599999999</v>
      </c>
      <c r="O99" s="115">
        <f t="shared" si="17"/>
        <v>31252.77065</v>
      </c>
      <c r="P99" s="116">
        <f t="shared" si="13"/>
        <v>275380.99795</v>
      </c>
    </row>
    <row r="100" spans="1:16" ht="18.75">
      <c r="A100" s="313"/>
      <c r="B100" s="314"/>
      <c r="C100" s="7" t="s">
        <v>18</v>
      </c>
      <c r="D100" s="6">
        <f>+D9+D11+D23+D29+D37+D39+D41+D43+D45+D47+D49+D51+D53+D59+D72+D84+D86+D88+D90+D92+D94+D96+D98</f>
        <v>1789700.9880000001</v>
      </c>
      <c r="E100" s="6">
        <f>+E9+E11+E23+E29+E37+E39+E41+E43+E45+E47+E49+E51+E53+E59+E72+E84+E86+E88+E90+E92+E94+E96+E98</f>
        <v>1797763.0460000006</v>
      </c>
      <c r="F100" s="6">
        <f aca="true" t="shared" si="18" ref="F100:O100">+F9+F11+F23+F29+F37+F39+F41+F43+F45+F47+F49+F51+F53+F59+F72+F84+F86+F88+F90+F92+F94+F96+F98</f>
        <v>1997069.446</v>
      </c>
      <c r="G100" s="6">
        <f t="shared" si="18"/>
        <v>2298402.586</v>
      </c>
      <c r="H100" s="6">
        <f t="shared" si="18"/>
        <v>2786871.1810000003</v>
      </c>
      <c r="I100" s="6">
        <f t="shared" si="18"/>
        <v>5621863.666000001</v>
      </c>
      <c r="J100" s="6">
        <f t="shared" si="18"/>
        <v>7328263.590000002</v>
      </c>
      <c r="K100" s="6">
        <f t="shared" si="18"/>
        <v>4767340.911999998</v>
      </c>
      <c r="L100" s="6">
        <f t="shared" si="18"/>
        <v>5010668.359999999</v>
      </c>
      <c r="M100" s="6">
        <f t="shared" si="18"/>
        <v>6612105.711999999</v>
      </c>
      <c r="N100" s="6">
        <f t="shared" si="18"/>
        <v>5078071.642999999</v>
      </c>
      <c r="O100" s="6">
        <f t="shared" si="18"/>
        <v>3374217.4910000004</v>
      </c>
      <c r="P100" s="117">
        <f t="shared" si="13"/>
        <v>48462338.62100001</v>
      </c>
    </row>
    <row r="101" spans="1:16" ht="18.75">
      <c r="A101" s="3" t="s">
        <v>0</v>
      </c>
      <c r="B101" s="305" t="s">
        <v>183</v>
      </c>
      <c r="C101" s="5" t="s">
        <v>16</v>
      </c>
      <c r="D101" s="115">
        <f>SUM('㈱塩釜:七ヶ浜'!D101)</f>
        <v>3.0168999999999997</v>
      </c>
      <c r="E101" s="115">
        <f>SUM('㈱塩釜:七ヶ浜'!E101)</f>
        <v>1.1929999999999998</v>
      </c>
      <c r="F101" s="115">
        <f>SUM('㈱塩釜:七ヶ浜'!F101)</f>
        <v>3.3838999999999997</v>
      </c>
      <c r="G101" s="115">
        <f>SUM('㈱塩釜:七ヶ浜'!G101)</f>
        <v>3.5282</v>
      </c>
      <c r="H101" s="115">
        <f>SUM('㈱塩釜:七ヶ浜'!H101)</f>
        <v>2.4734</v>
      </c>
      <c r="I101" s="115">
        <f>SUM('㈱塩釜:七ヶ浜'!I101)</f>
        <v>0.7826</v>
      </c>
      <c r="J101" s="115">
        <f>SUM('㈱塩釜:七ヶ浜'!J101)</f>
        <v>0.17300000000000001</v>
      </c>
      <c r="K101" s="115">
        <f>SUM('㈱塩釜:七ヶ浜'!K101)</f>
        <v>0.027</v>
      </c>
      <c r="L101" s="115">
        <f>SUM('㈱塩釜:七ヶ浜'!L101)</f>
        <v>1.1043999999999998</v>
      </c>
      <c r="M101" s="115">
        <f>SUM('㈱塩釜:七ヶ浜'!M101)</f>
        <v>0.9163</v>
      </c>
      <c r="N101" s="115">
        <f>SUM('㈱塩釜:七ヶ浜'!N101)</f>
        <v>0.1461</v>
      </c>
      <c r="O101" s="115">
        <f>SUM('㈱塩釜:七ヶ浜'!O101)</f>
        <v>0</v>
      </c>
      <c r="P101" s="116">
        <f t="shared" si="13"/>
        <v>16.7448</v>
      </c>
    </row>
    <row r="102" spans="1:16" ht="18.75">
      <c r="A102" s="3" t="s">
        <v>0</v>
      </c>
      <c r="B102" s="306"/>
      <c r="C102" s="7" t="s">
        <v>18</v>
      </c>
      <c r="D102" s="6">
        <f>SUM('㈱塩釜:七ヶ浜'!D102)</f>
        <v>8129.465999999999</v>
      </c>
      <c r="E102" s="6">
        <f>SUM('㈱塩釜:七ヶ浜'!E102)</f>
        <v>643.898</v>
      </c>
      <c r="F102" s="6">
        <f>SUM('㈱塩釜:七ヶ浜'!F102)</f>
        <v>4348.688</v>
      </c>
      <c r="G102" s="6">
        <f>SUM('㈱塩釜:七ヶ浜'!G102)</f>
        <v>9911.785</v>
      </c>
      <c r="H102" s="6">
        <f>SUM('㈱塩釜:七ヶ浜'!H102)</f>
        <v>4608.954</v>
      </c>
      <c r="I102" s="6">
        <f>SUM('㈱塩釜:七ヶ浜'!I102)</f>
        <v>14334.034000000001</v>
      </c>
      <c r="J102" s="6">
        <f>SUM('㈱塩釜:七ヶ浜'!J102)</f>
        <v>231.612</v>
      </c>
      <c r="K102" s="6">
        <f>SUM('㈱塩釜:七ヶ浜'!K102)</f>
        <v>52.963</v>
      </c>
      <c r="L102" s="6">
        <f>SUM('㈱塩釜:七ヶ浜'!L102)</f>
        <v>2944.227</v>
      </c>
      <c r="M102" s="6">
        <f>SUM('㈱塩釜:七ヶ浜'!M102)</f>
        <v>2553.882</v>
      </c>
      <c r="N102" s="6">
        <f>SUM('㈱塩釜:七ヶ浜'!N102)</f>
        <v>2081.51</v>
      </c>
      <c r="O102" s="6">
        <f>SUM('㈱塩釜:七ヶ浜'!O102)</f>
        <v>0</v>
      </c>
      <c r="P102" s="117">
        <f t="shared" si="13"/>
        <v>49841.019</v>
      </c>
    </row>
    <row r="103" spans="1:16" ht="18.75">
      <c r="A103" s="18" t="s">
        <v>66</v>
      </c>
      <c r="B103" s="305" t="s">
        <v>184</v>
      </c>
      <c r="C103" s="5" t="s">
        <v>16</v>
      </c>
      <c r="D103" s="115">
        <f>SUM('㈱塩釜:七ヶ浜'!D103)</f>
        <v>78.09600000000002</v>
      </c>
      <c r="E103" s="115">
        <f>SUM('㈱塩釜:七ヶ浜'!E103)</f>
        <v>57.3312</v>
      </c>
      <c r="F103" s="115">
        <f>SUM('㈱塩釜:七ヶ浜'!F103)</f>
        <v>47.97670000000001</v>
      </c>
      <c r="G103" s="115">
        <f>SUM('㈱塩釜:七ヶ浜'!G103)</f>
        <v>61.2382</v>
      </c>
      <c r="H103" s="115">
        <f>SUM('㈱塩釜:七ヶ浜'!H103)</f>
        <v>136.26610000000002</v>
      </c>
      <c r="I103" s="115">
        <f>SUM('㈱塩釜:七ヶ浜'!I103)</f>
        <v>221.70699999999997</v>
      </c>
      <c r="J103" s="115">
        <f>SUM('㈱塩釜:七ヶ浜'!J103)</f>
        <v>167.3272</v>
      </c>
      <c r="K103" s="115">
        <f>SUM('㈱塩釜:七ヶ浜'!K103)</f>
        <v>86.0723</v>
      </c>
      <c r="L103" s="115">
        <f>SUM('㈱塩釜:七ヶ浜'!L103)</f>
        <v>163.42909999999998</v>
      </c>
      <c r="M103" s="115">
        <f>SUM('㈱塩釜:七ヶ浜'!M103)</f>
        <v>98.56660000000001</v>
      </c>
      <c r="N103" s="115">
        <f>SUM('㈱塩釜:七ヶ浜'!N103)</f>
        <v>106.3398</v>
      </c>
      <c r="O103" s="115">
        <f>SUM('㈱塩釜:七ヶ浜'!O103)</f>
        <v>133.48440000000002</v>
      </c>
      <c r="P103" s="116">
        <f aca="true" t="shared" si="19" ref="P103:P134">SUM(D103:O103)</f>
        <v>1357.8346000000001</v>
      </c>
    </row>
    <row r="104" spans="1:16" ht="18.75">
      <c r="A104" s="18" t="s">
        <v>0</v>
      </c>
      <c r="B104" s="306"/>
      <c r="C104" s="7" t="s">
        <v>18</v>
      </c>
      <c r="D104" s="6">
        <f>SUM('㈱塩釜:七ヶ浜'!D104)</f>
        <v>28598.222999999998</v>
      </c>
      <c r="E104" s="6">
        <f>SUM('㈱塩釜:七ヶ浜'!E104)</f>
        <v>16756.107</v>
      </c>
      <c r="F104" s="6">
        <f>SUM('㈱塩釜:七ヶ浜'!F104)</f>
        <v>15440.452000000001</v>
      </c>
      <c r="G104" s="6">
        <f>SUM('㈱塩釜:七ヶ浜'!G104)</f>
        <v>22286.504999999997</v>
      </c>
      <c r="H104" s="6">
        <f>SUM('㈱塩釜:七ヶ浜'!H104)</f>
        <v>48472.773</v>
      </c>
      <c r="I104" s="6">
        <f>SUM('㈱塩釜:七ヶ浜'!I104)</f>
        <v>69256.14600000001</v>
      </c>
      <c r="J104" s="6">
        <f>SUM('㈱塩釜:七ヶ浜'!J104)</f>
        <v>58586.34500000001</v>
      </c>
      <c r="K104" s="6">
        <f>SUM('㈱塩釜:七ヶ浜'!K104)</f>
        <v>30532.736000000004</v>
      </c>
      <c r="L104" s="6">
        <f>SUM('㈱塩釜:七ヶ浜'!L104)</f>
        <v>38753.433</v>
      </c>
      <c r="M104" s="6">
        <f>SUM('㈱塩釜:七ヶ浜'!M104)</f>
        <v>33739.21799999999</v>
      </c>
      <c r="N104" s="6">
        <f>SUM('㈱塩釜:七ヶ浜'!N104)</f>
        <v>42931.129</v>
      </c>
      <c r="O104" s="6">
        <f>SUM('㈱塩釜:七ヶ浜'!O104)</f>
        <v>60173.024000000005</v>
      </c>
      <c r="P104" s="117">
        <f t="shared" si="19"/>
        <v>465526.091</v>
      </c>
    </row>
    <row r="105" spans="1:16" ht="18.75">
      <c r="A105" s="18" t="s">
        <v>0</v>
      </c>
      <c r="B105" s="305" t="s">
        <v>185</v>
      </c>
      <c r="C105" s="5" t="s">
        <v>16</v>
      </c>
      <c r="D105" s="115">
        <f>SUM('㈱塩釜:七ヶ浜'!D105)</f>
        <v>1404.7336999999998</v>
      </c>
      <c r="E105" s="115">
        <f>SUM('㈱塩釜:七ヶ浜'!E105)</f>
        <v>107.63619999999999</v>
      </c>
      <c r="F105" s="115">
        <f>SUM('㈱塩釜:七ヶ浜'!F105)</f>
        <v>16.0485</v>
      </c>
      <c r="G105" s="115">
        <f>SUM('㈱塩釜:七ヶ浜'!G105)</f>
        <v>22.1965</v>
      </c>
      <c r="H105" s="115">
        <f>SUM('㈱塩釜:七ヶ浜'!H105)</f>
        <v>447.49379999999996</v>
      </c>
      <c r="I105" s="115">
        <f>SUM('㈱塩釜:七ヶ浜'!I105)</f>
        <v>3486.9492000000005</v>
      </c>
      <c r="J105" s="115">
        <f>SUM('㈱塩釜:七ヶ浜'!J105)</f>
        <v>890.1551</v>
      </c>
      <c r="K105" s="115">
        <f>SUM('㈱塩釜:七ヶ浜'!K105)</f>
        <v>832.7853</v>
      </c>
      <c r="L105" s="115">
        <f>SUM('㈱塩釜:七ヶ浜'!L105)</f>
        <v>5017.088900000001</v>
      </c>
      <c r="M105" s="115">
        <f>SUM('㈱塩釜:七ヶ浜'!M105)</f>
        <v>2331.823000000001</v>
      </c>
      <c r="N105" s="115">
        <f>SUM('㈱塩釜:七ヶ浜'!N105)</f>
        <v>3874.5933</v>
      </c>
      <c r="O105" s="115">
        <f>SUM('㈱塩釜:七ヶ浜'!O105)</f>
        <v>2082.7705</v>
      </c>
      <c r="P105" s="116">
        <f t="shared" si="19"/>
        <v>20514.273999999998</v>
      </c>
    </row>
    <row r="106" spans="1:16" ht="18.75">
      <c r="A106" s="18"/>
      <c r="B106" s="306"/>
      <c r="C106" s="7" t="s">
        <v>18</v>
      </c>
      <c r="D106" s="6">
        <f>SUM('㈱塩釜:七ヶ浜'!D106)</f>
        <v>285685.7859999999</v>
      </c>
      <c r="E106" s="6">
        <f>SUM('㈱塩釜:七ヶ浜'!E106)</f>
        <v>47819.62099999999</v>
      </c>
      <c r="F106" s="6">
        <f>SUM('㈱塩釜:七ヶ浜'!F106)</f>
        <v>9093.966999999999</v>
      </c>
      <c r="G106" s="6">
        <f>SUM('㈱塩釜:七ヶ浜'!G106)</f>
        <v>8544.84</v>
      </c>
      <c r="H106" s="6">
        <f>SUM('㈱塩釜:七ヶ浜'!H106)</f>
        <v>54356.93899999999</v>
      </c>
      <c r="I106" s="6">
        <f>SUM('㈱塩釜:七ヶ浜'!I106)</f>
        <v>337554.323</v>
      </c>
      <c r="J106" s="6">
        <f>SUM('㈱塩釜:七ヶ浜'!J106)</f>
        <v>176159.33399999997</v>
      </c>
      <c r="K106" s="6">
        <f>SUM('㈱塩釜:七ヶ浜'!K106)</f>
        <v>207699.69199999998</v>
      </c>
      <c r="L106" s="6">
        <f>SUM('㈱塩釜:七ヶ浜'!L106)</f>
        <v>543557.481</v>
      </c>
      <c r="M106" s="6">
        <f>SUM('㈱塩釜:七ヶ浜'!M106)</f>
        <v>331183.552</v>
      </c>
      <c r="N106" s="6">
        <f>SUM('㈱塩釜:七ヶ浜'!N106)</f>
        <v>559849.6309999999</v>
      </c>
      <c r="O106" s="6">
        <f>SUM('㈱塩釜:七ヶ浜'!O106)</f>
        <v>386619.38300000003</v>
      </c>
      <c r="P106" s="117">
        <f t="shared" si="19"/>
        <v>2948124.549</v>
      </c>
    </row>
    <row r="107" spans="1:16" ht="18.75">
      <c r="A107" s="18" t="s">
        <v>67</v>
      </c>
      <c r="B107" s="305" t="s">
        <v>186</v>
      </c>
      <c r="C107" s="5" t="s">
        <v>16</v>
      </c>
      <c r="D107" s="115">
        <f>SUM('㈱塩釜:七ヶ浜'!D107)</f>
        <v>1.0273</v>
      </c>
      <c r="E107" s="115">
        <f>SUM('㈱塩釜:七ヶ浜'!E107)</f>
        <v>1.2152999999999998</v>
      </c>
      <c r="F107" s="115">
        <f>SUM('㈱塩釜:七ヶ浜'!F107)</f>
        <v>2.9966999999999997</v>
      </c>
      <c r="G107" s="115">
        <f>SUM('㈱塩釜:七ヶ浜'!G107)</f>
        <v>7.2316</v>
      </c>
      <c r="H107" s="115">
        <f>SUM('㈱塩釜:七ヶ浜'!H107)</f>
        <v>22.433100000000007</v>
      </c>
      <c r="I107" s="115">
        <f>SUM('㈱塩釜:七ヶ浜'!I107)</f>
        <v>34.9927</v>
      </c>
      <c r="J107" s="115">
        <f>SUM('㈱塩釜:七ヶ浜'!J107)</f>
        <v>3.3487</v>
      </c>
      <c r="K107" s="115">
        <f>SUM('㈱塩釜:七ヶ浜'!K107)</f>
        <v>2.7496999999999994</v>
      </c>
      <c r="L107" s="115">
        <f>SUM('㈱塩釜:七ヶ浜'!L107)</f>
        <v>5.8039000000000005</v>
      </c>
      <c r="M107" s="115">
        <f>SUM('㈱塩釜:七ヶ浜'!M107)</f>
        <v>9.026299999999999</v>
      </c>
      <c r="N107" s="115">
        <f>SUM('㈱塩釜:七ヶ浜'!N107)</f>
        <v>3.8469999999999995</v>
      </c>
      <c r="O107" s="115">
        <f>SUM('㈱塩釜:七ヶ浜'!O107)</f>
        <v>3.5181999999999998</v>
      </c>
      <c r="P107" s="116">
        <f t="shared" si="19"/>
        <v>98.19049999999999</v>
      </c>
    </row>
    <row r="108" spans="1:16" ht="18.75">
      <c r="A108" s="18"/>
      <c r="B108" s="306"/>
      <c r="C108" s="7" t="s">
        <v>18</v>
      </c>
      <c r="D108" s="6">
        <f>SUM('㈱塩釜:七ヶ浜'!D108)</f>
        <v>1832.4310000000003</v>
      </c>
      <c r="E108" s="6">
        <f>SUM('㈱塩釜:七ヶ浜'!E108)</f>
        <v>3687.9179999999997</v>
      </c>
      <c r="F108" s="6">
        <f>SUM('㈱塩釜:七ヶ浜'!F108)</f>
        <v>11646.751</v>
      </c>
      <c r="G108" s="6">
        <f>SUM('㈱塩釜:七ヶ浜'!G108)</f>
        <v>17054.869</v>
      </c>
      <c r="H108" s="6">
        <f>SUM('㈱塩釜:七ヶ浜'!H108)</f>
        <v>39814.653999999995</v>
      </c>
      <c r="I108" s="6">
        <f>SUM('㈱塩釜:七ヶ浜'!I108)</f>
        <v>47089.679000000004</v>
      </c>
      <c r="J108" s="6">
        <f>SUM('㈱塩釜:七ヶ浜'!J108)</f>
        <v>4861.920000000001</v>
      </c>
      <c r="K108" s="6">
        <f>SUM('㈱塩釜:七ヶ浜'!K108)</f>
        <v>2132.294</v>
      </c>
      <c r="L108" s="6">
        <f>SUM('㈱塩釜:七ヶ浜'!L108)</f>
        <v>7794.4980000000005</v>
      </c>
      <c r="M108" s="6">
        <f>SUM('㈱塩釜:七ヶ浜'!M108)</f>
        <v>4651.235000000001</v>
      </c>
      <c r="N108" s="6">
        <f>SUM('㈱塩釜:七ヶ浜'!N108)</f>
        <v>4836.669</v>
      </c>
      <c r="O108" s="6">
        <f>SUM('㈱塩釜:七ヶ浜'!O108)</f>
        <v>3959.378</v>
      </c>
      <c r="P108" s="117">
        <f t="shared" si="19"/>
        <v>149362.296</v>
      </c>
    </row>
    <row r="109" spans="1:16" ht="18.75">
      <c r="A109" s="18"/>
      <c r="B109" s="305" t="s">
        <v>187</v>
      </c>
      <c r="C109" s="5" t="s">
        <v>16</v>
      </c>
      <c r="D109" s="115">
        <f>SUM('㈱塩釜:七ヶ浜'!D109)</f>
        <v>9.303700000000001</v>
      </c>
      <c r="E109" s="115">
        <f>SUM('㈱塩釜:七ヶ浜'!E109)</f>
        <v>19.493199999999998</v>
      </c>
      <c r="F109" s="115">
        <f>SUM('㈱塩釜:七ヶ浜'!F109)</f>
        <v>25.735300000000002</v>
      </c>
      <c r="G109" s="115">
        <f>SUM('㈱塩釜:七ヶ浜'!G109)</f>
        <v>32.91609999999999</v>
      </c>
      <c r="H109" s="115">
        <f>SUM('㈱塩釜:七ヶ浜'!H109)</f>
        <v>26.314399999999996</v>
      </c>
      <c r="I109" s="115">
        <f>SUM('㈱塩釜:七ヶ浜'!I109)</f>
        <v>14.436799999999998</v>
      </c>
      <c r="J109" s="115">
        <f>SUM('㈱塩釜:七ヶ浜'!J109)</f>
        <v>8.7852</v>
      </c>
      <c r="K109" s="115">
        <f>SUM('㈱塩釜:七ヶ浜'!K109)</f>
        <v>8.098199999999999</v>
      </c>
      <c r="L109" s="115">
        <f>SUM('㈱塩釜:七ヶ浜'!L109)</f>
        <v>20.5006</v>
      </c>
      <c r="M109" s="115">
        <f>SUM('㈱塩釜:七ヶ浜'!M109)</f>
        <v>16.0281</v>
      </c>
      <c r="N109" s="115">
        <f>SUM('㈱塩釜:七ヶ浜'!N109)</f>
        <v>5.8971</v>
      </c>
      <c r="O109" s="115">
        <f>SUM('㈱塩釜:七ヶ浜'!O109)</f>
        <v>8.0309</v>
      </c>
      <c r="P109" s="116">
        <f t="shared" si="19"/>
        <v>195.53959999999995</v>
      </c>
    </row>
    <row r="110" spans="1:16" ht="18.75">
      <c r="A110" s="18"/>
      <c r="B110" s="306"/>
      <c r="C110" s="7" t="s">
        <v>18</v>
      </c>
      <c r="D110" s="6">
        <f>SUM('㈱塩釜:七ヶ浜'!D110)</f>
        <v>8983.831</v>
      </c>
      <c r="E110" s="6">
        <f>SUM('㈱塩釜:七ヶ浜'!E110)</f>
        <v>18576.892000000007</v>
      </c>
      <c r="F110" s="6">
        <f>SUM('㈱塩釜:七ヶ浜'!F110)</f>
        <v>24475.288</v>
      </c>
      <c r="G110" s="6">
        <f>SUM('㈱塩釜:七ヶ浜'!G110)</f>
        <v>25401.012000000006</v>
      </c>
      <c r="H110" s="6">
        <f>SUM('㈱塩釜:七ヶ浜'!H110)</f>
        <v>18234.756999999998</v>
      </c>
      <c r="I110" s="6">
        <f>SUM('㈱塩釜:七ヶ浜'!I110)</f>
        <v>9727.857999999998</v>
      </c>
      <c r="J110" s="6">
        <f>SUM('㈱塩釜:七ヶ浜'!J110)</f>
        <v>5961.4439999999995</v>
      </c>
      <c r="K110" s="6">
        <f>SUM('㈱塩釜:七ヶ浜'!K110)</f>
        <v>5170.241</v>
      </c>
      <c r="L110" s="6">
        <f>SUM('㈱塩釜:七ヶ浜'!L110)</f>
        <v>11135.081</v>
      </c>
      <c r="M110" s="6">
        <f>SUM('㈱塩釜:七ヶ浜'!M110)</f>
        <v>9117.257999999996</v>
      </c>
      <c r="N110" s="6">
        <f>SUM('㈱塩釜:七ヶ浜'!N110)</f>
        <v>4996.745</v>
      </c>
      <c r="O110" s="6">
        <f>SUM('㈱塩釜:七ヶ浜'!O110)</f>
        <v>10390.973999999998</v>
      </c>
      <c r="P110" s="117">
        <f t="shared" si="19"/>
        <v>152171.381</v>
      </c>
    </row>
    <row r="111" spans="1:16" ht="18.75">
      <c r="A111" s="18" t="s">
        <v>68</v>
      </c>
      <c r="B111" s="305" t="s">
        <v>188</v>
      </c>
      <c r="C111" s="5" t="s">
        <v>16</v>
      </c>
      <c r="D111" s="115">
        <f>SUM('㈱塩釜:七ヶ浜'!D111)</f>
        <v>0.01</v>
      </c>
      <c r="E111" s="115">
        <f>SUM('㈱塩釜:七ヶ浜'!E111)</f>
        <v>0</v>
      </c>
      <c r="F111" s="115">
        <f>SUM('㈱塩釜:七ヶ浜'!F111)</f>
        <v>6817.200000000001</v>
      </c>
      <c r="G111" s="115">
        <f>SUM('㈱塩釜:七ヶ浜'!G111)</f>
        <v>8711.189999999999</v>
      </c>
      <c r="H111" s="115">
        <f>SUM('㈱塩釜:七ヶ浜'!H111)</f>
        <v>26.16</v>
      </c>
      <c r="I111" s="115">
        <f>SUM('㈱塩釜:七ヶ浜'!I111)</f>
        <v>0</v>
      </c>
      <c r="J111" s="115">
        <f>SUM('㈱塩釜:七ヶ浜'!J111)</f>
        <v>0.6</v>
      </c>
      <c r="K111" s="115">
        <f>SUM('㈱塩釜:七ヶ浜'!K111)</f>
        <v>0.06</v>
      </c>
      <c r="L111" s="115">
        <f>SUM('㈱塩釜:七ヶ浜'!L111)</f>
        <v>30</v>
      </c>
      <c r="M111" s="115">
        <f>SUM('㈱塩釜:七ヶ浜'!M111)</f>
        <v>61.11</v>
      </c>
      <c r="N111" s="115">
        <f>SUM('㈱塩釜:七ヶ浜'!N111)</f>
        <v>0.45</v>
      </c>
      <c r="O111" s="115">
        <f>SUM('㈱塩釜:七ヶ浜'!O111)</f>
        <v>0.36</v>
      </c>
      <c r="P111" s="116">
        <f t="shared" si="19"/>
        <v>15647.140000000001</v>
      </c>
    </row>
    <row r="112" spans="1:16" ht="18.75">
      <c r="A112" s="18"/>
      <c r="B112" s="306"/>
      <c r="C112" s="7" t="s">
        <v>18</v>
      </c>
      <c r="D112" s="6">
        <f>SUM('㈱塩釜:七ヶ浜'!D112)</f>
        <v>6.3</v>
      </c>
      <c r="E112" s="6">
        <f>SUM('㈱塩釜:七ヶ浜'!E112)</f>
        <v>0</v>
      </c>
      <c r="F112" s="6">
        <f>SUM('㈱塩釜:七ヶ浜'!F112)</f>
        <v>226816.47199999998</v>
      </c>
      <c r="G112" s="6">
        <f>SUM('㈱塩釜:七ヶ浜'!G112)</f>
        <v>414372.304</v>
      </c>
      <c r="H112" s="6">
        <f>SUM('㈱塩釜:七ヶ浜'!H112)</f>
        <v>5423.797</v>
      </c>
      <c r="I112" s="6">
        <f>SUM('㈱塩釜:七ヶ浜'!I112)</f>
        <v>0</v>
      </c>
      <c r="J112" s="6">
        <f>SUM('㈱塩釜:七ヶ浜'!J112)</f>
        <v>50.4</v>
      </c>
      <c r="K112" s="6">
        <f>SUM('㈱塩釜:七ヶ浜'!K112)</f>
        <v>36.855</v>
      </c>
      <c r="L112" s="6">
        <f>SUM('㈱塩釜:七ヶ浜'!L112)</f>
        <v>3622.5</v>
      </c>
      <c r="M112" s="6">
        <f>SUM('㈱塩釜:七ヶ浜'!M112)</f>
        <v>6305.198</v>
      </c>
      <c r="N112" s="6">
        <f>SUM('㈱塩釜:七ヶ浜'!N112)</f>
        <v>0</v>
      </c>
      <c r="O112" s="6">
        <f>SUM('㈱塩釜:七ヶ浜'!O112)</f>
        <v>28.35</v>
      </c>
      <c r="P112" s="117">
        <f t="shared" si="19"/>
        <v>656662.176</v>
      </c>
    </row>
    <row r="113" spans="1:16" ht="18.75">
      <c r="A113" s="18"/>
      <c r="B113" s="305" t="s">
        <v>69</v>
      </c>
      <c r="C113" s="5" t="s">
        <v>16</v>
      </c>
      <c r="D113" s="115">
        <f>SUM('㈱塩釜:七ヶ浜'!D113)</f>
        <v>15.7112</v>
      </c>
      <c r="E113" s="115">
        <f>SUM('㈱塩釜:七ヶ浜'!E113)</f>
        <v>10.107099999999999</v>
      </c>
      <c r="F113" s="115">
        <f>SUM('㈱塩釜:七ヶ浜'!F113)</f>
        <v>5.902099999999999</v>
      </c>
      <c r="G113" s="115">
        <f>SUM('㈱塩釜:七ヶ浜'!G113)</f>
        <v>1.321</v>
      </c>
      <c r="H113" s="115">
        <f>SUM('㈱塩釜:七ヶ浜'!H113)</f>
        <v>0.1431</v>
      </c>
      <c r="I113" s="115">
        <f>SUM('㈱塩釜:七ヶ浜'!I113)</f>
        <v>0.0427</v>
      </c>
      <c r="J113" s="115">
        <f>SUM('㈱塩釜:七ヶ浜'!J113)</f>
        <v>0.013</v>
      </c>
      <c r="K113" s="115">
        <f>SUM('㈱塩釜:七ヶ浜'!K113)</f>
        <v>0.0082</v>
      </c>
      <c r="L113" s="115">
        <f>SUM('㈱塩釜:七ヶ浜'!L113)</f>
        <v>0.001</v>
      </c>
      <c r="M113" s="115">
        <f>SUM('㈱塩釜:七ヶ浜'!M113)</f>
        <v>0.0126</v>
      </c>
      <c r="N113" s="115">
        <f>SUM('㈱塩釜:七ヶ浜'!N113)</f>
        <v>6.2517</v>
      </c>
      <c r="O113" s="115">
        <f>SUM('㈱塩釜:七ヶ浜'!O113)</f>
        <v>17.2242</v>
      </c>
      <c r="P113" s="116">
        <f t="shared" si="19"/>
        <v>56.737899999999996</v>
      </c>
    </row>
    <row r="114" spans="1:16" ht="18.75">
      <c r="A114" s="18"/>
      <c r="B114" s="306"/>
      <c r="C114" s="7" t="s">
        <v>18</v>
      </c>
      <c r="D114" s="6">
        <f>SUM('㈱塩釜:七ヶ浜'!D114)</f>
        <v>22226.792999999998</v>
      </c>
      <c r="E114" s="6">
        <f>SUM('㈱塩釜:七ヶ浜'!E114)</f>
        <v>12901.355000000001</v>
      </c>
      <c r="F114" s="6">
        <f>SUM('㈱塩釜:七ヶ浜'!F114)</f>
        <v>7078.967999999999</v>
      </c>
      <c r="G114" s="6">
        <f>SUM('㈱塩釜:七ヶ浜'!G114)</f>
        <v>1228.345</v>
      </c>
      <c r="H114" s="6">
        <f>SUM('㈱塩釜:七ヶ浜'!H114)</f>
        <v>126.17800000000001</v>
      </c>
      <c r="I114" s="6">
        <f>SUM('㈱塩釜:七ヶ浜'!I114)</f>
        <v>43.509</v>
      </c>
      <c r="J114" s="6">
        <f>SUM('㈱塩釜:七ヶ浜'!J114)</f>
        <v>7.434</v>
      </c>
      <c r="K114" s="6">
        <f>SUM('㈱塩釜:七ヶ浜'!K114)</f>
        <v>5.523</v>
      </c>
      <c r="L114" s="6">
        <f>SUM('㈱塩釜:七ヶ浜'!L114)</f>
        <v>0.105</v>
      </c>
      <c r="M114" s="6">
        <f>SUM('㈱塩釜:七ヶ浜'!M114)</f>
        <v>10.364</v>
      </c>
      <c r="N114" s="6">
        <f>SUM('㈱塩釜:七ヶ浜'!N114)</f>
        <v>17666.690000000002</v>
      </c>
      <c r="O114" s="6">
        <f>SUM('㈱塩釜:七ヶ浜'!O114)</f>
        <v>38708.808</v>
      </c>
      <c r="P114" s="117">
        <f t="shared" si="19"/>
        <v>100004.07200000001</v>
      </c>
    </row>
    <row r="115" spans="1:16" ht="18.75">
      <c r="A115" s="18" t="s">
        <v>70</v>
      </c>
      <c r="B115" s="305" t="s">
        <v>190</v>
      </c>
      <c r="C115" s="5" t="s">
        <v>16</v>
      </c>
      <c r="D115" s="115">
        <f>SUM('㈱塩釜:七ヶ浜'!D115)</f>
        <v>4.8974</v>
      </c>
      <c r="E115" s="115">
        <f>SUM('㈱塩釜:七ヶ浜'!E115)</f>
        <v>3.085</v>
      </c>
      <c r="F115" s="115">
        <f>SUM('㈱塩釜:七ヶ浜'!F115)</f>
        <v>2.122</v>
      </c>
      <c r="G115" s="115">
        <f>SUM('㈱塩釜:七ヶ浜'!G115)</f>
        <v>0.07400000000000001</v>
      </c>
      <c r="H115" s="115">
        <f>SUM('㈱塩釜:七ヶ浜'!H115)</f>
        <v>0.321</v>
      </c>
      <c r="I115" s="115">
        <f>SUM('㈱塩釜:七ヶ浜'!I115)</f>
        <v>0.8098000000000001</v>
      </c>
      <c r="J115" s="115">
        <f>SUM('㈱塩釜:七ヶ浜'!J115)</f>
        <v>1.6711</v>
      </c>
      <c r="K115" s="115">
        <f>SUM('㈱塩釜:七ヶ浜'!K115)</f>
        <v>1.353</v>
      </c>
      <c r="L115" s="115">
        <f>SUM('㈱塩釜:七ヶ浜'!L115)</f>
        <v>0.6509</v>
      </c>
      <c r="M115" s="115">
        <f>SUM('㈱塩釜:七ヶ浜'!M115)</f>
        <v>5.8387</v>
      </c>
      <c r="N115" s="115">
        <f>SUM('㈱塩釜:七ヶ浜'!N115)</f>
        <v>6.3362</v>
      </c>
      <c r="O115" s="115">
        <f>SUM('㈱塩釜:七ヶ浜'!O115)</f>
        <v>7.9517</v>
      </c>
      <c r="P115" s="116">
        <f t="shared" si="19"/>
        <v>35.110800000000005</v>
      </c>
    </row>
    <row r="116" spans="1:16" ht="18.75">
      <c r="A116" s="18"/>
      <c r="B116" s="306"/>
      <c r="C116" s="7" t="s">
        <v>18</v>
      </c>
      <c r="D116" s="6">
        <f>SUM('㈱塩釜:七ヶ浜'!D116)</f>
        <v>4250.807000000001</v>
      </c>
      <c r="E116" s="6">
        <f>SUM('㈱塩釜:七ヶ浜'!E116)</f>
        <v>2493.0389999999998</v>
      </c>
      <c r="F116" s="6">
        <f>SUM('㈱塩釜:七ヶ浜'!F116)</f>
        <v>1614.5</v>
      </c>
      <c r="G116" s="6">
        <f>SUM('㈱塩釜:七ヶ浜'!G116)</f>
        <v>65.539</v>
      </c>
      <c r="H116" s="6">
        <f>SUM('㈱塩釜:七ヶ浜'!H116)</f>
        <v>203.797</v>
      </c>
      <c r="I116" s="6">
        <f>SUM('㈱塩釜:七ヶ浜'!I116)</f>
        <v>540.377</v>
      </c>
      <c r="J116" s="6">
        <f>SUM('㈱塩釜:七ヶ浜'!J116)</f>
        <v>587.08</v>
      </c>
      <c r="K116" s="6">
        <f>SUM('㈱塩釜:七ヶ浜'!K116)</f>
        <v>624.678</v>
      </c>
      <c r="L116" s="6">
        <f>SUM('㈱塩釜:七ヶ浜'!L116)</f>
        <v>384.90200000000004</v>
      </c>
      <c r="M116" s="6">
        <f>SUM('㈱塩釜:七ヶ浜'!M116)</f>
        <v>5005.131</v>
      </c>
      <c r="N116" s="6">
        <f>SUM('㈱塩釜:七ヶ浜'!N116)</f>
        <v>5103.9800000000005</v>
      </c>
      <c r="O116" s="6">
        <f>SUM('㈱塩釜:七ヶ浜'!O116)</f>
        <v>6657.84</v>
      </c>
      <c r="P116" s="117">
        <f t="shared" si="19"/>
        <v>27531.670000000002</v>
      </c>
    </row>
    <row r="117" spans="1:16" ht="18.75">
      <c r="A117" s="18"/>
      <c r="B117" s="305" t="s">
        <v>72</v>
      </c>
      <c r="C117" s="5" t="s">
        <v>16</v>
      </c>
      <c r="D117" s="115">
        <f>SUM('㈱塩釜:七ヶ浜'!D117)</f>
        <v>25.034100000000002</v>
      </c>
      <c r="E117" s="115">
        <f>SUM('㈱塩釜:七ヶ浜'!E117)</f>
        <v>29.3451</v>
      </c>
      <c r="F117" s="115">
        <f>SUM('㈱塩釜:七ヶ浜'!F117)</f>
        <v>33.8173</v>
      </c>
      <c r="G117" s="115">
        <f>SUM('㈱塩釜:七ヶ浜'!G117)</f>
        <v>40.8746</v>
      </c>
      <c r="H117" s="115">
        <f>SUM('㈱塩釜:七ヶ浜'!H117)</f>
        <v>44.246100000000006</v>
      </c>
      <c r="I117" s="115">
        <f>SUM('㈱塩釜:七ヶ浜'!I117)</f>
        <v>42.1258</v>
      </c>
      <c r="J117" s="115">
        <f>SUM('㈱塩釜:七ヶ浜'!J117)</f>
        <v>31.8391</v>
      </c>
      <c r="K117" s="115">
        <f>SUM('㈱塩釜:七ヶ浜'!K117)</f>
        <v>30.5158</v>
      </c>
      <c r="L117" s="115">
        <f>SUM('㈱塩釜:七ヶ浜'!L117)</f>
        <v>26.1007</v>
      </c>
      <c r="M117" s="115">
        <f>SUM('㈱塩釜:七ヶ浜'!M117)</f>
        <v>42.7383</v>
      </c>
      <c r="N117" s="115">
        <f>SUM('㈱塩釜:七ヶ浜'!N117)</f>
        <v>31.9058</v>
      </c>
      <c r="O117" s="115">
        <f>SUM('㈱塩釜:七ヶ浜'!O117)</f>
        <v>50.1737</v>
      </c>
      <c r="P117" s="116">
        <f t="shared" si="19"/>
        <v>428.7164</v>
      </c>
    </row>
    <row r="118" spans="1:16" ht="18.75">
      <c r="A118" s="18"/>
      <c r="B118" s="306"/>
      <c r="C118" s="7" t="s">
        <v>18</v>
      </c>
      <c r="D118" s="6">
        <f>SUM('㈱塩釜:七ヶ浜'!D118)</f>
        <v>21045.684</v>
      </c>
      <c r="E118" s="6">
        <f>SUM('㈱塩釜:七ヶ浜'!E118)</f>
        <v>19151.049000000003</v>
      </c>
      <c r="F118" s="6">
        <f>SUM('㈱塩釜:七ヶ浜'!F118)</f>
        <v>24553.8</v>
      </c>
      <c r="G118" s="6">
        <f>SUM('㈱塩釜:七ヶ浜'!G118)</f>
        <v>28773.088000000003</v>
      </c>
      <c r="H118" s="6">
        <f>SUM('㈱塩釜:七ヶ浜'!H118)</f>
        <v>29786.309999999998</v>
      </c>
      <c r="I118" s="6">
        <f>SUM('㈱塩釜:七ヶ浜'!I118)</f>
        <v>32172.58</v>
      </c>
      <c r="J118" s="6">
        <f>SUM('㈱塩釜:七ヶ浜'!J118)</f>
        <v>24607.204</v>
      </c>
      <c r="K118" s="6">
        <f>SUM('㈱塩釜:七ヶ浜'!K118)</f>
        <v>19229.372</v>
      </c>
      <c r="L118" s="6">
        <f>SUM('㈱塩釜:七ヶ浜'!L118)</f>
        <v>18738.948999999997</v>
      </c>
      <c r="M118" s="6">
        <f>SUM('㈱塩釜:七ヶ浜'!M118)</f>
        <v>28336.696</v>
      </c>
      <c r="N118" s="6">
        <f>SUM('㈱塩釜:七ヶ浜'!N118)</f>
        <v>22582.056</v>
      </c>
      <c r="O118" s="6">
        <f>SUM('㈱塩釜:七ヶ浜'!O118)</f>
        <v>32017.086</v>
      </c>
      <c r="P118" s="117">
        <f t="shared" si="19"/>
        <v>300993.874</v>
      </c>
    </row>
    <row r="119" spans="1:16" ht="18.75">
      <c r="A119" s="18" t="s">
        <v>23</v>
      </c>
      <c r="B119" s="305" t="s">
        <v>191</v>
      </c>
      <c r="C119" s="5" t="s">
        <v>16</v>
      </c>
      <c r="D119" s="115">
        <f>SUM('㈱塩釜:七ヶ浜'!D119)</f>
        <v>15.758700000000001</v>
      </c>
      <c r="E119" s="115">
        <f>SUM('㈱塩釜:七ヶ浜'!E119)</f>
        <v>13.7539</v>
      </c>
      <c r="F119" s="115">
        <f>SUM('㈱塩釜:七ヶ浜'!F119)</f>
        <v>20.948</v>
      </c>
      <c r="G119" s="115">
        <f>SUM('㈱塩釜:七ヶ浜'!G119)</f>
        <v>18.590500000000002</v>
      </c>
      <c r="H119" s="115">
        <f>SUM('㈱塩釜:七ヶ浜'!H119)</f>
        <v>20.028</v>
      </c>
      <c r="I119" s="115">
        <f>SUM('㈱塩釜:七ヶ浜'!I119)</f>
        <v>20.500799999999998</v>
      </c>
      <c r="J119" s="115">
        <f>SUM('㈱塩釜:七ヶ浜'!J119)</f>
        <v>188.23525</v>
      </c>
      <c r="K119" s="115">
        <f>SUM('㈱塩釜:七ヶ浜'!K119)</f>
        <v>102.04939999999998</v>
      </c>
      <c r="L119" s="115">
        <f>SUM('㈱塩釜:七ヶ浜'!L119)</f>
        <v>37.867</v>
      </c>
      <c r="M119" s="115">
        <f>SUM('㈱塩釜:七ヶ浜'!M119)</f>
        <v>17.394399999999997</v>
      </c>
      <c r="N119" s="115">
        <f>SUM('㈱塩釜:七ヶ浜'!N119)</f>
        <v>22.764300000000002</v>
      </c>
      <c r="O119" s="115">
        <f>SUM('㈱塩釜:七ヶ浜'!O119)</f>
        <v>22.986800000000006</v>
      </c>
      <c r="P119" s="116">
        <f t="shared" si="19"/>
        <v>500.87705000000005</v>
      </c>
    </row>
    <row r="120" spans="1:16" ht="18.75">
      <c r="A120" s="10"/>
      <c r="B120" s="306"/>
      <c r="C120" s="7" t="s">
        <v>18</v>
      </c>
      <c r="D120" s="6">
        <f>SUM('㈱塩釜:七ヶ浜'!D120)</f>
        <v>11132.54</v>
      </c>
      <c r="E120" s="6">
        <f>SUM('㈱塩釜:七ヶ浜'!E120)</f>
        <v>8973.924000000003</v>
      </c>
      <c r="F120" s="6">
        <f>SUM('㈱塩釜:七ヶ浜'!F120)</f>
        <v>9239.42</v>
      </c>
      <c r="G120" s="6">
        <f>SUM('㈱塩釜:七ヶ浜'!G120)</f>
        <v>7680.682</v>
      </c>
      <c r="H120" s="6">
        <f>SUM('㈱塩釜:七ヶ浜'!H120)</f>
        <v>10046.944</v>
      </c>
      <c r="I120" s="6">
        <f>SUM('㈱塩釜:七ヶ浜'!I120)</f>
        <v>12529.286999999998</v>
      </c>
      <c r="J120" s="6">
        <f>SUM('㈱塩釜:七ヶ浜'!J120)</f>
        <v>34915.20900000001</v>
      </c>
      <c r="K120" s="6">
        <f>SUM('㈱塩釜:七ヶ浜'!K120)</f>
        <v>17899.464999999997</v>
      </c>
      <c r="L120" s="6">
        <f>SUM('㈱塩釜:七ヶ浜'!L120)</f>
        <v>14395.719</v>
      </c>
      <c r="M120" s="6">
        <f>SUM('㈱塩釜:七ヶ浜'!M120)</f>
        <v>4735.219</v>
      </c>
      <c r="N120" s="6">
        <f>SUM('㈱塩釜:七ヶ浜'!N120)</f>
        <v>20448.863999999998</v>
      </c>
      <c r="O120" s="6">
        <f>SUM('㈱塩釜:七ヶ浜'!O120)</f>
        <v>16852.042000000005</v>
      </c>
      <c r="P120" s="117">
        <f t="shared" si="19"/>
        <v>168849.31500000003</v>
      </c>
    </row>
    <row r="121" spans="1:16" ht="18.75">
      <c r="A121" s="10"/>
      <c r="B121" s="15" t="s">
        <v>20</v>
      </c>
      <c r="C121" s="5" t="s">
        <v>16</v>
      </c>
      <c r="D121" s="115">
        <f>SUM('㈱塩釜:七ヶ浜'!D121)</f>
        <v>1.0185</v>
      </c>
      <c r="E121" s="115">
        <f>SUM('㈱塩釜:七ヶ浜'!E121)</f>
        <v>2.2555</v>
      </c>
      <c r="F121" s="115">
        <f>SUM('㈱塩釜:七ヶ浜'!F121)</f>
        <v>9.017900000000001</v>
      </c>
      <c r="G121" s="115">
        <f>SUM('㈱塩釜:七ヶ浜'!G121)</f>
        <v>19.6225</v>
      </c>
      <c r="H121" s="115">
        <f>SUM('㈱塩釜:七ヶ浜'!H121)</f>
        <v>35.4006</v>
      </c>
      <c r="I121" s="115">
        <f>SUM('㈱塩釜:七ヶ浜'!I121)</f>
        <v>77.13560000000001</v>
      </c>
      <c r="J121" s="115">
        <f>SUM('㈱塩釜:七ヶ浜'!J121)</f>
        <v>37.6656</v>
      </c>
      <c r="K121" s="115">
        <f>SUM('㈱塩釜:七ヶ浜'!K121)</f>
        <v>22.8378</v>
      </c>
      <c r="L121" s="115">
        <f>SUM('㈱塩釜:七ヶ浜'!L121)</f>
        <v>7.7689</v>
      </c>
      <c r="M121" s="115">
        <f>SUM('㈱塩釜:七ヶ浜'!M121)</f>
        <v>1.0386</v>
      </c>
      <c r="N121" s="115">
        <f>SUM('㈱塩釜:七ヶ浜'!N121)</f>
        <v>1.066</v>
      </c>
      <c r="O121" s="115">
        <f>SUM('㈱塩釜:七ヶ浜'!O121)</f>
        <v>1.9083999999999999</v>
      </c>
      <c r="P121" s="116">
        <f t="shared" si="19"/>
        <v>216.73590000000002</v>
      </c>
    </row>
    <row r="122" spans="1:16" ht="18.75">
      <c r="A122" s="10"/>
      <c r="B122" s="7" t="s">
        <v>73</v>
      </c>
      <c r="C122" s="7" t="s">
        <v>18</v>
      </c>
      <c r="D122" s="6">
        <f>SUM('㈱塩釜:七ヶ浜'!D122)</f>
        <v>2946.092</v>
      </c>
      <c r="E122" s="6">
        <f>SUM('㈱塩釜:七ヶ浜'!E122)</f>
        <v>2333.4539999999997</v>
      </c>
      <c r="F122" s="6">
        <f>SUM('㈱塩釜:七ヶ浜'!F122)</f>
        <v>5832.481000000001</v>
      </c>
      <c r="G122" s="6">
        <f>SUM('㈱塩釜:七ヶ浜'!G122)</f>
        <v>11568.3</v>
      </c>
      <c r="H122" s="6">
        <f>SUM('㈱塩釜:七ヶ浜'!H122)</f>
        <v>32829.426</v>
      </c>
      <c r="I122" s="6">
        <f>SUM('㈱塩釜:七ヶ浜'!I122)</f>
        <v>29862.984</v>
      </c>
      <c r="J122" s="6">
        <f>SUM('㈱塩釜:七ヶ浜'!J122)</f>
        <v>29189.415</v>
      </c>
      <c r="K122" s="6">
        <f>SUM('㈱塩釜:七ヶ浜'!K122)</f>
        <v>17080.711</v>
      </c>
      <c r="L122" s="6">
        <f>SUM('㈱塩釜:七ヶ浜'!L122)</f>
        <v>6259.124000000001</v>
      </c>
      <c r="M122" s="6">
        <f>SUM('㈱塩釜:七ヶ浜'!M122)</f>
        <v>2547.406</v>
      </c>
      <c r="N122" s="6">
        <f>SUM('㈱塩釜:七ヶ浜'!N122)</f>
        <v>2041.326</v>
      </c>
      <c r="O122" s="6">
        <f>SUM('㈱塩釜:七ヶ浜'!O122)</f>
        <v>3665.0040000000004</v>
      </c>
      <c r="P122" s="117">
        <f t="shared" si="19"/>
        <v>146155.723</v>
      </c>
    </row>
    <row r="123" spans="1:16" ht="18.75">
      <c r="A123" s="10"/>
      <c r="B123" s="303" t="s">
        <v>164</v>
      </c>
      <c r="C123" s="5" t="s">
        <v>16</v>
      </c>
      <c r="D123" s="115">
        <f>+D101+D103+D105+D107+D109+D111+D113+D115+D117+D119+D121</f>
        <v>1558.6074999999998</v>
      </c>
      <c r="E123" s="115">
        <f>+E101+E103+E105+E107+E109+E111+E113+E115+E117+E119+E121</f>
        <v>245.4155</v>
      </c>
      <c r="F123" s="115">
        <f aca="true" t="shared" si="20" ref="F123:O123">+F101+F103+F105+F107+F109+F111+F113+F115+F117+F119+F121</f>
        <v>6985.148400000001</v>
      </c>
      <c r="G123" s="115">
        <f t="shared" si="20"/>
        <v>8918.783199999998</v>
      </c>
      <c r="H123" s="115">
        <f t="shared" si="20"/>
        <v>761.2795999999998</v>
      </c>
      <c r="I123" s="115">
        <f t="shared" si="20"/>
        <v>3899.4829999999997</v>
      </c>
      <c r="J123" s="115">
        <f t="shared" si="20"/>
        <v>1329.8132499999997</v>
      </c>
      <c r="K123" s="115">
        <f t="shared" si="20"/>
        <v>1086.5566999999999</v>
      </c>
      <c r="L123" s="115">
        <f t="shared" si="20"/>
        <v>5310.3154</v>
      </c>
      <c r="M123" s="115">
        <f t="shared" si="20"/>
        <v>2584.4929000000006</v>
      </c>
      <c r="N123" s="115">
        <f t="shared" si="20"/>
        <v>4059.5973</v>
      </c>
      <c r="O123" s="115">
        <f t="shared" si="20"/>
        <v>2328.4088</v>
      </c>
      <c r="P123" s="116">
        <f t="shared" si="19"/>
        <v>39067.901549999995</v>
      </c>
    </row>
    <row r="124" spans="1:16" ht="18.75">
      <c r="A124" s="8"/>
      <c r="B124" s="304"/>
      <c r="C124" s="7" t="s">
        <v>18</v>
      </c>
      <c r="D124" s="6">
        <f>+D102+D104+D106+D108+D110+D112+D114+D116+D118+D120+D122</f>
        <v>394837.95299999986</v>
      </c>
      <c r="E124" s="6">
        <f>+E102+E104+E106+E108+E110+E112+E114+E116+E118+E120+E122</f>
        <v>133337.257</v>
      </c>
      <c r="F124" s="6">
        <f aca="true" t="shared" si="21" ref="F124:O124">+F102+F104+F106+F108+F110+F112+F114+F116+F118+F120+F122</f>
        <v>340140.78699999995</v>
      </c>
      <c r="G124" s="6">
        <f t="shared" si="21"/>
        <v>546887.2690000001</v>
      </c>
      <c r="H124" s="6">
        <f t="shared" si="21"/>
        <v>243904.52899999998</v>
      </c>
      <c r="I124" s="6">
        <f t="shared" si="21"/>
        <v>553110.777</v>
      </c>
      <c r="J124" s="6">
        <f t="shared" si="21"/>
        <v>335157.397</v>
      </c>
      <c r="K124" s="6">
        <f t="shared" si="21"/>
        <v>300464.53</v>
      </c>
      <c r="L124" s="6">
        <f t="shared" si="21"/>
        <v>647586.0190000001</v>
      </c>
      <c r="M124" s="6">
        <f t="shared" si="21"/>
        <v>428185.1589999999</v>
      </c>
      <c r="N124" s="6">
        <f t="shared" si="21"/>
        <v>682538.5999999997</v>
      </c>
      <c r="O124" s="6">
        <f t="shared" si="21"/>
        <v>559071.889</v>
      </c>
      <c r="P124" s="117">
        <f t="shared" si="19"/>
        <v>5165222.165999999</v>
      </c>
    </row>
    <row r="125" spans="1:16" ht="18.75">
      <c r="A125" s="3" t="s">
        <v>0</v>
      </c>
      <c r="B125" s="305" t="s">
        <v>74</v>
      </c>
      <c r="C125" s="5" t="s">
        <v>16</v>
      </c>
      <c r="D125" s="115">
        <f>SUM('㈱塩釜:七ヶ浜'!D125)</f>
        <v>0</v>
      </c>
      <c r="E125" s="115">
        <f>SUM('㈱塩釜:七ヶ浜'!E125)</f>
        <v>0.0635</v>
      </c>
      <c r="F125" s="115">
        <f>SUM('㈱塩釜:七ヶ浜'!F125)</f>
        <v>0.14350000000000002</v>
      </c>
      <c r="G125" s="115">
        <f>SUM('㈱塩釜:七ヶ浜'!G125)</f>
        <v>0.0055</v>
      </c>
      <c r="H125" s="115">
        <f>SUM('㈱塩釜:七ヶ浜'!H125)</f>
        <v>0</v>
      </c>
      <c r="I125" s="115">
        <f>SUM('㈱塩釜:七ヶ浜'!I125)</f>
        <v>0</v>
      </c>
      <c r="J125" s="115">
        <f>SUM('㈱塩釜:七ヶ浜'!J125)</f>
        <v>0</v>
      </c>
      <c r="K125" s="115">
        <f>SUM('㈱塩釜:七ヶ浜'!K125)</f>
        <v>0</v>
      </c>
      <c r="L125" s="115">
        <f>SUM('㈱塩釜:七ヶ浜'!L125)</f>
        <v>0</v>
      </c>
      <c r="M125" s="115">
        <f>SUM('㈱塩釜:七ヶ浜'!M125)</f>
        <v>0.0465</v>
      </c>
      <c r="N125" s="115">
        <f>SUM('㈱塩釜:七ヶ浜'!N125)</f>
        <v>0.039</v>
      </c>
      <c r="O125" s="115">
        <f>SUM('㈱塩釜:七ヶ浜'!O125)</f>
        <v>0.025</v>
      </c>
      <c r="P125" s="116">
        <f t="shared" si="19"/>
        <v>0.323</v>
      </c>
    </row>
    <row r="126" spans="1:16" ht="18.75">
      <c r="A126" s="3" t="s">
        <v>0</v>
      </c>
      <c r="B126" s="306"/>
      <c r="C126" s="7" t="s">
        <v>18</v>
      </c>
      <c r="D126" s="6">
        <f>SUM('㈱塩釜:七ヶ浜'!D126)</f>
        <v>0</v>
      </c>
      <c r="E126" s="6">
        <f>SUM('㈱塩釜:七ヶ浜'!E126)</f>
        <v>21.107</v>
      </c>
      <c r="F126" s="6">
        <f>SUM('㈱塩釜:七ヶ浜'!F126)</f>
        <v>46.569</v>
      </c>
      <c r="G126" s="6">
        <f>SUM('㈱塩釜:七ヶ浜'!G126)</f>
        <v>2.31</v>
      </c>
      <c r="H126" s="6">
        <f>SUM('㈱塩釜:七ヶ浜'!H126)</f>
        <v>0</v>
      </c>
      <c r="I126" s="6">
        <f>SUM('㈱塩釜:七ヶ浜'!I126)</f>
        <v>0</v>
      </c>
      <c r="J126" s="6">
        <f>SUM('㈱塩釜:七ヶ浜'!J126)</f>
        <v>0</v>
      </c>
      <c r="K126" s="6">
        <f>SUM('㈱塩釜:七ヶ浜'!K126)</f>
        <v>0</v>
      </c>
      <c r="L126" s="6">
        <f>SUM('㈱塩釜:七ヶ浜'!L126)</f>
        <v>0</v>
      </c>
      <c r="M126" s="6">
        <f>SUM('㈱塩釜:七ヶ浜'!M126)</f>
        <v>8.883</v>
      </c>
      <c r="N126" s="6">
        <f>SUM('㈱塩釜:七ヶ浜'!N126)</f>
        <v>7.897</v>
      </c>
      <c r="O126" s="6">
        <f>SUM('㈱塩釜:七ヶ浜'!O126)</f>
        <v>5.25</v>
      </c>
      <c r="P126" s="117">
        <f t="shared" si="19"/>
        <v>92.016</v>
      </c>
    </row>
    <row r="127" spans="1:16" ht="18.75">
      <c r="A127" s="18" t="s">
        <v>75</v>
      </c>
      <c r="B127" s="305" t="s">
        <v>76</v>
      </c>
      <c r="C127" s="5" t="s">
        <v>16</v>
      </c>
      <c r="D127" s="115">
        <f>SUM('㈱塩釜:七ヶ浜'!D127)</f>
        <v>91.8972</v>
      </c>
      <c r="E127" s="115">
        <f>SUM('㈱塩釜:七ヶ浜'!E127)</f>
        <v>127.9648</v>
      </c>
      <c r="F127" s="115">
        <f>SUM('㈱塩釜:七ヶ浜'!F127)</f>
        <v>88.0087</v>
      </c>
      <c r="G127" s="115">
        <f>SUM('㈱塩釜:七ヶ浜'!G127)</f>
        <v>22.928</v>
      </c>
      <c r="H127" s="115">
        <f>SUM('㈱塩釜:七ヶ浜'!H127)</f>
        <v>2.561</v>
      </c>
      <c r="I127" s="115">
        <f>SUM('㈱塩釜:七ヶ浜'!I127)</f>
        <v>0.306</v>
      </c>
      <c r="J127" s="115">
        <f>SUM('㈱塩釜:七ヶ浜'!J127)</f>
        <v>0.274</v>
      </c>
      <c r="K127" s="115">
        <f>SUM('㈱塩釜:七ヶ浜'!K127)</f>
        <v>0.2735</v>
      </c>
      <c r="L127" s="115">
        <f>SUM('㈱塩釜:七ヶ浜'!L127)</f>
        <v>0.157</v>
      </c>
      <c r="M127" s="115">
        <f>SUM('㈱塩釜:七ヶ浜'!M127)</f>
        <v>0.164</v>
      </c>
      <c r="N127" s="115">
        <f>SUM('㈱塩釜:七ヶ浜'!N127)</f>
        <v>0.0998</v>
      </c>
      <c r="O127" s="115">
        <f>SUM('㈱塩釜:七ヶ浜'!O127)</f>
        <v>8.2084</v>
      </c>
      <c r="P127" s="116">
        <f t="shared" si="19"/>
        <v>342.84239999999994</v>
      </c>
    </row>
    <row r="128" spans="1:16" ht="18.75">
      <c r="A128" s="18"/>
      <c r="B128" s="306"/>
      <c r="C128" s="7" t="s">
        <v>18</v>
      </c>
      <c r="D128" s="6">
        <f>SUM('㈱塩釜:七ヶ浜'!D128)</f>
        <v>12749.684</v>
      </c>
      <c r="E128" s="6">
        <f>SUM('㈱塩釜:七ヶ浜'!E128)</f>
        <v>17061.165</v>
      </c>
      <c r="F128" s="6">
        <f>SUM('㈱塩釜:七ヶ浜'!F128)</f>
        <v>15037.663</v>
      </c>
      <c r="G128" s="6">
        <f>SUM('㈱塩釜:七ヶ浜'!G128)</f>
        <v>4532.249000000001</v>
      </c>
      <c r="H128" s="6">
        <f>SUM('㈱塩釜:七ヶ浜'!H128)</f>
        <v>259.72</v>
      </c>
      <c r="I128" s="6">
        <f>SUM('㈱塩釜:七ヶ浜'!I128)</f>
        <v>170.24699999999999</v>
      </c>
      <c r="J128" s="6">
        <f>SUM('㈱塩釜:七ヶ浜'!J128)</f>
        <v>153.384</v>
      </c>
      <c r="K128" s="6">
        <f>SUM('㈱塩釜:七ヶ浜'!K128)</f>
        <v>151.88299999999998</v>
      </c>
      <c r="L128" s="6">
        <f>SUM('㈱塩釜:七ヶ浜'!L128)</f>
        <v>90.825</v>
      </c>
      <c r="M128" s="6">
        <f>SUM('㈱塩釜:七ヶ浜'!M128)</f>
        <v>86.52000000000001</v>
      </c>
      <c r="N128" s="6">
        <f>SUM('㈱塩釜:七ヶ浜'!N128)</f>
        <v>60.543</v>
      </c>
      <c r="O128" s="6">
        <f>SUM('㈱塩釜:七ヶ浜'!O128)</f>
        <v>1776.9550000000002</v>
      </c>
      <c r="P128" s="117">
        <f t="shared" si="19"/>
        <v>52130.838</v>
      </c>
    </row>
    <row r="129" spans="1:16" ht="18.75">
      <c r="A129" s="18" t="s">
        <v>77</v>
      </c>
      <c r="B129" s="15" t="s">
        <v>20</v>
      </c>
      <c r="C129" s="15" t="s">
        <v>16</v>
      </c>
      <c r="D129" s="122">
        <f>SUM('㈱塩釜:七ヶ浜'!D129)</f>
        <v>26.490699999999997</v>
      </c>
      <c r="E129" s="122">
        <f>SUM('㈱塩釜:七ヶ浜'!E129)</f>
        <v>41.017799999999994</v>
      </c>
      <c r="F129" s="122">
        <f>SUM('㈱塩釜:七ヶ浜'!F129)</f>
        <v>31.019650000000006</v>
      </c>
      <c r="G129" s="122">
        <f>SUM('㈱塩釜:七ヶ浜'!G129)</f>
        <v>12.357199999999999</v>
      </c>
      <c r="H129" s="122">
        <f>SUM('㈱塩釜:七ヶ浜'!H129)</f>
        <v>3.1694</v>
      </c>
      <c r="I129" s="122">
        <f>SUM('㈱塩釜:七ヶ浜'!I129)</f>
        <v>0.6114</v>
      </c>
      <c r="J129" s="122">
        <f>SUM('㈱塩釜:七ヶ浜'!J129)</f>
        <v>0.46699999999999997</v>
      </c>
      <c r="K129" s="122">
        <f>SUM('㈱塩釜:七ヶ浜'!K129)</f>
        <v>0.42119999999999996</v>
      </c>
      <c r="L129" s="122">
        <f>SUM('㈱塩釜:七ヶ浜'!L129)</f>
        <v>0.4018</v>
      </c>
      <c r="M129" s="122">
        <f>SUM('㈱塩釜:七ヶ浜'!M129)</f>
        <v>0.41640000000000005</v>
      </c>
      <c r="N129" s="122">
        <f>SUM('㈱塩釜:七ヶ浜'!N129)</f>
        <v>2.1601</v>
      </c>
      <c r="O129" s="122">
        <f>SUM('㈱塩釜:七ヶ浜'!O129)</f>
        <v>3.0327</v>
      </c>
      <c r="P129" s="123">
        <f t="shared" si="19"/>
        <v>121.56535000000001</v>
      </c>
    </row>
    <row r="130" spans="1:16" ht="18.75">
      <c r="A130" s="18"/>
      <c r="B130" s="15" t="s">
        <v>192</v>
      </c>
      <c r="C130" s="5" t="s">
        <v>79</v>
      </c>
      <c r="D130" s="115">
        <f>SUM('㈱塩釜:七ヶ浜'!D130)</f>
        <v>13466.2</v>
      </c>
      <c r="E130" s="115">
        <f>SUM('㈱塩釜:七ヶ浜'!E130)</f>
        <v>19849</v>
      </c>
      <c r="F130" s="115">
        <f>SUM('㈱塩釜:七ヶ浜'!F130)</f>
        <v>18165.6</v>
      </c>
      <c r="G130" s="115">
        <f>SUM('㈱塩釜:七ヶ浜'!G130)</f>
        <v>9170.1</v>
      </c>
      <c r="H130" s="115">
        <f>SUM('㈱塩釜:七ヶ浜'!H130)</f>
        <v>0</v>
      </c>
      <c r="I130" s="115">
        <f>SUM('㈱塩釜:七ヶ浜'!I130)</f>
        <v>0</v>
      </c>
      <c r="J130" s="115">
        <f>SUM('㈱塩釜:七ヶ浜'!J130)</f>
        <v>0</v>
      </c>
      <c r="K130" s="115">
        <f>SUM('㈱塩釜:七ヶ浜'!K130)</f>
        <v>0</v>
      </c>
      <c r="L130" s="115">
        <f>SUM('㈱塩釜:七ヶ浜'!L130)</f>
        <v>0</v>
      </c>
      <c r="M130" s="115">
        <f>SUM('㈱塩釜:七ヶ浜'!M130)</f>
        <v>0</v>
      </c>
      <c r="N130" s="115">
        <f>SUM('㈱塩釜:七ヶ浜'!N130)</f>
        <v>1407.4</v>
      </c>
      <c r="O130" s="115">
        <f>SUM('㈱塩釜:七ヶ浜'!O130)</f>
        <v>6787.6</v>
      </c>
      <c r="P130" s="116">
        <f t="shared" si="19"/>
        <v>68845.9</v>
      </c>
    </row>
    <row r="131" spans="1:16" ht="18.75">
      <c r="A131" s="18" t="s">
        <v>23</v>
      </c>
      <c r="B131" s="6"/>
      <c r="C131" s="7" t="s">
        <v>18</v>
      </c>
      <c r="D131" s="6">
        <f>SUM('㈱塩釜:七ヶ浜'!D131)</f>
        <v>134391.262</v>
      </c>
      <c r="E131" s="6">
        <f>SUM('㈱塩釜:七ヶ浜'!E131)</f>
        <v>205040.481</v>
      </c>
      <c r="F131" s="6">
        <f>SUM('㈱塩釜:七ヶ浜'!F131)</f>
        <v>133222.75100000002</v>
      </c>
      <c r="G131" s="6">
        <f>SUM('㈱塩釜:七ヶ浜'!G131)</f>
        <v>53083.356</v>
      </c>
      <c r="H131" s="6">
        <f>SUM('㈱塩釜:七ヶ浜'!H131)</f>
        <v>822.9230000000001</v>
      </c>
      <c r="I131" s="6">
        <f>SUM('㈱塩釜:七ヶ浜'!I131)</f>
        <v>299.212</v>
      </c>
      <c r="J131" s="6">
        <f>SUM('㈱塩釜:七ヶ浜'!J131)</f>
        <v>106.568</v>
      </c>
      <c r="K131" s="6">
        <f>SUM('㈱塩釜:七ヶ浜'!K131)</f>
        <v>131.643</v>
      </c>
      <c r="L131" s="6">
        <f>SUM('㈱塩釜:七ヶ浜'!L131)</f>
        <v>102.184</v>
      </c>
      <c r="M131" s="6">
        <f>SUM('㈱塩釜:七ヶ浜'!M131)</f>
        <v>96.913</v>
      </c>
      <c r="N131" s="6">
        <f>SUM('㈱塩釜:七ヶ浜'!N131)</f>
        <v>14173.425</v>
      </c>
      <c r="O131" s="6">
        <f>SUM('㈱塩釜:七ヶ浜'!O131)</f>
        <v>56275.338</v>
      </c>
      <c r="P131" s="117">
        <f t="shared" si="19"/>
        <v>597746.0560000001</v>
      </c>
    </row>
    <row r="132" spans="1:16" ht="18.75">
      <c r="A132" s="18"/>
      <c r="B132" s="4" t="s">
        <v>0</v>
      </c>
      <c r="C132" s="15" t="s">
        <v>16</v>
      </c>
      <c r="D132" s="122">
        <f>+D125+D127+D129</f>
        <v>118.3879</v>
      </c>
      <c r="E132" s="122">
        <f aca="true" t="shared" si="22" ref="E132:O132">+E125+E127+E129</f>
        <v>169.0461</v>
      </c>
      <c r="F132" s="122">
        <f t="shared" si="22"/>
        <v>119.17185</v>
      </c>
      <c r="G132" s="122">
        <f t="shared" si="22"/>
        <v>35.2907</v>
      </c>
      <c r="H132" s="122">
        <f t="shared" si="22"/>
        <v>5.7303999999999995</v>
      </c>
      <c r="I132" s="122">
        <f t="shared" si="22"/>
        <v>0.9174</v>
      </c>
      <c r="J132" s="122">
        <f t="shared" si="22"/>
        <v>0.741</v>
      </c>
      <c r="K132" s="122">
        <f t="shared" si="22"/>
        <v>0.6947</v>
      </c>
      <c r="L132" s="122">
        <f t="shared" si="22"/>
        <v>0.5588</v>
      </c>
      <c r="M132" s="122">
        <f t="shared" si="22"/>
        <v>0.6269</v>
      </c>
      <c r="N132" s="122">
        <f t="shared" si="22"/>
        <v>2.2988999999999997</v>
      </c>
      <c r="O132" s="122">
        <f t="shared" si="22"/>
        <v>11.2661</v>
      </c>
      <c r="P132" s="123">
        <f t="shared" si="19"/>
        <v>464.73074999999994</v>
      </c>
    </row>
    <row r="133" spans="1:16" ht="18.75">
      <c r="A133" s="10"/>
      <c r="B133" s="17" t="s">
        <v>193</v>
      </c>
      <c r="C133" s="5" t="s">
        <v>79</v>
      </c>
      <c r="D133" s="115">
        <f>+D130</f>
        <v>13466.2</v>
      </c>
      <c r="E133" s="115">
        <f aca="true" t="shared" si="23" ref="E133:O133">+E130</f>
        <v>19849</v>
      </c>
      <c r="F133" s="115">
        <f t="shared" si="23"/>
        <v>18165.6</v>
      </c>
      <c r="G133" s="115">
        <f t="shared" si="23"/>
        <v>9170.1</v>
      </c>
      <c r="H133" s="115">
        <f t="shared" si="23"/>
        <v>0</v>
      </c>
      <c r="I133" s="115">
        <f t="shared" si="23"/>
        <v>0</v>
      </c>
      <c r="J133" s="115">
        <f t="shared" si="23"/>
        <v>0</v>
      </c>
      <c r="K133" s="115">
        <f t="shared" si="23"/>
        <v>0</v>
      </c>
      <c r="L133" s="115">
        <f t="shared" si="23"/>
        <v>0</v>
      </c>
      <c r="M133" s="115">
        <f t="shared" si="23"/>
        <v>0</v>
      </c>
      <c r="N133" s="115">
        <f t="shared" si="23"/>
        <v>1407.4</v>
      </c>
      <c r="O133" s="115">
        <f t="shared" si="23"/>
        <v>6787.6</v>
      </c>
      <c r="P133" s="116">
        <f t="shared" si="19"/>
        <v>68845.9</v>
      </c>
    </row>
    <row r="134" spans="1:16" ht="18.75">
      <c r="A134" s="8"/>
      <c r="B134" s="6"/>
      <c r="C134" s="7" t="s">
        <v>18</v>
      </c>
      <c r="D134" s="6">
        <f>+D126+D128+D131</f>
        <v>147140.946</v>
      </c>
      <c r="E134" s="6">
        <f aca="true" t="shared" si="24" ref="E134:O134">+E126+E128+E131</f>
        <v>222122.753</v>
      </c>
      <c r="F134" s="6">
        <f t="shared" si="24"/>
        <v>148306.983</v>
      </c>
      <c r="G134" s="6">
        <f t="shared" si="24"/>
        <v>57617.915</v>
      </c>
      <c r="H134" s="6">
        <f t="shared" si="24"/>
        <v>1082.643</v>
      </c>
      <c r="I134" s="6">
        <f t="shared" si="24"/>
        <v>469.45899999999995</v>
      </c>
      <c r="J134" s="6">
        <f t="shared" si="24"/>
        <v>259.952</v>
      </c>
      <c r="K134" s="6">
        <f t="shared" si="24"/>
        <v>283.52599999999995</v>
      </c>
      <c r="L134" s="6">
        <f t="shared" si="24"/>
        <v>193.00900000000001</v>
      </c>
      <c r="M134" s="6">
        <f t="shared" si="24"/>
        <v>192.316</v>
      </c>
      <c r="N134" s="6">
        <f t="shared" si="24"/>
        <v>14241.865</v>
      </c>
      <c r="O134" s="6">
        <f t="shared" si="24"/>
        <v>58057.543000000005</v>
      </c>
      <c r="P134" s="117">
        <f t="shared" si="19"/>
        <v>649968.9100000001</v>
      </c>
    </row>
    <row r="135" spans="1:16" s="141" customFormat="1" ht="18.75">
      <c r="A135" s="19"/>
      <c r="B135" s="20" t="s">
        <v>0</v>
      </c>
      <c r="C135" s="21" t="s">
        <v>16</v>
      </c>
      <c r="D135" s="124">
        <f>D132+D123+D99</f>
        <v>7333.5806</v>
      </c>
      <c r="E135" s="124">
        <f aca="true" t="shared" si="25" ref="E135:O135">E132+E123+E99</f>
        <v>7549.570849999998</v>
      </c>
      <c r="F135" s="124">
        <f t="shared" si="25"/>
        <v>12631.10615</v>
      </c>
      <c r="G135" s="124">
        <f t="shared" si="25"/>
        <v>15526.001139999997</v>
      </c>
      <c r="H135" s="124">
        <f t="shared" si="25"/>
        <v>13535.030800000002</v>
      </c>
      <c r="I135" s="124">
        <f t="shared" si="25"/>
        <v>28420.6707</v>
      </c>
      <c r="J135" s="124">
        <f t="shared" si="25"/>
        <v>32411.62866</v>
      </c>
      <c r="K135" s="124">
        <f t="shared" si="25"/>
        <v>21607.558000000005</v>
      </c>
      <c r="L135" s="124">
        <f t="shared" si="25"/>
        <v>40443.316600000006</v>
      </c>
      <c r="M135" s="124">
        <f t="shared" si="25"/>
        <v>52919.149</v>
      </c>
      <c r="N135" s="124">
        <f t="shared" si="25"/>
        <v>48943.572199999995</v>
      </c>
      <c r="O135" s="124">
        <f t="shared" si="25"/>
        <v>33592.44555</v>
      </c>
      <c r="P135" s="125">
        <f>SUM(D135:O135)</f>
        <v>314913.63025</v>
      </c>
    </row>
    <row r="136" spans="1:16" s="141" customFormat="1" ht="18.75">
      <c r="A136" s="19"/>
      <c r="B136" s="22" t="s">
        <v>206</v>
      </c>
      <c r="C136" s="23" t="s">
        <v>79</v>
      </c>
      <c r="D136" s="127">
        <f>+D130</f>
        <v>13466.2</v>
      </c>
      <c r="E136" s="127">
        <f aca="true" t="shared" si="26" ref="E136:O136">+E130</f>
        <v>19849</v>
      </c>
      <c r="F136" s="127">
        <f t="shared" si="26"/>
        <v>18165.6</v>
      </c>
      <c r="G136" s="127">
        <f t="shared" si="26"/>
        <v>9170.1</v>
      </c>
      <c r="H136" s="127">
        <f t="shared" si="26"/>
        <v>0</v>
      </c>
      <c r="I136" s="127">
        <f t="shared" si="26"/>
        <v>0</v>
      </c>
      <c r="J136" s="127">
        <f t="shared" si="26"/>
        <v>0</v>
      </c>
      <c r="K136" s="127">
        <f t="shared" si="26"/>
        <v>0</v>
      </c>
      <c r="L136" s="127">
        <f t="shared" si="26"/>
        <v>0</v>
      </c>
      <c r="M136" s="127">
        <f t="shared" si="26"/>
        <v>0</v>
      </c>
      <c r="N136" s="127">
        <f t="shared" si="26"/>
        <v>1407.4</v>
      </c>
      <c r="O136" s="127">
        <f t="shared" si="26"/>
        <v>6787.6</v>
      </c>
      <c r="P136" s="128">
        <f>SUM(D136:O136)</f>
        <v>68845.9</v>
      </c>
    </row>
    <row r="137" spans="1:16" s="141" customFormat="1" ht="19.5" thickBot="1">
      <c r="A137" s="24"/>
      <c r="B137" s="25"/>
      <c r="C137" s="26" t="s">
        <v>18</v>
      </c>
      <c r="D137" s="129">
        <f>D134+D124+D100</f>
        <v>2331679.887</v>
      </c>
      <c r="E137" s="129">
        <f aca="true" t="shared" si="27" ref="E137:O137">E134+E124+E100</f>
        <v>2153223.056000001</v>
      </c>
      <c r="F137" s="129">
        <f t="shared" si="27"/>
        <v>2485517.216</v>
      </c>
      <c r="G137" s="129">
        <f t="shared" si="27"/>
        <v>2902907.7700000005</v>
      </c>
      <c r="H137" s="129">
        <f t="shared" si="27"/>
        <v>3031858.353</v>
      </c>
      <c r="I137" s="129">
        <f t="shared" si="27"/>
        <v>6175443.902000001</v>
      </c>
      <c r="J137" s="129">
        <f t="shared" si="27"/>
        <v>7663680.939000002</v>
      </c>
      <c r="K137" s="129">
        <f t="shared" si="27"/>
        <v>5068088.967999998</v>
      </c>
      <c r="L137" s="129">
        <f t="shared" si="27"/>
        <v>5658447.387999999</v>
      </c>
      <c r="M137" s="129">
        <f t="shared" si="27"/>
        <v>7040483.186999999</v>
      </c>
      <c r="N137" s="129">
        <f t="shared" si="27"/>
        <v>5774852.107999999</v>
      </c>
      <c r="O137" s="129">
        <f t="shared" si="27"/>
        <v>3991346.9230000004</v>
      </c>
      <c r="P137" s="130">
        <f>SUM(D137:O137)</f>
        <v>54277529.697000004</v>
      </c>
    </row>
    <row r="138" ht="18.75">
      <c r="P138" s="36" t="s">
        <v>93</v>
      </c>
    </row>
  </sheetData>
  <sheetProtection/>
  <mergeCells count="52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9:B110"/>
    <mergeCell ref="B111:B112"/>
    <mergeCell ref="A97:B98"/>
    <mergeCell ref="A99:B100"/>
    <mergeCell ref="B101:B102"/>
    <mergeCell ref="B103:B104"/>
    <mergeCell ref="A1:P1"/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</mergeCells>
  <printOptions/>
  <pageMargins left="1.1811023622047245" right="0.7874015748031497" top="0.7874015748031497" bottom="0.7874015748031497" header="0.5118110236220472" footer="0.5118110236220472"/>
  <pageSetup firstPageNumber="31" useFirstPageNumber="1" horizontalDpi="600" verticalDpi="600" orientation="landscape" paperSize="12" scale="50" r:id="rId1"/>
  <headerFooter alignWithMargins="0">
    <oddFooter>&amp;C&amp;16－ &amp;P －</oddFooter>
  </headerFooter>
  <rowBreaks count="1" manualBreakCount="1"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8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27" customWidth="1"/>
  </cols>
  <sheetData>
    <row r="1" ht="18.75">
      <c r="B1" s="16" t="s">
        <v>0</v>
      </c>
    </row>
    <row r="2" spans="1:15" ht="19.5" thickBot="1">
      <c r="A2" s="13" t="s">
        <v>87</v>
      </c>
      <c r="B2" s="31"/>
      <c r="C2" s="13"/>
      <c r="O2" s="13" t="s">
        <v>90</v>
      </c>
    </row>
    <row r="3" spans="1:16" ht="18.75">
      <c r="A3" s="1"/>
      <c r="B3" s="2"/>
      <c r="C3" s="2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18" t="s">
        <v>0</v>
      </c>
      <c r="B4" s="305" t="s">
        <v>15</v>
      </c>
      <c r="C4" s="5" t="s">
        <v>16</v>
      </c>
      <c r="D4" s="118">
        <f>SUM('㈱塩釜:機船'!D4)</f>
        <v>0.004</v>
      </c>
      <c r="E4" s="118">
        <f>SUM('㈱塩釜:機船'!E4)</f>
        <v>0.005</v>
      </c>
      <c r="F4" s="118">
        <f>SUM('㈱塩釜:機船'!F4)</f>
        <v>0</v>
      </c>
      <c r="G4" s="118">
        <f>SUM('㈱塩釜:機船'!G4)</f>
        <v>0</v>
      </c>
      <c r="H4" s="118">
        <f>SUM('㈱塩釜:機船'!H4)</f>
        <v>0</v>
      </c>
      <c r="I4" s="118">
        <f>SUM('㈱塩釜:機船'!I4)</f>
        <v>0.015</v>
      </c>
      <c r="J4" s="118">
        <f>SUM('㈱塩釜:機船'!J4)</f>
        <v>0.0432</v>
      </c>
      <c r="K4" s="118">
        <f>SUM('㈱塩釜:機船'!K4)</f>
        <v>0</v>
      </c>
      <c r="L4" s="118">
        <f>SUM('㈱塩釜:機船'!L4)</f>
        <v>0</v>
      </c>
      <c r="M4" s="118">
        <f>SUM('㈱塩釜:機船'!M4)</f>
        <v>0</v>
      </c>
      <c r="N4" s="118">
        <f>SUM('㈱塩釜:機船'!N4)</f>
        <v>0.055</v>
      </c>
      <c r="O4" s="118">
        <f>SUM('㈱塩釜:機船'!O4)</f>
        <v>0</v>
      </c>
      <c r="P4" s="116">
        <f aca="true" t="shared" si="0" ref="P4:P67">SUM(D4:O4)</f>
        <v>0.1222</v>
      </c>
    </row>
    <row r="5" spans="1:16" ht="18.75">
      <c r="A5" s="18" t="s">
        <v>17</v>
      </c>
      <c r="B5" s="306"/>
      <c r="C5" s="7" t="s">
        <v>18</v>
      </c>
      <c r="D5" s="131">
        <f>SUM('㈱塩釜:機船'!D5)</f>
        <v>2.628</v>
      </c>
      <c r="E5" s="131">
        <f>SUM('㈱塩釜:機船'!E5)</f>
        <v>2.205</v>
      </c>
      <c r="F5" s="131">
        <f>SUM('㈱塩釜:機船'!F5)</f>
        <v>0</v>
      </c>
      <c r="G5" s="131">
        <f>SUM('㈱塩釜:機船'!G5)</f>
        <v>0</v>
      </c>
      <c r="H5" s="131">
        <f>SUM('㈱塩釜:機船'!H5)</f>
        <v>0</v>
      </c>
      <c r="I5" s="131">
        <f>SUM('㈱塩釜:機船'!I5)</f>
        <v>14.175</v>
      </c>
      <c r="J5" s="131">
        <f>SUM('㈱塩釜:機船'!J5)</f>
        <v>17.25</v>
      </c>
      <c r="K5" s="131">
        <f>SUM('㈱塩釜:機船'!K5)</f>
        <v>0</v>
      </c>
      <c r="L5" s="131">
        <f>SUM('㈱塩釜:機船'!L5)</f>
        <v>0</v>
      </c>
      <c r="M5" s="131">
        <f>SUM('㈱塩釜:機船'!M5)</f>
        <v>0</v>
      </c>
      <c r="N5" s="131">
        <f>SUM('㈱塩釜:機船'!N5)</f>
        <v>12.915</v>
      </c>
      <c r="O5" s="131">
        <f>SUM('㈱塩釜:機船'!O5)</f>
        <v>0</v>
      </c>
      <c r="P5" s="132">
        <f>SUM(D5:O5)</f>
        <v>49.173</v>
      </c>
    </row>
    <row r="6" spans="1:16" ht="18.75">
      <c r="A6" s="18" t="s">
        <v>19</v>
      </c>
      <c r="B6" s="15" t="s">
        <v>20</v>
      </c>
      <c r="C6" s="5" t="s">
        <v>16</v>
      </c>
      <c r="D6" s="133">
        <f>SUM('㈱塩釜:機船'!D6)</f>
        <v>0.2</v>
      </c>
      <c r="E6" s="133">
        <f>SUM('㈱塩釜:機船'!E6)</f>
        <v>0.035</v>
      </c>
      <c r="F6" s="133">
        <f>SUM('㈱塩釜:機船'!F6)</f>
        <v>0.431</v>
      </c>
      <c r="G6" s="133">
        <f>SUM('㈱塩釜:機船'!G6)</f>
        <v>0.084</v>
      </c>
      <c r="H6" s="133">
        <f>SUM('㈱塩釜:機船'!H6)</f>
        <v>0.017</v>
      </c>
      <c r="I6" s="133">
        <f>SUM('㈱塩釜:機船'!I6)</f>
        <v>1.454</v>
      </c>
      <c r="J6" s="133">
        <f>SUM('㈱塩釜:機船'!J6)</f>
        <v>1.095</v>
      </c>
      <c r="K6" s="133">
        <f>SUM('㈱塩釜:機船'!K6)</f>
        <v>1.384</v>
      </c>
      <c r="L6" s="133">
        <f>SUM('㈱塩釜:機船'!L6)</f>
        <v>0.093</v>
      </c>
      <c r="M6" s="133">
        <f>SUM('㈱塩釜:機船'!M6)</f>
        <v>0.261</v>
      </c>
      <c r="N6" s="133">
        <f>SUM('㈱塩釜:機船'!N6)</f>
        <v>0.902</v>
      </c>
      <c r="O6" s="133">
        <f>SUM('㈱塩釜:機船'!O6)</f>
        <v>0.586</v>
      </c>
      <c r="P6" s="116">
        <f t="shared" si="0"/>
        <v>6.542</v>
      </c>
    </row>
    <row r="7" spans="1:16" ht="18.75">
      <c r="A7" s="18" t="s">
        <v>21</v>
      </c>
      <c r="B7" s="7" t="s">
        <v>195</v>
      </c>
      <c r="C7" s="7" t="s">
        <v>18</v>
      </c>
      <c r="D7" s="131">
        <f>SUM('㈱塩釜:機船'!D7)</f>
        <v>107.1</v>
      </c>
      <c r="E7" s="131">
        <f>SUM('㈱塩釜:機船'!E7)</f>
        <v>14.7</v>
      </c>
      <c r="F7" s="131">
        <f>SUM('㈱塩釜:機船'!F7)</f>
        <v>197.19</v>
      </c>
      <c r="G7" s="131">
        <f>SUM('㈱塩釜:機船'!G7)</f>
        <v>44.1</v>
      </c>
      <c r="H7" s="131">
        <f>SUM('㈱塩釜:機船'!H7)</f>
        <v>11.34</v>
      </c>
      <c r="I7" s="131">
        <f>SUM('㈱塩釜:機船'!I7)</f>
        <v>470.61</v>
      </c>
      <c r="J7" s="131">
        <f>SUM('㈱塩釜:機船'!J7)</f>
        <v>407.768</v>
      </c>
      <c r="K7" s="131">
        <f>SUM('㈱塩釜:機船'!K7)</f>
        <v>399.998</v>
      </c>
      <c r="L7" s="131">
        <f>SUM('㈱塩釜:機船'!L7)</f>
        <v>44.1</v>
      </c>
      <c r="M7" s="131">
        <f>SUM('㈱塩釜:機船'!M7)</f>
        <v>115.71</v>
      </c>
      <c r="N7" s="131">
        <f>SUM('㈱塩釜:機船'!N7)</f>
        <v>343.56</v>
      </c>
      <c r="O7" s="131">
        <f>SUM('㈱塩釜:機船'!O7)</f>
        <v>211.155</v>
      </c>
      <c r="P7" s="117">
        <f>SUM(D7:O7)</f>
        <v>2367.331</v>
      </c>
    </row>
    <row r="8" spans="1:16" ht="18.75">
      <c r="A8" s="18" t="s">
        <v>23</v>
      </c>
      <c r="B8" s="303" t="s">
        <v>24</v>
      </c>
      <c r="C8" s="5" t="s">
        <v>16</v>
      </c>
      <c r="D8" s="133">
        <f>+D4+D6</f>
        <v>0.20400000000000001</v>
      </c>
      <c r="E8" s="133">
        <f aca="true" t="shared" si="1" ref="E8:O8">+E4+E6</f>
        <v>0.04</v>
      </c>
      <c r="F8" s="133">
        <f t="shared" si="1"/>
        <v>0.431</v>
      </c>
      <c r="G8" s="133">
        <f t="shared" si="1"/>
        <v>0.084</v>
      </c>
      <c r="H8" s="133">
        <f t="shared" si="1"/>
        <v>0.017</v>
      </c>
      <c r="I8" s="133">
        <f t="shared" si="1"/>
        <v>1.4689999999999999</v>
      </c>
      <c r="J8" s="133">
        <f t="shared" si="1"/>
        <v>1.1381999999999999</v>
      </c>
      <c r="K8" s="133">
        <f t="shared" si="1"/>
        <v>1.384</v>
      </c>
      <c r="L8" s="133">
        <f t="shared" si="1"/>
        <v>0.093</v>
      </c>
      <c r="M8" s="133">
        <f t="shared" si="1"/>
        <v>0.261</v>
      </c>
      <c r="N8" s="133">
        <f t="shared" si="1"/>
        <v>0.9570000000000001</v>
      </c>
      <c r="O8" s="133">
        <f t="shared" si="1"/>
        <v>0.586</v>
      </c>
      <c r="P8" s="116">
        <f t="shared" si="0"/>
        <v>6.6642</v>
      </c>
    </row>
    <row r="9" spans="1:16" ht="18.75">
      <c r="A9" s="8"/>
      <c r="B9" s="304"/>
      <c r="C9" s="7" t="s">
        <v>18</v>
      </c>
      <c r="D9" s="131">
        <f>+D5+D7</f>
        <v>109.728</v>
      </c>
      <c r="E9" s="131">
        <f aca="true" t="shared" si="2" ref="E9:O9">+E5+E7</f>
        <v>16.905</v>
      </c>
      <c r="F9" s="131">
        <f t="shared" si="2"/>
        <v>197.19</v>
      </c>
      <c r="G9" s="131">
        <f t="shared" si="2"/>
        <v>44.1</v>
      </c>
      <c r="H9" s="131">
        <f t="shared" si="2"/>
        <v>11.34</v>
      </c>
      <c r="I9" s="131">
        <f t="shared" si="2"/>
        <v>484.785</v>
      </c>
      <c r="J9" s="131">
        <f t="shared" si="2"/>
        <v>425.018</v>
      </c>
      <c r="K9" s="131">
        <f t="shared" si="2"/>
        <v>399.998</v>
      </c>
      <c r="L9" s="131">
        <f t="shared" si="2"/>
        <v>44.1</v>
      </c>
      <c r="M9" s="131">
        <f t="shared" si="2"/>
        <v>115.71</v>
      </c>
      <c r="N9" s="131">
        <f t="shared" si="2"/>
        <v>356.475</v>
      </c>
      <c r="O9" s="131">
        <f t="shared" si="2"/>
        <v>211.155</v>
      </c>
      <c r="P9" s="117">
        <f t="shared" si="0"/>
        <v>2416.5040000000004</v>
      </c>
    </row>
    <row r="10" spans="1:16" ht="18.75">
      <c r="A10" s="307" t="s">
        <v>25</v>
      </c>
      <c r="B10" s="308"/>
      <c r="C10" s="5" t="s">
        <v>16</v>
      </c>
      <c r="D10" s="133">
        <f>SUM('㈱塩釜:機船'!D10)</f>
        <v>1.5028</v>
      </c>
      <c r="E10" s="133">
        <f>SUM('㈱塩釜:機船'!E10)</f>
        <v>3.4499</v>
      </c>
      <c r="F10" s="133">
        <f>SUM('㈱塩釜:機船'!F10)</f>
        <v>4.3836</v>
      </c>
      <c r="G10" s="133">
        <f>SUM('㈱塩釜:機船'!G10)</f>
        <v>3.1601</v>
      </c>
      <c r="H10" s="133">
        <f>SUM('㈱塩釜:機船'!H10)</f>
        <v>21.5024</v>
      </c>
      <c r="I10" s="133">
        <f>SUM('㈱塩釜:機船'!I10)</f>
        <v>88.0516</v>
      </c>
      <c r="J10" s="133">
        <f>SUM('㈱塩釜:機船'!J10)</f>
        <v>31.965400000000002</v>
      </c>
      <c r="K10" s="133">
        <f>SUM('㈱塩釜:機船'!K10)</f>
        <v>23.0268</v>
      </c>
      <c r="L10" s="133">
        <f>SUM('㈱塩釜:機船'!L10)</f>
        <v>6.7861</v>
      </c>
      <c r="M10" s="133">
        <f>SUM('㈱塩釜:機船'!M10)</f>
        <v>4.1872</v>
      </c>
      <c r="N10" s="133">
        <f>SUM('㈱塩釜:機船'!N10)</f>
        <v>0.7314</v>
      </c>
      <c r="O10" s="133">
        <f>SUM('㈱塩釜:機船'!O10)</f>
        <v>0</v>
      </c>
      <c r="P10" s="116">
        <f>SUM(D10:O10)</f>
        <v>188.74730000000002</v>
      </c>
    </row>
    <row r="11" spans="1:16" ht="18.75">
      <c r="A11" s="309"/>
      <c r="B11" s="310"/>
      <c r="C11" s="7" t="s">
        <v>18</v>
      </c>
      <c r="D11" s="131">
        <f>SUM('㈱塩釜:機船'!D11)</f>
        <v>146.369</v>
      </c>
      <c r="E11" s="131">
        <f>SUM('㈱塩釜:機船'!E11)</f>
        <v>959.7429999999999</v>
      </c>
      <c r="F11" s="131">
        <f>SUM('㈱塩釜:機船'!F11)</f>
        <v>953.016</v>
      </c>
      <c r="G11" s="131">
        <f>SUM('㈱塩釜:機船'!G11)</f>
        <v>1645.3870000000002</v>
      </c>
      <c r="H11" s="131">
        <f>SUM('㈱塩釜:機船'!H11)</f>
        <v>11785.486</v>
      </c>
      <c r="I11" s="131">
        <f>SUM('㈱塩釜:機船'!I11)</f>
        <v>31852.073</v>
      </c>
      <c r="J11" s="131">
        <f>SUM('㈱塩釜:機船'!J11)</f>
        <v>12829.791000000001</v>
      </c>
      <c r="K11" s="131">
        <f>SUM('㈱塩釜:機船'!K11)</f>
        <v>9039.185</v>
      </c>
      <c r="L11" s="131">
        <f>SUM('㈱塩釜:機船'!L11)</f>
        <v>4046.535</v>
      </c>
      <c r="M11" s="131">
        <f>SUM('㈱塩釜:機船'!M11)</f>
        <v>2452.62</v>
      </c>
      <c r="N11" s="131">
        <f>SUM('㈱塩釜:機船'!N11)</f>
        <v>324.72200000000004</v>
      </c>
      <c r="O11" s="131">
        <f>SUM('㈱塩釜:機船'!O11)</f>
        <v>0</v>
      </c>
      <c r="P11" s="117">
        <f t="shared" si="0"/>
        <v>76034.927</v>
      </c>
    </row>
    <row r="12" spans="1:16" ht="18.75">
      <c r="A12" s="10"/>
      <c r="B12" s="305" t="s">
        <v>196</v>
      </c>
      <c r="C12" s="5" t="s">
        <v>16</v>
      </c>
      <c r="D12" s="133">
        <f>SUM('㈱塩釜:機船'!D12)</f>
        <v>6.254300000000001</v>
      </c>
      <c r="E12" s="133">
        <f>SUM('㈱塩釜:機船'!E12)</f>
        <v>6.3568999999999996</v>
      </c>
      <c r="F12" s="133">
        <f>SUM('㈱塩釜:機船'!F12)</f>
        <v>6.2709</v>
      </c>
      <c r="G12" s="133">
        <f>SUM('㈱塩釜:機船'!G12)</f>
        <v>9.7769</v>
      </c>
      <c r="H12" s="133">
        <f>SUM('㈱塩釜:機船'!H12)</f>
        <v>17.4368</v>
      </c>
      <c r="I12" s="133">
        <f>SUM('㈱塩釜:機船'!I12)</f>
        <v>22.326999999999998</v>
      </c>
      <c r="J12" s="133">
        <f>SUM('㈱塩釜:機船'!J12)</f>
        <v>113.8252</v>
      </c>
      <c r="K12" s="133">
        <f>SUM('㈱塩釜:機船'!K12)</f>
        <v>549.3491</v>
      </c>
      <c r="L12" s="133">
        <f>SUM('㈱塩釜:機船'!L12)</f>
        <v>78.61309999999999</v>
      </c>
      <c r="M12" s="133">
        <f>SUM('㈱塩釜:機船'!M12)</f>
        <v>3.7769</v>
      </c>
      <c r="N12" s="133">
        <f>SUM('㈱塩釜:機船'!N12)</f>
        <v>3.5633</v>
      </c>
      <c r="O12" s="133">
        <f>SUM('㈱塩釜:機船'!O12)</f>
        <v>11.8767</v>
      </c>
      <c r="P12" s="116">
        <f t="shared" si="0"/>
        <v>829.4271</v>
      </c>
    </row>
    <row r="13" spans="1:16" ht="18.75">
      <c r="A13" s="3" t="s">
        <v>0</v>
      </c>
      <c r="B13" s="306"/>
      <c r="C13" s="7" t="s">
        <v>18</v>
      </c>
      <c r="D13" s="131">
        <f>SUM('㈱塩釜:機船'!D13)</f>
        <v>21427.709</v>
      </c>
      <c r="E13" s="131">
        <f>SUM('㈱塩釜:機船'!E13)</f>
        <v>17254.243000000002</v>
      </c>
      <c r="F13" s="131">
        <f>SUM('㈱塩釜:機船'!F13)</f>
        <v>18771.394</v>
      </c>
      <c r="G13" s="131">
        <f>SUM('㈱塩釜:機船'!G13)</f>
        <v>33926.921</v>
      </c>
      <c r="H13" s="131">
        <f>SUM('㈱塩釜:機船'!H13)</f>
        <v>40975.21799999999</v>
      </c>
      <c r="I13" s="131">
        <f>SUM('㈱塩釜:機船'!I13)</f>
        <v>39351.378</v>
      </c>
      <c r="J13" s="131">
        <f>SUM('㈱塩釜:機船'!J13)</f>
        <v>185628.019</v>
      </c>
      <c r="K13" s="131">
        <f>SUM('㈱塩釜:機船'!K13)</f>
        <v>699084.608</v>
      </c>
      <c r="L13" s="131">
        <f>SUM('㈱塩釜:機船'!L13)</f>
        <v>223886.92099999997</v>
      </c>
      <c r="M13" s="131">
        <f>SUM('㈱塩釜:機船'!M13)</f>
        <v>11201.967</v>
      </c>
      <c r="N13" s="131">
        <f>SUM('㈱塩釜:機船'!N13)</f>
        <v>11057.746000000001</v>
      </c>
      <c r="O13" s="131">
        <f>SUM('㈱塩釜:機船'!O13)</f>
        <v>36073.035</v>
      </c>
      <c r="P13" s="117">
        <f t="shared" si="0"/>
        <v>1338639.1589999998</v>
      </c>
    </row>
    <row r="14" spans="1:16" ht="18.75">
      <c r="A14" s="18" t="s">
        <v>27</v>
      </c>
      <c r="B14" s="305" t="s">
        <v>28</v>
      </c>
      <c r="C14" s="5" t="s">
        <v>16</v>
      </c>
      <c r="D14" s="133">
        <f>SUM('㈱塩釜:機船'!D14)</f>
        <v>5.3908000000000005</v>
      </c>
      <c r="E14" s="133">
        <f>SUM('㈱塩釜:機船'!E14)</f>
        <v>2.8448</v>
      </c>
      <c r="F14" s="133">
        <f>SUM('㈱塩釜:機船'!F14)</f>
        <v>16.6729</v>
      </c>
      <c r="G14" s="133">
        <f>SUM('㈱塩釜:機船'!G14)</f>
        <v>7.1444</v>
      </c>
      <c r="H14" s="133">
        <f>SUM('㈱塩釜:機船'!H14)</f>
        <v>0.4996</v>
      </c>
      <c r="I14" s="133">
        <f>SUM('㈱塩釜:機船'!I14)</f>
        <v>9.4283</v>
      </c>
      <c r="J14" s="133">
        <f>SUM('㈱塩釜:機船'!J14)</f>
        <v>6.3465</v>
      </c>
      <c r="K14" s="133">
        <f>SUM('㈱塩釜:機船'!K14)</f>
        <v>9.7296</v>
      </c>
      <c r="L14" s="133">
        <f>SUM('㈱塩釜:機船'!L14)</f>
        <v>1.8859000000000001</v>
      </c>
      <c r="M14" s="133">
        <f>SUM('㈱塩釜:機船'!M14)</f>
        <v>1.1502</v>
      </c>
      <c r="N14" s="133">
        <f>SUM('㈱塩釜:機船'!N14)</f>
        <v>0.6815</v>
      </c>
      <c r="O14" s="133">
        <f>SUM('㈱塩釜:機船'!O14)</f>
        <v>0.7213999999999999</v>
      </c>
      <c r="P14" s="116">
        <f t="shared" si="0"/>
        <v>62.4959</v>
      </c>
    </row>
    <row r="15" spans="1:16" ht="18.75">
      <c r="A15" s="18" t="s">
        <v>0</v>
      </c>
      <c r="B15" s="306"/>
      <c r="C15" s="7" t="s">
        <v>18</v>
      </c>
      <c r="D15" s="131">
        <f>SUM('㈱塩釜:機船'!D15)</f>
        <v>1181.605</v>
      </c>
      <c r="E15" s="131">
        <f>SUM('㈱塩釜:機船'!E15)</f>
        <v>831.379</v>
      </c>
      <c r="F15" s="131">
        <f>SUM('㈱塩釜:機船'!F15)</f>
        <v>5502.762</v>
      </c>
      <c r="G15" s="131">
        <f>SUM('㈱塩釜:機船'!G15)</f>
        <v>3121.544</v>
      </c>
      <c r="H15" s="131">
        <f>SUM('㈱塩釜:機船'!H15)</f>
        <v>323.894</v>
      </c>
      <c r="I15" s="131">
        <f>SUM('㈱塩釜:機船'!I15)</f>
        <v>3652.828</v>
      </c>
      <c r="J15" s="131">
        <f>SUM('㈱塩釜:機船'!J15)</f>
        <v>2816.463</v>
      </c>
      <c r="K15" s="131">
        <f>SUM('㈱塩釜:機船'!K15)</f>
        <v>5472.803</v>
      </c>
      <c r="L15" s="131">
        <f>SUM('㈱塩釜:機船'!L15)</f>
        <v>1089.4279999999999</v>
      </c>
      <c r="M15" s="131">
        <f>SUM('㈱塩釜:機船'!M15)</f>
        <v>233.118</v>
      </c>
      <c r="N15" s="131">
        <f>SUM('㈱塩釜:機船'!N15)</f>
        <v>126.303</v>
      </c>
      <c r="O15" s="131">
        <f>SUM('㈱塩釜:機船'!O15)</f>
        <v>226.421</v>
      </c>
      <c r="P15" s="117">
        <f t="shared" si="0"/>
        <v>24578.547999999995</v>
      </c>
    </row>
    <row r="16" spans="1:16" ht="18.75">
      <c r="A16" s="18" t="s">
        <v>29</v>
      </c>
      <c r="B16" s="305" t="s">
        <v>30</v>
      </c>
      <c r="C16" s="5" t="s">
        <v>16</v>
      </c>
      <c r="D16" s="133">
        <f>SUM('㈱塩釜:機船'!D16)</f>
        <v>152.26760000000002</v>
      </c>
      <c r="E16" s="133">
        <f>SUM('㈱塩釜:機船'!E16)</f>
        <v>98.1702</v>
      </c>
      <c r="F16" s="133">
        <f>SUM('㈱塩釜:機船'!F16)</f>
        <v>136.77820000000003</v>
      </c>
      <c r="G16" s="133">
        <f>SUM('㈱塩釜:機船'!G16)</f>
        <v>118.93350000000001</v>
      </c>
      <c r="H16" s="133">
        <f>SUM('㈱塩釜:機船'!H16)</f>
        <v>108.3923</v>
      </c>
      <c r="I16" s="133">
        <f>SUM('㈱塩釜:機船'!I16)</f>
        <v>114.4948</v>
      </c>
      <c r="J16" s="133">
        <f>SUM('㈱塩釜:機船'!J16)</f>
        <v>97.38640000000001</v>
      </c>
      <c r="K16" s="133">
        <f>SUM('㈱塩釜:機船'!K16)</f>
        <v>153.9596</v>
      </c>
      <c r="L16" s="133">
        <f>SUM('㈱塩釜:機船'!L16)</f>
        <v>245.92700000000002</v>
      </c>
      <c r="M16" s="133">
        <f>SUM('㈱塩釜:機船'!M16)</f>
        <v>607.4594</v>
      </c>
      <c r="N16" s="133">
        <f>SUM('㈱塩釜:機船'!N16)</f>
        <v>478.8134</v>
      </c>
      <c r="O16" s="133">
        <f>SUM('㈱塩釜:機船'!O16)</f>
        <v>307.5518</v>
      </c>
      <c r="P16" s="116">
        <f t="shared" si="0"/>
        <v>2620.1342000000004</v>
      </c>
    </row>
    <row r="17" spans="1:16" ht="18.75">
      <c r="A17" s="18"/>
      <c r="B17" s="306"/>
      <c r="C17" s="7" t="s">
        <v>18</v>
      </c>
      <c r="D17" s="131">
        <f>SUM('㈱塩釜:機船'!D17)</f>
        <v>146069.74099999998</v>
      </c>
      <c r="E17" s="131">
        <f>SUM('㈱塩釜:機船'!E17)</f>
        <v>105040.43</v>
      </c>
      <c r="F17" s="131">
        <f>SUM('㈱塩釜:機船'!F17)</f>
        <v>134702.018</v>
      </c>
      <c r="G17" s="131">
        <f>SUM('㈱塩釜:機船'!G17)</f>
        <v>165177.929</v>
      </c>
      <c r="H17" s="131">
        <f>SUM('㈱塩釜:機船'!H17)</f>
        <v>143216.375</v>
      </c>
      <c r="I17" s="131">
        <f>SUM('㈱塩釜:機船'!I17)</f>
        <v>117967.15100000001</v>
      </c>
      <c r="J17" s="131">
        <f>SUM('㈱塩釜:機船'!J17)</f>
        <v>110247.912</v>
      </c>
      <c r="K17" s="131">
        <f>SUM('㈱塩釜:機船'!K17)</f>
        <v>226849.626</v>
      </c>
      <c r="L17" s="131">
        <f>SUM('㈱塩釜:機船'!L17)</f>
        <v>406833.221</v>
      </c>
      <c r="M17" s="131">
        <f>SUM('㈱塩釜:機船'!M17)</f>
        <v>899719.9639999999</v>
      </c>
      <c r="N17" s="131">
        <f>SUM('㈱塩釜:機船'!N17)</f>
        <v>581201.574</v>
      </c>
      <c r="O17" s="131">
        <f>SUM('㈱塩釜:機船'!O17)</f>
        <v>371724.38800000004</v>
      </c>
      <c r="P17" s="117">
        <f t="shared" si="0"/>
        <v>3408750.329</v>
      </c>
    </row>
    <row r="18" spans="1:16" ht="18.75">
      <c r="A18" s="18" t="s">
        <v>31</v>
      </c>
      <c r="B18" s="15" t="s">
        <v>130</v>
      </c>
      <c r="C18" s="5" t="s">
        <v>16</v>
      </c>
      <c r="D18" s="133">
        <f>SUM('㈱塩釜:機船'!D18)</f>
        <v>69.5474</v>
      </c>
      <c r="E18" s="133">
        <f>SUM('㈱塩釜:機船'!E18)</f>
        <v>54.114399999999996</v>
      </c>
      <c r="F18" s="133">
        <f>SUM('㈱塩釜:機船'!F18)</f>
        <v>88.2624</v>
      </c>
      <c r="G18" s="133">
        <f>SUM('㈱塩釜:機船'!G18)</f>
        <v>49.74549999999999</v>
      </c>
      <c r="H18" s="133">
        <f>SUM('㈱塩釜:機船'!H18)</f>
        <v>90.0819</v>
      </c>
      <c r="I18" s="133">
        <f>SUM('㈱塩釜:機船'!I18)</f>
        <v>29.041400000000003</v>
      </c>
      <c r="J18" s="133">
        <f>SUM('㈱塩釜:機船'!J18)</f>
        <v>127.1724</v>
      </c>
      <c r="K18" s="133">
        <f>SUM('㈱塩釜:機船'!K18)</f>
        <v>77.48849999999999</v>
      </c>
      <c r="L18" s="133">
        <f>SUM('㈱塩釜:機船'!L18)</f>
        <v>13.0294</v>
      </c>
      <c r="M18" s="133">
        <f>SUM('㈱塩釜:機船'!M18)</f>
        <v>10.1156</v>
      </c>
      <c r="N18" s="133">
        <f>SUM('㈱塩釜:機船'!N18)</f>
        <v>6.0624</v>
      </c>
      <c r="O18" s="133">
        <f>SUM('㈱塩釜:機船'!O18)</f>
        <v>5.2338000000000005</v>
      </c>
      <c r="P18" s="116">
        <f t="shared" si="0"/>
        <v>619.8951</v>
      </c>
    </row>
    <row r="19" spans="1:16" ht="18.75">
      <c r="A19" s="18"/>
      <c r="B19" s="7" t="s">
        <v>131</v>
      </c>
      <c r="C19" s="7" t="s">
        <v>18</v>
      </c>
      <c r="D19" s="131">
        <f>SUM('㈱塩釜:機船'!D19)</f>
        <v>42204.570999999996</v>
      </c>
      <c r="E19" s="131">
        <f>SUM('㈱塩釜:機船'!E19)</f>
        <v>31598.485999999997</v>
      </c>
      <c r="F19" s="131">
        <f>SUM('㈱塩釜:機船'!F19)</f>
        <v>49235.978</v>
      </c>
      <c r="G19" s="131">
        <f>SUM('㈱塩釜:機船'!G19)</f>
        <v>26524.333</v>
      </c>
      <c r="H19" s="131">
        <f>SUM('㈱塩釜:機船'!H19)</f>
        <v>32884.195999999996</v>
      </c>
      <c r="I19" s="131">
        <f>SUM('㈱塩釜:機船'!I19)</f>
        <v>16534.211</v>
      </c>
      <c r="J19" s="131">
        <f>SUM('㈱塩釜:機船'!J19)</f>
        <v>64751.297999999995</v>
      </c>
      <c r="K19" s="131">
        <f>SUM('㈱塩釜:機船'!K19)</f>
        <v>52309.11</v>
      </c>
      <c r="L19" s="131">
        <f>SUM('㈱塩釜:機船'!L19)</f>
        <v>20547.841999999997</v>
      </c>
      <c r="M19" s="131">
        <f>SUM('㈱塩釜:機船'!M19)</f>
        <v>14704.556</v>
      </c>
      <c r="N19" s="131">
        <f>SUM('㈱塩釜:機船'!N19)</f>
        <v>8456.206</v>
      </c>
      <c r="O19" s="131">
        <f>SUM('㈱塩釜:機船'!O19)</f>
        <v>7874.421</v>
      </c>
      <c r="P19" s="117">
        <f t="shared" si="0"/>
        <v>367625.208</v>
      </c>
    </row>
    <row r="20" spans="1:16" ht="18.75">
      <c r="A20" s="18" t="s">
        <v>23</v>
      </c>
      <c r="B20" s="305" t="s">
        <v>32</v>
      </c>
      <c r="C20" s="5" t="s">
        <v>16</v>
      </c>
      <c r="D20" s="133">
        <f>SUM('㈱塩釜:機船'!D20)</f>
        <v>350.3164</v>
      </c>
      <c r="E20" s="133">
        <f>SUM('㈱塩釜:機船'!E20)</f>
        <v>249.6368</v>
      </c>
      <c r="F20" s="133">
        <f>SUM('㈱塩釜:機船'!F20)</f>
        <v>315.0258</v>
      </c>
      <c r="G20" s="133">
        <f>SUM('㈱塩釜:機船'!G20)</f>
        <v>230.2308</v>
      </c>
      <c r="H20" s="133">
        <f>SUM('㈱塩釜:機船'!H20)</f>
        <v>117.5154</v>
      </c>
      <c r="I20" s="133">
        <f>SUM('㈱塩釜:機船'!I20)</f>
        <v>168.3963</v>
      </c>
      <c r="J20" s="133">
        <f>SUM('㈱塩釜:機船'!J20)</f>
        <v>67.7938</v>
      </c>
      <c r="K20" s="133">
        <f>SUM('㈱塩釜:機船'!K20)</f>
        <v>10.302999999999999</v>
      </c>
      <c r="L20" s="133">
        <f>SUM('㈱塩釜:機船'!L20)</f>
        <v>35.998000000000005</v>
      </c>
      <c r="M20" s="133">
        <f>SUM('㈱塩釜:機船'!M20)</f>
        <v>188.6608</v>
      </c>
      <c r="N20" s="133">
        <f>SUM('㈱塩釜:機船'!N20)</f>
        <v>540.6518</v>
      </c>
      <c r="O20" s="133">
        <f>SUM('㈱塩釜:機船'!O20)</f>
        <v>702.7714000000001</v>
      </c>
      <c r="P20" s="116">
        <f t="shared" si="0"/>
        <v>2977.3003</v>
      </c>
    </row>
    <row r="21" spans="1:16" ht="18.75">
      <c r="A21" s="18"/>
      <c r="B21" s="306"/>
      <c r="C21" s="7" t="s">
        <v>18</v>
      </c>
      <c r="D21" s="131">
        <f>SUM('㈱塩釜:機船'!D21)</f>
        <v>145970.324</v>
      </c>
      <c r="E21" s="131">
        <f>SUM('㈱塩釜:機船'!E21)</f>
        <v>111462.183</v>
      </c>
      <c r="F21" s="131">
        <f>SUM('㈱塩釜:機船'!F21)</f>
        <v>124659.83000000002</v>
      </c>
      <c r="G21" s="131">
        <f>SUM('㈱塩釜:機船'!G21)</f>
        <v>77973.034</v>
      </c>
      <c r="H21" s="131">
        <f>SUM('㈱塩釜:機船'!H21)</f>
        <v>35140.087</v>
      </c>
      <c r="I21" s="131">
        <f>SUM('㈱塩釜:機船'!I21)</f>
        <v>46936.926</v>
      </c>
      <c r="J21" s="131">
        <f>SUM('㈱塩釜:機船'!J21)</f>
        <v>27218.595</v>
      </c>
      <c r="K21" s="131">
        <f>SUM('㈱塩釜:機船'!K21)</f>
        <v>6905.859</v>
      </c>
      <c r="L21" s="131">
        <f>SUM('㈱塩釜:機船'!L21)</f>
        <v>21712.84</v>
      </c>
      <c r="M21" s="131">
        <f>SUM('㈱塩釜:機船'!M21)</f>
        <v>94149.579</v>
      </c>
      <c r="N21" s="131">
        <f>SUM('㈱塩釜:機船'!N21)</f>
        <v>175220.946</v>
      </c>
      <c r="O21" s="131">
        <f>SUM('㈱塩釜:機船'!O21)</f>
        <v>198003.785</v>
      </c>
      <c r="P21" s="117">
        <f t="shared" si="0"/>
        <v>1065353.988</v>
      </c>
    </row>
    <row r="22" spans="1:16" ht="18.75">
      <c r="A22" s="18"/>
      <c r="B22" s="303" t="s">
        <v>164</v>
      </c>
      <c r="C22" s="5" t="s">
        <v>16</v>
      </c>
      <c r="D22" s="133">
        <f>+D12+D14+D16+D18+D20</f>
        <v>583.7764999999999</v>
      </c>
      <c r="E22" s="133">
        <f aca="true" t="shared" si="3" ref="E22:O22">+E12+E14+E16+E18+E20</f>
        <v>411.1231</v>
      </c>
      <c r="F22" s="133">
        <f t="shared" si="3"/>
        <v>563.0102</v>
      </c>
      <c r="G22" s="133">
        <f t="shared" si="3"/>
        <v>415.8311</v>
      </c>
      <c r="H22" s="133">
        <f t="shared" si="3"/>
        <v>333.92600000000004</v>
      </c>
      <c r="I22" s="133">
        <f t="shared" si="3"/>
        <v>343.68780000000004</v>
      </c>
      <c r="J22" s="133">
        <f t="shared" si="3"/>
        <v>412.52430000000004</v>
      </c>
      <c r="K22" s="133">
        <f t="shared" si="3"/>
        <v>800.8298000000001</v>
      </c>
      <c r="L22" s="133">
        <f t="shared" si="3"/>
        <v>375.45340000000004</v>
      </c>
      <c r="M22" s="133">
        <f t="shared" si="3"/>
        <v>811.1628999999999</v>
      </c>
      <c r="N22" s="133">
        <f t="shared" si="3"/>
        <v>1029.7724</v>
      </c>
      <c r="O22" s="133">
        <f t="shared" si="3"/>
        <v>1028.1551</v>
      </c>
      <c r="P22" s="116">
        <f t="shared" si="0"/>
        <v>7109.2526</v>
      </c>
    </row>
    <row r="23" spans="1:16" ht="18.75">
      <c r="A23" s="1"/>
      <c r="B23" s="304"/>
      <c r="C23" s="7" t="s">
        <v>18</v>
      </c>
      <c r="D23" s="131">
        <f>+D13+D15+D17+D19+D21</f>
        <v>356853.94999999995</v>
      </c>
      <c r="E23" s="131">
        <f aca="true" t="shared" si="4" ref="E23:O23">+E13+E15+E17+E19+E21</f>
        <v>266186.721</v>
      </c>
      <c r="F23" s="131">
        <f t="shared" si="4"/>
        <v>332871.982</v>
      </c>
      <c r="G23" s="131">
        <f t="shared" si="4"/>
        <v>306723.761</v>
      </c>
      <c r="H23" s="131">
        <f t="shared" si="4"/>
        <v>252539.77</v>
      </c>
      <c r="I23" s="131">
        <f t="shared" si="4"/>
        <v>224442.49400000004</v>
      </c>
      <c r="J23" s="131">
        <f t="shared" si="4"/>
        <v>390662.287</v>
      </c>
      <c r="K23" s="131">
        <f t="shared" si="4"/>
        <v>990622.006</v>
      </c>
      <c r="L23" s="131">
        <f t="shared" si="4"/>
        <v>674070.252</v>
      </c>
      <c r="M23" s="131">
        <f t="shared" si="4"/>
        <v>1020009.1839999999</v>
      </c>
      <c r="N23" s="131">
        <f t="shared" si="4"/>
        <v>776062.775</v>
      </c>
      <c r="O23" s="131">
        <f t="shared" si="4"/>
        <v>613902.05</v>
      </c>
      <c r="P23" s="117">
        <f t="shared" si="0"/>
        <v>6204947.232</v>
      </c>
    </row>
    <row r="24" spans="1:16" ht="18.75">
      <c r="A24" s="18" t="s">
        <v>0</v>
      </c>
      <c r="B24" s="305" t="s">
        <v>33</v>
      </c>
      <c r="C24" s="5" t="s">
        <v>16</v>
      </c>
      <c r="D24" s="133">
        <f>SUM('㈱塩釜:機船'!D24)</f>
        <v>6.373</v>
      </c>
      <c r="E24" s="133">
        <f>SUM('㈱塩釜:機船'!E24)</f>
        <v>5.084</v>
      </c>
      <c r="F24" s="133">
        <f>SUM('㈱塩釜:機船'!F24)</f>
        <v>4.0726</v>
      </c>
      <c r="G24" s="133">
        <f>SUM('㈱塩釜:機船'!G24)</f>
        <v>8.44</v>
      </c>
      <c r="H24" s="133">
        <f>SUM('㈱塩釜:機船'!H24)</f>
        <v>5.7836</v>
      </c>
      <c r="I24" s="133">
        <f>SUM('㈱塩釜:機船'!I24)</f>
        <v>5.6716</v>
      </c>
      <c r="J24" s="133">
        <f>SUM('㈱塩釜:機船'!J24)</f>
        <v>4.6186</v>
      </c>
      <c r="K24" s="133">
        <f>SUM('㈱塩釜:機船'!K24)</f>
        <v>6.8324</v>
      </c>
      <c r="L24" s="133">
        <f>SUM('㈱塩釜:機船'!L24)</f>
        <v>12.1588</v>
      </c>
      <c r="M24" s="133">
        <f>SUM('㈱塩釜:機船'!M24)</f>
        <v>37.3505</v>
      </c>
      <c r="N24" s="133">
        <f>SUM('㈱塩釜:機船'!N24)</f>
        <v>49.4381</v>
      </c>
      <c r="O24" s="133">
        <f>SUM('㈱塩釜:機船'!O24)</f>
        <v>34.944599999999994</v>
      </c>
      <c r="P24" s="116">
        <f t="shared" si="0"/>
        <v>180.76779999999997</v>
      </c>
    </row>
    <row r="25" spans="1:16" ht="18.75">
      <c r="A25" s="18" t="s">
        <v>34</v>
      </c>
      <c r="B25" s="306"/>
      <c r="C25" s="7" t="s">
        <v>18</v>
      </c>
      <c r="D25" s="131">
        <f>SUM('㈱塩釜:機船'!D25)</f>
        <v>4551.859</v>
      </c>
      <c r="E25" s="131">
        <f>SUM('㈱塩釜:機船'!E25)</f>
        <v>4224.9400000000005</v>
      </c>
      <c r="F25" s="131">
        <f>SUM('㈱塩釜:機船'!F25)</f>
        <v>4010.697</v>
      </c>
      <c r="G25" s="131">
        <f>SUM('㈱塩釜:機船'!G25)</f>
        <v>9181.784</v>
      </c>
      <c r="H25" s="131">
        <f>SUM('㈱塩釜:機船'!H25)</f>
        <v>6123.476000000001</v>
      </c>
      <c r="I25" s="131">
        <f>SUM('㈱塩釜:機船'!I25)</f>
        <v>4222.376</v>
      </c>
      <c r="J25" s="131">
        <f>SUM('㈱塩釜:機船'!J25)</f>
        <v>3630.827</v>
      </c>
      <c r="K25" s="131">
        <f>SUM('㈱塩釜:機船'!K25)</f>
        <v>5367.1939999999995</v>
      </c>
      <c r="L25" s="131">
        <f>SUM('㈱塩釜:機船'!L25)</f>
        <v>9545.981</v>
      </c>
      <c r="M25" s="131">
        <f>SUM('㈱塩釜:機船'!M25)</f>
        <v>30505.150999999998</v>
      </c>
      <c r="N25" s="131">
        <f>SUM('㈱塩釜:機船'!N25)</f>
        <v>30434.603</v>
      </c>
      <c r="O25" s="131">
        <f>SUM('㈱塩釜:機船'!O25)</f>
        <v>28159.674</v>
      </c>
      <c r="P25" s="117">
        <f t="shared" si="0"/>
        <v>139958.562</v>
      </c>
    </row>
    <row r="26" spans="1:16" ht="18.75">
      <c r="A26" s="18" t="s">
        <v>35</v>
      </c>
      <c r="B26" s="15" t="s">
        <v>20</v>
      </c>
      <c r="C26" s="5" t="s">
        <v>16</v>
      </c>
      <c r="D26" s="133">
        <f>SUM('㈱塩釜:機船'!D26)</f>
        <v>15.9806</v>
      </c>
      <c r="E26" s="133">
        <f>SUM('㈱塩釜:機船'!E26)</f>
        <v>7.8870000000000005</v>
      </c>
      <c r="F26" s="133">
        <f>SUM('㈱塩釜:機船'!F26)</f>
        <v>25.572000000000003</v>
      </c>
      <c r="G26" s="133">
        <f>SUM('㈱塩釜:機船'!G26)</f>
        <v>27.503</v>
      </c>
      <c r="H26" s="133">
        <f>SUM('㈱塩釜:機船'!H26)</f>
        <v>11.119</v>
      </c>
      <c r="I26" s="133">
        <f>SUM('㈱塩釜:機船'!I26)</f>
        <v>27.765</v>
      </c>
      <c r="J26" s="133">
        <f>SUM('㈱塩釜:機船'!J26)</f>
        <v>15.152000000000001</v>
      </c>
      <c r="K26" s="133">
        <f>SUM('㈱塩釜:機船'!K26)</f>
        <v>19.352</v>
      </c>
      <c r="L26" s="133">
        <f>SUM('㈱塩釜:機船'!L26)</f>
        <v>32.171</v>
      </c>
      <c r="M26" s="133">
        <f>SUM('㈱塩釜:機船'!M26)</f>
        <v>77.62</v>
      </c>
      <c r="N26" s="133">
        <f>SUM('㈱塩釜:機船'!N26)</f>
        <v>41.796</v>
      </c>
      <c r="O26" s="133">
        <f>SUM('㈱塩釜:機船'!O26)</f>
        <v>13.85</v>
      </c>
      <c r="P26" s="116">
        <f t="shared" si="0"/>
        <v>315.7676</v>
      </c>
    </row>
    <row r="27" spans="1:16" ht="18.75">
      <c r="A27" s="18" t="s">
        <v>36</v>
      </c>
      <c r="B27" s="7" t="s">
        <v>197</v>
      </c>
      <c r="C27" s="7" t="s">
        <v>18</v>
      </c>
      <c r="D27" s="131">
        <f>SUM('㈱塩釜:機船'!D27)</f>
        <v>7118.074</v>
      </c>
      <c r="E27" s="131">
        <f>SUM('㈱塩釜:機船'!E27)</f>
        <v>3113.909</v>
      </c>
      <c r="F27" s="131">
        <f>SUM('㈱塩釜:機船'!F27)</f>
        <v>10104.552</v>
      </c>
      <c r="G27" s="131">
        <f>SUM('㈱塩釜:機船'!G27)</f>
        <v>10789.808</v>
      </c>
      <c r="H27" s="131">
        <f>SUM('㈱塩釜:機船'!H27)</f>
        <v>4553.391</v>
      </c>
      <c r="I27" s="131">
        <f>SUM('㈱塩釜:機船'!I27)</f>
        <v>7138.117</v>
      </c>
      <c r="J27" s="131">
        <f>SUM('㈱塩釜:機船'!J27)</f>
        <v>4132.532</v>
      </c>
      <c r="K27" s="131">
        <f>SUM('㈱塩釜:機船'!K27)</f>
        <v>6791.322999999999</v>
      </c>
      <c r="L27" s="131">
        <f>SUM('㈱塩釜:機船'!L27)</f>
        <v>9011.714</v>
      </c>
      <c r="M27" s="131">
        <f>SUM('㈱塩釜:機船'!M27)</f>
        <v>24880.600000000002</v>
      </c>
      <c r="N27" s="131">
        <f>SUM('㈱塩釜:機船'!N27)</f>
        <v>15345.572</v>
      </c>
      <c r="O27" s="131">
        <f>SUM('㈱塩釜:機船'!O27)</f>
        <v>9460.517</v>
      </c>
      <c r="P27" s="117">
        <f t="shared" si="0"/>
        <v>112440.109</v>
      </c>
    </row>
    <row r="28" spans="1:16" ht="18.75">
      <c r="A28" s="18" t="s">
        <v>23</v>
      </c>
      <c r="B28" s="303" t="s">
        <v>164</v>
      </c>
      <c r="C28" s="5" t="s">
        <v>16</v>
      </c>
      <c r="D28" s="133">
        <f>+D24+D26</f>
        <v>22.3536</v>
      </c>
      <c r="E28" s="133">
        <f aca="true" t="shared" si="5" ref="E28:O28">+E24+E26</f>
        <v>12.971</v>
      </c>
      <c r="F28" s="133">
        <f t="shared" si="5"/>
        <v>29.644600000000004</v>
      </c>
      <c r="G28" s="133">
        <f t="shared" si="5"/>
        <v>35.943</v>
      </c>
      <c r="H28" s="133">
        <f t="shared" si="5"/>
        <v>16.9026</v>
      </c>
      <c r="I28" s="133">
        <f t="shared" si="5"/>
        <v>33.4366</v>
      </c>
      <c r="J28" s="133">
        <f t="shared" si="5"/>
        <v>19.7706</v>
      </c>
      <c r="K28" s="133">
        <f t="shared" si="5"/>
        <v>26.1844</v>
      </c>
      <c r="L28" s="133">
        <f t="shared" si="5"/>
        <v>44.3298</v>
      </c>
      <c r="M28" s="133">
        <f t="shared" si="5"/>
        <v>114.9705</v>
      </c>
      <c r="N28" s="133">
        <f t="shared" si="5"/>
        <v>91.2341</v>
      </c>
      <c r="O28" s="133">
        <f t="shared" si="5"/>
        <v>48.794599999999996</v>
      </c>
      <c r="P28" s="116">
        <f t="shared" si="0"/>
        <v>496.53540000000004</v>
      </c>
    </row>
    <row r="29" spans="1:16" ht="18.75">
      <c r="A29" s="1"/>
      <c r="B29" s="304"/>
      <c r="C29" s="7" t="s">
        <v>18</v>
      </c>
      <c r="D29" s="131">
        <f>+D25+D27</f>
        <v>11669.933</v>
      </c>
      <c r="E29" s="131">
        <f aca="true" t="shared" si="6" ref="E29:O29">+E25+E27</f>
        <v>7338.849</v>
      </c>
      <c r="F29" s="131">
        <f t="shared" si="6"/>
        <v>14115.249</v>
      </c>
      <c r="G29" s="131">
        <f t="shared" si="6"/>
        <v>19971.592</v>
      </c>
      <c r="H29" s="131">
        <f t="shared" si="6"/>
        <v>10676.867</v>
      </c>
      <c r="I29" s="131">
        <f t="shared" si="6"/>
        <v>11360.493</v>
      </c>
      <c r="J29" s="131">
        <f t="shared" si="6"/>
        <v>7763.359</v>
      </c>
      <c r="K29" s="131">
        <f t="shared" si="6"/>
        <v>12158.517</v>
      </c>
      <c r="L29" s="131">
        <f t="shared" si="6"/>
        <v>18557.695</v>
      </c>
      <c r="M29" s="131">
        <f t="shared" si="6"/>
        <v>55385.751000000004</v>
      </c>
      <c r="N29" s="131">
        <f t="shared" si="6"/>
        <v>45780.175</v>
      </c>
      <c r="O29" s="131">
        <f t="shared" si="6"/>
        <v>37620.191</v>
      </c>
      <c r="P29" s="117">
        <f t="shared" si="0"/>
        <v>252398.67099999997</v>
      </c>
    </row>
    <row r="30" spans="1:16" ht="18.75">
      <c r="A30" s="18" t="s">
        <v>0</v>
      </c>
      <c r="B30" s="305" t="s">
        <v>37</v>
      </c>
      <c r="C30" s="5" t="s">
        <v>16</v>
      </c>
      <c r="D30" s="133">
        <f>SUM('㈱塩釜:機船'!D30)</f>
        <v>104.0004</v>
      </c>
      <c r="E30" s="133">
        <f>SUM('㈱塩釜:機船'!E30)</f>
        <v>219.1696</v>
      </c>
      <c r="F30" s="133">
        <f>SUM('㈱塩釜:機船'!F30)</f>
        <v>235.6307</v>
      </c>
      <c r="G30" s="133">
        <f>SUM('㈱塩釜:機船'!G30)</f>
        <v>40.1099</v>
      </c>
      <c r="H30" s="133">
        <f>SUM('㈱塩釜:機船'!H30)</f>
        <v>0.7282</v>
      </c>
      <c r="I30" s="133">
        <f>SUM('㈱塩釜:機船'!I30)</f>
        <v>0.2581</v>
      </c>
      <c r="J30" s="133">
        <f>SUM('㈱塩釜:機船'!J30)</f>
        <v>5.3888</v>
      </c>
      <c r="K30" s="133">
        <f>SUM('㈱塩釜:機船'!K30)</f>
        <v>0</v>
      </c>
      <c r="L30" s="133">
        <f>SUM('㈱塩釜:機船'!L30)</f>
        <v>0.1512</v>
      </c>
      <c r="M30" s="133">
        <f>SUM('㈱塩釜:機船'!M30)</f>
        <v>156.6601</v>
      </c>
      <c r="N30" s="133">
        <f>SUM('㈱塩釜:機船'!N30)</f>
        <v>185.40089999999998</v>
      </c>
      <c r="O30" s="133">
        <f>SUM('㈱塩釜:機船'!O30)</f>
        <v>323.4834</v>
      </c>
      <c r="P30" s="116">
        <f t="shared" si="0"/>
        <v>1270.9813</v>
      </c>
    </row>
    <row r="31" spans="1:16" ht="18.75">
      <c r="A31" s="18" t="s">
        <v>38</v>
      </c>
      <c r="B31" s="306"/>
      <c r="C31" s="7" t="s">
        <v>18</v>
      </c>
      <c r="D31" s="131">
        <f>SUM('㈱塩釜:機船'!D31)</f>
        <v>31270.277</v>
      </c>
      <c r="E31" s="131">
        <f>SUM('㈱塩釜:機船'!E31)</f>
        <v>72674.84599999999</v>
      </c>
      <c r="F31" s="131">
        <f>SUM('㈱塩釜:機船'!F31)</f>
        <v>79870.575</v>
      </c>
      <c r="G31" s="131">
        <f>SUM('㈱塩釜:機船'!G31)</f>
        <v>13669.436</v>
      </c>
      <c r="H31" s="131">
        <f>SUM('㈱塩釜:機船'!H31)</f>
        <v>124.97500000000001</v>
      </c>
      <c r="I31" s="131">
        <f>SUM('㈱塩釜:機船'!I31)</f>
        <v>45.813</v>
      </c>
      <c r="J31" s="131">
        <f>SUM('㈱塩釜:機船'!J31)</f>
        <v>1505.3970000000002</v>
      </c>
      <c r="K31" s="131">
        <f>SUM('㈱塩釜:機船'!K31)</f>
        <v>0</v>
      </c>
      <c r="L31" s="131">
        <f>SUM('㈱塩釜:機船'!L31)</f>
        <v>47.262</v>
      </c>
      <c r="M31" s="131">
        <f>SUM('㈱塩釜:機船'!M31)</f>
        <v>59208.722</v>
      </c>
      <c r="N31" s="131">
        <f>SUM('㈱塩釜:機船'!N31)</f>
        <v>70153.514</v>
      </c>
      <c r="O31" s="131">
        <f>SUM('㈱塩釜:機船'!O31)</f>
        <v>118048.87</v>
      </c>
      <c r="P31" s="117">
        <f t="shared" si="0"/>
        <v>446619.6869999999</v>
      </c>
    </row>
    <row r="32" spans="1:16" ht="18.75">
      <c r="A32" s="18" t="s">
        <v>0</v>
      </c>
      <c r="B32" s="305" t="s">
        <v>39</v>
      </c>
      <c r="C32" s="5" t="s">
        <v>16</v>
      </c>
      <c r="D32" s="133">
        <f>SUM('㈱塩釜:機船'!D32)</f>
        <v>14.8337</v>
      </c>
      <c r="E32" s="133">
        <f>SUM('㈱塩釜:機船'!E32)</f>
        <v>8.5183</v>
      </c>
      <c r="F32" s="133">
        <f>SUM('㈱塩釜:機船'!F32)</f>
        <v>7.5484</v>
      </c>
      <c r="G32" s="133">
        <f>SUM('㈱塩釜:機船'!G32)</f>
        <v>6.9395999999999995</v>
      </c>
      <c r="H32" s="133">
        <f>SUM('㈱塩釜:機船'!H32)</f>
        <v>0.3105</v>
      </c>
      <c r="I32" s="133">
        <f>SUM('㈱塩釜:機船'!I32)</f>
        <v>0.12240000000000001</v>
      </c>
      <c r="J32" s="133">
        <f>SUM('㈱塩釜:機船'!J32)</f>
        <v>0.0049</v>
      </c>
      <c r="K32" s="133">
        <f>SUM('㈱塩釜:機船'!K32)</f>
        <v>0</v>
      </c>
      <c r="L32" s="133">
        <f>SUM('㈱塩釜:機船'!L32)</f>
        <v>0.1962</v>
      </c>
      <c r="M32" s="133">
        <f>SUM('㈱塩釜:機船'!M32)</f>
        <v>0.2241</v>
      </c>
      <c r="N32" s="133">
        <f>SUM('㈱塩釜:機船'!N32)</f>
        <v>0.8208</v>
      </c>
      <c r="O32" s="133">
        <f>SUM('㈱塩釜:機船'!O32)</f>
        <v>539.4816999999999</v>
      </c>
      <c r="P32" s="116">
        <f t="shared" si="0"/>
        <v>579.0006</v>
      </c>
    </row>
    <row r="33" spans="1:16" ht="18.75">
      <c r="A33" s="18" t="s">
        <v>40</v>
      </c>
      <c r="B33" s="306"/>
      <c r="C33" s="7" t="s">
        <v>18</v>
      </c>
      <c r="D33" s="131">
        <f>SUM('㈱塩釜:機船'!D33)</f>
        <v>1953.112</v>
      </c>
      <c r="E33" s="131">
        <f>SUM('㈱塩釜:機船'!E33)</f>
        <v>1125.7830000000001</v>
      </c>
      <c r="F33" s="131">
        <f>SUM('㈱塩釜:機船'!F33)</f>
        <v>782.543</v>
      </c>
      <c r="G33" s="131">
        <f>SUM('㈱塩釜:機船'!G33)</f>
        <v>840.378</v>
      </c>
      <c r="H33" s="131">
        <f>SUM('㈱塩釜:機船'!H33)</f>
        <v>29.064</v>
      </c>
      <c r="I33" s="131">
        <f>SUM('㈱塩釜:機船'!I33)</f>
        <v>8.303</v>
      </c>
      <c r="J33" s="131">
        <f>SUM('㈱塩釜:機船'!J33)</f>
        <v>0.258</v>
      </c>
      <c r="K33" s="131">
        <f>SUM('㈱塩釜:機船'!K33)</f>
        <v>0</v>
      </c>
      <c r="L33" s="131">
        <f>SUM('㈱塩釜:機船'!L33)</f>
        <v>26.028</v>
      </c>
      <c r="M33" s="131">
        <f>SUM('㈱塩釜:機船'!M33)</f>
        <v>59.489000000000004</v>
      </c>
      <c r="N33" s="131">
        <f>SUM('㈱塩釜:機船'!N33)</f>
        <v>278.838</v>
      </c>
      <c r="O33" s="131">
        <f>SUM('㈱塩釜:機船'!O33)</f>
        <v>100170.073</v>
      </c>
      <c r="P33" s="117">
        <f t="shared" si="0"/>
        <v>105273.869</v>
      </c>
    </row>
    <row r="34" spans="1:16" ht="18.75">
      <c r="A34" s="18"/>
      <c r="B34" s="15" t="s">
        <v>20</v>
      </c>
      <c r="C34" s="5" t="s">
        <v>16</v>
      </c>
      <c r="D34" s="133">
        <f>SUM('㈱塩釜:機船'!D34)</f>
        <v>0</v>
      </c>
      <c r="E34" s="133">
        <f>SUM('㈱塩釜:機船'!E34)</f>
        <v>0</v>
      </c>
      <c r="F34" s="133">
        <f>SUM('㈱塩釜:機船'!F34)</f>
        <v>0.0036</v>
      </c>
      <c r="G34" s="133">
        <f>SUM('㈱塩釜:機船'!G34)</f>
        <v>0</v>
      </c>
      <c r="H34" s="133">
        <f>SUM('㈱塩釜:機船'!H34)</f>
        <v>0.3518</v>
      </c>
      <c r="I34" s="133">
        <f>SUM('㈱塩釜:機船'!I34)</f>
        <v>0</v>
      </c>
      <c r="J34" s="133">
        <f>SUM('㈱塩釜:機船'!J34)</f>
        <v>0</v>
      </c>
      <c r="K34" s="133">
        <f>SUM('㈱塩釜:機船'!K34)</f>
        <v>0</v>
      </c>
      <c r="L34" s="133">
        <f>SUM('㈱塩釜:機船'!L34)</f>
        <v>0</v>
      </c>
      <c r="M34" s="133">
        <f>SUM('㈱塩釜:機船'!M34)</f>
        <v>0</v>
      </c>
      <c r="N34" s="133">
        <f>SUM('㈱塩釜:機船'!N34)</f>
        <v>0</v>
      </c>
      <c r="O34" s="133">
        <f>SUM('㈱塩釜:機船'!O34)</f>
        <v>0</v>
      </c>
      <c r="P34" s="116">
        <f t="shared" si="0"/>
        <v>0.3554</v>
      </c>
    </row>
    <row r="35" spans="1:16" ht="18.75">
      <c r="A35" s="18" t="s">
        <v>23</v>
      </c>
      <c r="B35" s="7" t="s">
        <v>134</v>
      </c>
      <c r="C35" s="7" t="s">
        <v>18</v>
      </c>
      <c r="D35" s="131">
        <f>SUM('㈱塩釜:機船'!D35)</f>
        <v>0</v>
      </c>
      <c r="E35" s="131">
        <f>SUM('㈱塩釜:機船'!E35)</f>
        <v>0</v>
      </c>
      <c r="F35" s="131">
        <f>SUM('㈱塩釜:機船'!F35)</f>
        <v>0.378</v>
      </c>
      <c r="G35" s="131">
        <f>SUM('㈱塩釜:機船'!G35)</f>
        <v>0</v>
      </c>
      <c r="H35" s="131">
        <f>SUM('㈱塩釜:機船'!H35)</f>
        <v>2.412</v>
      </c>
      <c r="I35" s="131">
        <f>SUM('㈱塩釜:機船'!I35)</f>
        <v>0</v>
      </c>
      <c r="J35" s="131">
        <f>SUM('㈱塩釜:機船'!J35)</f>
        <v>0</v>
      </c>
      <c r="K35" s="131">
        <f>SUM('㈱塩釜:機船'!K35)</f>
        <v>0</v>
      </c>
      <c r="L35" s="131">
        <f>SUM('㈱塩釜:機船'!L35)</f>
        <v>0</v>
      </c>
      <c r="M35" s="131">
        <f>SUM('㈱塩釜:機船'!M35)</f>
        <v>0</v>
      </c>
      <c r="N35" s="131">
        <f>SUM('㈱塩釜:機船'!N35)</f>
        <v>0</v>
      </c>
      <c r="O35" s="131">
        <f>SUM('㈱塩釜:機船'!O35)</f>
        <v>0</v>
      </c>
      <c r="P35" s="117">
        <f t="shared" si="0"/>
        <v>2.79</v>
      </c>
    </row>
    <row r="36" spans="1:16" ht="18.75">
      <c r="A36" s="10"/>
      <c r="B36" s="303" t="s">
        <v>198</v>
      </c>
      <c r="C36" s="5" t="s">
        <v>16</v>
      </c>
      <c r="D36" s="133">
        <f>+D30+D32+D34</f>
        <v>118.8341</v>
      </c>
      <c r="E36" s="133">
        <f aca="true" t="shared" si="7" ref="E36:O36">+E30+E32+E34</f>
        <v>227.6879</v>
      </c>
      <c r="F36" s="133">
        <f t="shared" si="7"/>
        <v>243.18269999999998</v>
      </c>
      <c r="G36" s="133">
        <f t="shared" si="7"/>
        <v>47.0495</v>
      </c>
      <c r="H36" s="133">
        <f t="shared" si="7"/>
        <v>1.3904999999999998</v>
      </c>
      <c r="I36" s="133">
        <f t="shared" si="7"/>
        <v>0.3805</v>
      </c>
      <c r="J36" s="133">
        <f t="shared" si="7"/>
        <v>5.3937</v>
      </c>
      <c r="K36" s="133">
        <f t="shared" si="7"/>
        <v>0</v>
      </c>
      <c r="L36" s="133">
        <f t="shared" si="7"/>
        <v>0.34740000000000004</v>
      </c>
      <c r="M36" s="133">
        <f t="shared" si="7"/>
        <v>156.8842</v>
      </c>
      <c r="N36" s="133">
        <f t="shared" si="7"/>
        <v>186.22169999999997</v>
      </c>
      <c r="O36" s="133">
        <f t="shared" si="7"/>
        <v>862.9650999999999</v>
      </c>
      <c r="P36" s="116">
        <f t="shared" si="0"/>
        <v>1850.3372999999997</v>
      </c>
    </row>
    <row r="37" spans="1:16" ht="18.75">
      <c r="A37" s="8"/>
      <c r="B37" s="304"/>
      <c r="C37" s="7" t="s">
        <v>18</v>
      </c>
      <c r="D37" s="131">
        <f>+D31+D33+D35</f>
        <v>33223.388999999996</v>
      </c>
      <c r="E37" s="131">
        <f aca="true" t="shared" si="8" ref="E37:O37">+E31+E33+E35</f>
        <v>73800.62899999999</v>
      </c>
      <c r="F37" s="131">
        <f t="shared" si="8"/>
        <v>80653.496</v>
      </c>
      <c r="G37" s="131">
        <f t="shared" si="8"/>
        <v>14509.814</v>
      </c>
      <c r="H37" s="131">
        <f t="shared" si="8"/>
        <v>156.45100000000002</v>
      </c>
      <c r="I37" s="131">
        <f t="shared" si="8"/>
        <v>54.116</v>
      </c>
      <c r="J37" s="131">
        <f t="shared" si="8"/>
        <v>1505.6550000000002</v>
      </c>
      <c r="K37" s="131">
        <f t="shared" si="8"/>
        <v>0</v>
      </c>
      <c r="L37" s="131">
        <f t="shared" si="8"/>
        <v>73.28999999999999</v>
      </c>
      <c r="M37" s="131">
        <f t="shared" si="8"/>
        <v>59268.211</v>
      </c>
      <c r="N37" s="131">
        <f t="shared" si="8"/>
        <v>70432.352</v>
      </c>
      <c r="O37" s="131">
        <f t="shared" si="8"/>
        <v>218218.943</v>
      </c>
      <c r="P37" s="117">
        <f t="shared" si="0"/>
        <v>551896.346</v>
      </c>
    </row>
    <row r="38" spans="1:16" ht="18.75">
      <c r="A38" s="307" t="s">
        <v>165</v>
      </c>
      <c r="B38" s="308"/>
      <c r="C38" s="5" t="s">
        <v>16</v>
      </c>
      <c r="D38" s="133">
        <f>SUM('㈱塩釜:機船'!D38)</f>
        <v>0.183</v>
      </c>
      <c r="E38" s="133">
        <f>SUM('㈱塩釜:機船'!E38)</f>
        <v>0.034999999999999996</v>
      </c>
      <c r="F38" s="133">
        <f>SUM('㈱塩釜:機船'!F38)</f>
        <v>0.285</v>
      </c>
      <c r="G38" s="133">
        <f>SUM('㈱塩釜:機船'!G38)</f>
        <v>0.614</v>
      </c>
      <c r="H38" s="133">
        <f>SUM('㈱塩釜:機船'!H38)</f>
        <v>1.1352</v>
      </c>
      <c r="I38" s="133">
        <f>SUM('㈱塩釜:機船'!I38)</f>
        <v>1.0603</v>
      </c>
      <c r="J38" s="133">
        <f>SUM('㈱塩釜:機船'!J38)</f>
        <v>3.1536</v>
      </c>
      <c r="K38" s="133">
        <f>SUM('㈱塩釜:機船'!K38)</f>
        <v>1.5836</v>
      </c>
      <c r="L38" s="133">
        <f>SUM('㈱塩釜:機船'!L38)</f>
        <v>1.8551</v>
      </c>
      <c r="M38" s="133">
        <f>SUM('㈱塩釜:機船'!M38)</f>
        <v>0.48460000000000003</v>
      </c>
      <c r="N38" s="133">
        <f>SUM('㈱塩釜:機船'!N38)</f>
        <v>0.2913</v>
      </c>
      <c r="O38" s="133">
        <f>SUM('㈱塩釜:機船'!O38)</f>
        <v>0.3329</v>
      </c>
      <c r="P38" s="116">
        <f t="shared" si="0"/>
        <v>11.0136</v>
      </c>
    </row>
    <row r="39" spans="1:16" ht="18.75">
      <c r="A39" s="309"/>
      <c r="B39" s="310"/>
      <c r="C39" s="7" t="s">
        <v>18</v>
      </c>
      <c r="D39" s="131">
        <f>SUM('㈱塩釜:機船'!D39)</f>
        <v>118.339</v>
      </c>
      <c r="E39" s="131">
        <f>SUM('㈱塩釜:機船'!E39)</f>
        <v>37.277</v>
      </c>
      <c r="F39" s="131">
        <f>SUM('㈱塩釜:機船'!F39)</f>
        <v>166.164</v>
      </c>
      <c r="G39" s="131">
        <f>SUM('㈱塩釜:機船'!G39)</f>
        <v>284.39599999999996</v>
      </c>
      <c r="H39" s="131">
        <f>SUM('㈱塩釜:機船'!H39)</f>
        <v>462.206</v>
      </c>
      <c r="I39" s="131">
        <f>SUM('㈱塩釜:機船'!I39)</f>
        <v>372.247</v>
      </c>
      <c r="J39" s="131">
        <f>SUM('㈱塩釜:機船'!J39)</f>
        <v>795.188</v>
      </c>
      <c r="K39" s="131">
        <f>SUM('㈱塩釜:機船'!K39)</f>
        <v>424.17</v>
      </c>
      <c r="L39" s="131">
        <f>SUM('㈱塩釜:機船'!L39)</f>
        <v>472.664</v>
      </c>
      <c r="M39" s="131">
        <f>SUM('㈱塩釜:機船'!M39)</f>
        <v>160.471</v>
      </c>
      <c r="N39" s="131">
        <f>SUM('㈱塩釜:機船'!N39)</f>
        <v>87.477</v>
      </c>
      <c r="O39" s="131">
        <f>SUM('㈱塩釜:機船'!O39)</f>
        <v>74.888</v>
      </c>
      <c r="P39" s="117">
        <f t="shared" si="0"/>
        <v>3455.4869999999996</v>
      </c>
    </row>
    <row r="40" spans="1:16" ht="18.75">
      <c r="A40" s="307" t="s">
        <v>166</v>
      </c>
      <c r="B40" s="308"/>
      <c r="C40" s="5" t="s">
        <v>16</v>
      </c>
      <c r="D40" s="133">
        <f>SUM('㈱塩釜:機船'!D40)</f>
        <v>3.3134</v>
      </c>
      <c r="E40" s="133">
        <f>SUM('㈱塩釜:機船'!E40)</f>
        <v>4.266299999999999</v>
      </c>
      <c r="F40" s="133">
        <f>SUM('㈱塩釜:機船'!F40)</f>
        <v>1.9115</v>
      </c>
      <c r="G40" s="133">
        <f>SUM('㈱塩釜:機船'!G40)</f>
        <v>1.5253999999999999</v>
      </c>
      <c r="H40" s="133">
        <f>SUM('㈱塩釜:機船'!H40)</f>
        <v>0.6959</v>
      </c>
      <c r="I40" s="133">
        <f>SUM('㈱塩釜:機船'!I40)</f>
        <v>0.2682</v>
      </c>
      <c r="J40" s="133">
        <f>SUM('㈱塩釜:機船'!J40)</f>
        <v>0.1316</v>
      </c>
      <c r="K40" s="133">
        <f>SUM('㈱塩釜:機船'!K40)</f>
        <v>0.1363</v>
      </c>
      <c r="L40" s="133">
        <f>SUM('㈱塩釜:機船'!L40)</f>
        <v>0.2672</v>
      </c>
      <c r="M40" s="133">
        <f>SUM('㈱塩釜:機船'!M40)</f>
        <v>0.24120000000000003</v>
      </c>
      <c r="N40" s="133">
        <f>SUM('㈱塩釜:機船'!N40)</f>
        <v>0.9271</v>
      </c>
      <c r="O40" s="133">
        <f>SUM('㈱塩釜:機船'!O40)</f>
        <v>4.4162</v>
      </c>
      <c r="P40" s="116">
        <f t="shared" si="0"/>
        <v>18.100299999999997</v>
      </c>
    </row>
    <row r="41" spans="1:16" ht="18.75">
      <c r="A41" s="309"/>
      <c r="B41" s="310"/>
      <c r="C41" s="7" t="s">
        <v>18</v>
      </c>
      <c r="D41" s="131">
        <f>SUM('㈱塩釜:機船'!D41)</f>
        <v>2505.945</v>
      </c>
      <c r="E41" s="131">
        <f>SUM('㈱塩釜:機船'!E41)</f>
        <v>3038.5879999999997</v>
      </c>
      <c r="F41" s="131">
        <f>SUM('㈱塩釜:機船'!F41)</f>
        <v>1379.425</v>
      </c>
      <c r="G41" s="131">
        <f>SUM('㈱塩釜:機船'!G41)</f>
        <v>984.2280000000001</v>
      </c>
      <c r="H41" s="131">
        <f>SUM('㈱塩釜:機船'!H41)</f>
        <v>441.56</v>
      </c>
      <c r="I41" s="131">
        <f>SUM('㈱塩釜:機船'!I41)</f>
        <v>177.431</v>
      </c>
      <c r="J41" s="131">
        <f>SUM('㈱塩釜:機船'!J41)</f>
        <v>81.049</v>
      </c>
      <c r="K41" s="131">
        <f>SUM('㈱塩釜:機船'!K41)</f>
        <v>98.197</v>
      </c>
      <c r="L41" s="131">
        <f>SUM('㈱塩釜:機船'!L41)</f>
        <v>130.25</v>
      </c>
      <c r="M41" s="131">
        <f>SUM('㈱塩釜:機船'!M41)</f>
        <v>88.218</v>
      </c>
      <c r="N41" s="131">
        <f>SUM('㈱塩釜:機船'!N41)</f>
        <v>622.908</v>
      </c>
      <c r="O41" s="131">
        <f>SUM('㈱塩釜:機船'!O41)</f>
        <v>3231.3289999999997</v>
      </c>
      <c r="P41" s="117">
        <f t="shared" si="0"/>
        <v>12779.128</v>
      </c>
    </row>
    <row r="42" spans="1:16" ht="18.75">
      <c r="A42" s="307" t="s">
        <v>167</v>
      </c>
      <c r="B42" s="308"/>
      <c r="C42" s="5" t="s">
        <v>16</v>
      </c>
      <c r="D42" s="133">
        <f>SUM('㈱塩釜:機船'!D42)</f>
        <v>0</v>
      </c>
      <c r="E42" s="133">
        <f>SUM('㈱塩釜:機船'!E42)</f>
        <v>0</v>
      </c>
      <c r="F42" s="133">
        <f>SUM('㈱塩釜:機船'!F42)</f>
        <v>0</v>
      </c>
      <c r="G42" s="133">
        <f>SUM('㈱塩釜:機船'!G42)</f>
        <v>0</v>
      </c>
      <c r="H42" s="133">
        <f>SUM('㈱塩釜:機船'!H42)</f>
        <v>0</v>
      </c>
      <c r="I42" s="133">
        <f>SUM('㈱塩釜:機船'!I42)</f>
        <v>0.004</v>
      </c>
      <c r="J42" s="133">
        <f>SUM('㈱塩釜:機船'!J42)</f>
        <v>0</v>
      </c>
      <c r="K42" s="133">
        <f>SUM('㈱塩釜:機船'!K42)</f>
        <v>0</v>
      </c>
      <c r="L42" s="133">
        <f>SUM('㈱塩釜:機船'!L42)</f>
        <v>0</v>
      </c>
      <c r="M42" s="133">
        <f>SUM('㈱塩釜:機船'!M42)</f>
        <v>0</v>
      </c>
      <c r="N42" s="133">
        <f>SUM('㈱塩釜:機船'!N42)</f>
        <v>0</v>
      </c>
      <c r="O42" s="133">
        <f>SUM('㈱塩釜:機船'!O42)</f>
        <v>1.763</v>
      </c>
      <c r="P42" s="116">
        <f t="shared" si="0"/>
        <v>1.767</v>
      </c>
    </row>
    <row r="43" spans="1:16" ht="18.75">
      <c r="A43" s="309"/>
      <c r="B43" s="310"/>
      <c r="C43" s="7" t="s">
        <v>18</v>
      </c>
      <c r="D43" s="131">
        <f>SUM('㈱塩釜:機船'!D43)</f>
        <v>0</v>
      </c>
      <c r="E43" s="131">
        <f>SUM('㈱塩釜:機船'!E43)</f>
        <v>0</v>
      </c>
      <c r="F43" s="131">
        <f>SUM('㈱塩釜:機船'!F43)</f>
        <v>0</v>
      </c>
      <c r="G43" s="131">
        <f>SUM('㈱塩釜:機船'!G43)</f>
        <v>0</v>
      </c>
      <c r="H43" s="131">
        <f>SUM('㈱塩釜:機船'!H43)</f>
        <v>0</v>
      </c>
      <c r="I43" s="131">
        <f>SUM('㈱塩釜:機船'!I43)</f>
        <v>10.5</v>
      </c>
      <c r="J43" s="131">
        <f>SUM('㈱塩釜:機船'!J43)</f>
        <v>0</v>
      </c>
      <c r="K43" s="131">
        <f>SUM('㈱塩釜:機船'!K43)</f>
        <v>0</v>
      </c>
      <c r="L43" s="131">
        <f>SUM('㈱塩釜:機船'!L43)</f>
        <v>0</v>
      </c>
      <c r="M43" s="131">
        <f>SUM('㈱塩釜:機船'!M43)</f>
        <v>0</v>
      </c>
      <c r="N43" s="131">
        <f>SUM('㈱塩釜:機船'!N43)</f>
        <v>0</v>
      </c>
      <c r="O43" s="131">
        <f>SUM('㈱塩釜:機船'!O43)</f>
        <v>2138.568</v>
      </c>
      <c r="P43" s="117">
        <f t="shared" si="0"/>
        <v>2149.068</v>
      </c>
    </row>
    <row r="44" spans="1:16" ht="18.75">
      <c r="A44" s="307" t="s">
        <v>168</v>
      </c>
      <c r="B44" s="308"/>
      <c r="C44" s="5" t="s">
        <v>16</v>
      </c>
      <c r="D44" s="133">
        <f>SUM('㈱塩釜:機船'!D44)</f>
        <v>1.9042000000000001</v>
      </c>
      <c r="E44" s="133">
        <f>SUM('㈱塩釜:機船'!E44)</f>
        <v>0.5806</v>
      </c>
      <c r="F44" s="133">
        <f>SUM('㈱塩釜:機船'!F44)</f>
        <v>0.3665</v>
      </c>
      <c r="G44" s="133">
        <f>SUM('㈱塩釜:機船'!G44)</f>
        <v>0.09269999999999999</v>
      </c>
      <c r="H44" s="133">
        <f>SUM('㈱塩釜:機船'!H44)</f>
        <v>0.027200000000000002</v>
      </c>
      <c r="I44" s="133">
        <f>SUM('㈱塩釜:機船'!I44)</f>
        <v>0.011300000000000001</v>
      </c>
      <c r="J44" s="133">
        <f>SUM('㈱塩釜:機船'!J44)</f>
        <v>0</v>
      </c>
      <c r="K44" s="133">
        <f>SUM('㈱塩釜:機船'!K44)</f>
        <v>0</v>
      </c>
      <c r="L44" s="133">
        <f>SUM('㈱塩釜:機船'!L44)</f>
        <v>0</v>
      </c>
      <c r="M44" s="133">
        <f>SUM('㈱塩釜:機船'!M44)</f>
        <v>0.06</v>
      </c>
      <c r="N44" s="133">
        <f>SUM('㈱塩釜:機船'!N44)</f>
        <v>0.0017</v>
      </c>
      <c r="O44" s="133">
        <f>SUM('㈱塩釜:機船'!O44)</f>
        <v>0.1701</v>
      </c>
      <c r="P44" s="116">
        <f t="shared" si="0"/>
        <v>3.2142999999999997</v>
      </c>
    </row>
    <row r="45" spans="1:16" ht="18.75">
      <c r="A45" s="309"/>
      <c r="B45" s="310"/>
      <c r="C45" s="7" t="s">
        <v>18</v>
      </c>
      <c r="D45" s="131">
        <f>SUM('㈱塩釜:機船'!D45)</f>
        <v>283.925</v>
      </c>
      <c r="E45" s="131">
        <f>SUM('㈱塩釜:機船'!E45)</f>
        <v>176.719</v>
      </c>
      <c r="F45" s="131">
        <f>SUM('㈱塩釜:機船'!F45)</f>
        <v>137.632</v>
      </c>
      <c r="G45" s="131">
        <f>SUM('㈱塩釜:機船'!G45)</f>
        <v>58.129999999999995</v>
      </c>
      <c r="H45" s="131">
        <f>SUM('㈱塩釜:機船'!H45)</f>
        <v>15.531</v>
      </c>
      <c r="I45" s="131">
        <f>SUM('㈱塩釜:機船'!I45)</f>
        <v>8.862</v>
      </c>
      <c r="J45" s="131">
        <f>SUM('㈱塩釜:機船'!J45)</f>
        <v>0</v>
      </c>
      <c r="K45" s="131">
        <f>SUM('㈱塩釜:機船'!K45)</f>
        <v>0</v>
      </c>
      <c r="L45" s="131">
        <f>SUM('㈱塩釜:機船'!L45)</f>
        <v>0</v>
      </c>
      <c r="M45" s="131">
        <f>SUM('㈱塩釜:機船'!M45)</f>
        <v>23.1</v>
      </c>
      <c r="N45" s="131">
        <f>SUM('㈱塩釜:機船'!N45)</f>
        <v>1.008</v>
      </c>
      <c r="O45" s="131">
        <f>SUM('㈱塩釜:機船'!O45)</f>
        <v>59.755</v>
      </c>
      <c r="P45" s="117">
        <f t="shared" si="0"/>
        <v>764.662</v>
      </c>
    </row>
    <row r="46" spans="1:16" ht="18.75">
      <c r="A46" s="307" t="s">
        <v>169</v>
      </c>
      <c r="B46" s="308"/>
      <c r="C46" s="5" t="s">
        <v>16</v>
      </c>
      <c r="D46" s="133">
        <f>SUM('㈱塩釜:機船'!D46)</f>
        <v>0.8891</v>
      </c>
      <c r="E46" s="133">
        <f>SUM('㈱塩釜:機船'!E46)</f>
        <v>1.0046</v>
      </c>
      <c r="F46" s="133">
        <f>SUM('㈱塩釜:機船'!F46)</f>
        <v>0.6755000000000001</v>
      </c>
      <c r="G46" s="133">
        <f>SUM('㈱塩釜:機船'!G46)</f>
        <v>0.22870000000000001</v>
      </c>
      <c r="H46" s="133">
        <f>SUM('㈱塩釜:機船'!H46)</f>
        <v>0.0854</v>
      </c>
      <c r="I46" s="133">
        <f>SUM('㈱塩釜:機船'!I46)</f>
        <v>0.3436</v>
      </c>
      <c r="J46" s="133">
        <f>SUM('㈱塩釜:機船'!J46)</f>
        <v>0.0126</v>
      </c>
      <c r="K46" s="133">
        <f>SUM('㈱塩釜:機船'!K46)</f>
        <v>0</v>
      </c>
      <c r="L46" s="133">
        <f>SUM('㈱塩釜:機船'!L46)</f>
        <v>0</v>
      </c>
      <c r="M46" s="133">
        <f>SUM('㈱塩釜:機船'!M46)</f>
        <v>0.1272</v>
      </c>
      <c r="N46" s="133">
        <f>SUM('㈱塩釜:機船'!N46)</f>
        <v>0.0531</v>
      </c>
      <c r="O46" s="133">
        <f>SUM('㈱塩釜:機船'!O46)</f>
        <v>0.01</v>
      </c>
      <c r="P46" s="116">
        <f t="shared" si="0"/>
        <v>3.4297999999999997</v>
      </c>
    </row>
    <row r="47" spans="1:16" ht="18.75">
      <c r="A47" s="309"/>
      <c r="B47" s="310"/>
      <c r="C47" s="7" t="s">
        <v>18</v>
      </c>
      <c r="D47" s="131">
        <f>SUM('㈱塩釜:機船'!D47)</f>
        <v>503.93899999999996</v>
      </c>
      <c r="E47" s="131">
        <f>SUM('㈱塩釜:機船'!E47)</f>
        <v>417.155</v>
      </c>
      <c r="F47" s="131">
        <f>SUM('㈱塩釜:機船'!F47)</f>
        <v>252.643</v>
      </c>
      <c r="G47" s="131">
        <f>SUM('㈱塩釜:機船'!G47)</f>
        <v>98.855</v>
      </c>
      <c r="H47" s="131">
        <f>SUM('㈱塩釜:機船'!H47)</f>
        <v>47.554</v>
      </c>
      <c r="I47" s="131">
        <f>SUM('㈱塩釜:機船'!I47)</f>
        <v>142.929</v>
      </c>
      <c r="J47" s="131">
        <f>SUM('㈱塩釜:機船'!J47)</f>
        <v>2.426</v>
      </c>
      <c r="K47" s="131">
        <f>SUM('㈱塩釜:機船'!K47)</f>
        <v>0</v>
      </c>
      <c r="L47" s="131">
        <f>SUM('㈱塩釜:機船'!L47)</f>
        <v>0</v>
      </c>
      <c r="M47" s="131">
        <f>SUM('㈱塩釜:機船'!M47)</f>
        <v>60.102</v>
      </c>
      <c r="N47" s="131">
        <f>SUM('㈱塩釜:機船'!N47)</f>
        <v>21.609</v>
      </c>
      <c r="O47" s="131">
        <f>SUM('㈱塩釜:機船'!O47)</f>
        <v>7.35</v>
      </c>
      <c r="P47" s="117">
        <f t="shared" si="0"/>
        <v>1554.562</v>
      </c>
    </row>
    <row r="48" spans="1:16" ht="18.75">
      <c r="A48" s="307" t="s">
        <v>170</v>
      </c>
      <c r="B48" s="308"/>
      <c r="C48" s="5" t="s">
        <v>16</v>
      </c>
      <c r="D48" s="133">
        <f>SUM('㈱塩釜:機船'!D48)</f>
        <v>0.0434</v>
      </c>
      <c r="E48" s="133">
        <f>SUM('㈱塩釜:機船'!E48)</f>
        <v>11.209</v>
      </c>
      <c r="F48" s="133">
        <f>SUM('㈱塩釜:機船'!F48)</f>
        <v>0.11</v>
      </c>
      <c r="G48" s="133">
        <f>SUM('㈱塩釜:機船'!G48)</f>
        <v>0.0031</v>
      </c>
      <c r="H48" s="133">
        <f>SUM('㈱塩釜:機船'!H48)</f>
        <v>4.6596</v>
      </c>
      <c r="I48" s="133">
        <f>SUM('㈱塩釜:機船'!I48)</f>
        <v>8.5856</v>
      </c>
      <c r="J48" s="133">
        <f>SUM('㈱塩釜:機船'!J48)</f>
        <v>128.74360000000001</v>
      </c>
      <c r="K48" s="133">
        <f>SUM('㈱塩釜:機船'!K48)</f>
        <v>0.6113</v>
      </c>
      <c r="L48" s="133">
        <f>SUM('㈱塩釜:機船'!L48)</f>
        <v>0.48040000000000005</v>
      </c>
      <c r="M48" s="133">
        <f>SUM('㈱塩釜:機船'!M48)</f>
        <v>0.4766</v>
      </c>
      <c r="N48" s="133">
        <f>SUM('㈱塩釜:機船'!N48)</f>
        <v>2.0167</v>
      </c>
      <c r="O48" s="133">
        <f>SUM('㈱塩釜:機船'!O48)</f>
        <v>2.0235</v>
      </c>
      <c r="P48" s="116">
        <f t="shared" si="0"/>
        <v>158.96280000000002</v>
      </c>
    </row>
    <row r="49" spans="1:16" ht="18.75">
      <c r="A49" s="309"/>
      <c r="B49" s="310"/>
      <c r="C49" s="7" t="s">
        <v>18</v>
      </c>
      <c r="D49" s="131">
        <f>SUM('㈱塩釜:機船'!D49)</f>
        <v>34.906</v>
      </c>
      <c r="E49" s="131">
        <f>SUM('㈱塩釜:機船'!E49)</f>
        <v>2275.077</v>
      </c>
      <c r="F49" s="131">
        <f>SUM('㈱塩釜:機船'!F49)</f>
        <v>21.315</v>
      </c>
      <c r="G49" s="131">
        <f>SUM('㈱塩釜:機船'!G49)</f>
        <v>3.906</v>
      </c>
      <c r="H49" s="131">
        <f>SUM('㈱塩釜:機船'!H49)</f>
        <v>113.463</v>
      </c>
      <c r="I49" s="131">
        <f>SUM('㈱塩釜:機船'!I49)</f>
        <v>652.0909999999999</v>
      </c>
      <c r="J49" s="131">
        <f>SUM('㈱塩釜:機船'!J49)</f>
        <v>21786.685</v>
      </c>
      <c r="K49" s="131">
        <f>SUM('㈱塩釜:機船'!K49)</f>
        <v>184.828</v>
      </c>
      <c r="L49" s="131">
        <f>SUM('㈱塩釜:機船'!L49)</f>
        <v>210.30700000000002</v>
      </c>
      <c r="M49" s="131">
        <f>SUM('㈱塩釜:機船'!M49)</f>
        <v>177.364</v>
      </c>
      <c r="N49" s="131">
        <f>SUM('㈱塩釜:機船'!N49)</f>
        <v>997.1610000000001</v>
      </c>
      <c r="O49" s="131">
        <f>SUM('㈱塩釜:機船'!O49)</f>
        <v>859.453</v>
      </c>
      <c r="P49" s="117">
        <f t="shared" si="0"/>
        <v>27316.556000000008</v>
      </c>
    </row>
    <row r="50" spans="1:16" ht="18.75">
      <c r="A50" s="307" t="s">
        <v>171</v>
      </c>
      <c r="B50" s="308"/>
      <c r="C50" s="5" t="s">
        <v>16</v>
      </c>
      <c r="D50" s="133">
        <f>SUM('㈱塩釜:機船'!D50)</f>
        <v>0.774</v>
      </c>
      <c r="E50" s="133">
        <f>SUM('㈱塩釜:機船'!E50)</f>
        <v>1.364</v>
      </c>
      <c r="F50" s="133">
        <f>SUM('㈱塩釜:機船'!F50)</f>
        <v>1.752</v>
      </c>
      <c r="G50" s="133">
        <f>SUM('㈱塩釜:機船'!G50)</f>
        <v>2.225</v>
      </c>
      <c r="H50" s="133">
        <f>SUM('㈱塩釜:機船'!H50)</f>
        <v>1.525</v>
      </c>
      <c r="I50" s="133">
        <f>SUM('㈱塩釜:機船'!I50)</f>
        <v>1.05</v>
      </c>
      <c r="J50" s="133">
        <f>SUM('㈱塩釜:機船'!J50)</f>
        <v>5.0794</v>
      </c>
      <c r="K50" s="133">
        <f>SUM('㈱塩釜:機船'!K50)</f>
        <v>39.803</v>
      </c>
      <c r="L50" s="133">
        <f>SUM('㈱塩釜:機船'!L50)</f>
        <v>63.889</v>
      </c>
      <c r="M50" s="133">
        <f>SUM('㈱塩釜:機船'!M50)</f>
        <v>186.3981</v>
      </c>
      <c r="N50" s="133">
        <f>SUM('㈱塩釜:機船'!N50)</f>
        <v>17.462</v>
      </c>
      <c r="O50" s="133">
        <f>SUM('㈱塩釜:機船'!O50)</f>
        <v>0.73</v>
      </c>
      <c r="P50" s="116">
        <f t="shared" si="0"/>
        <v>322.05150000000003</v>
      </c>
    </row>
    <row r="51" spans="1:16" ht="18.75">
      <c r="A51" s="309"/>
      <c r="B51" s="310"/>
      <c r="C51" s="7" t="s">
        <v>18</v>
      </c>
      <c r="D51" s="131">
        <f>SUM('㈱塩釜:機船'!D51)</f>
        <v>361.572</v>
      </c>
      <c r="E51" s="131">
        <f>SUM('㈱塩釜:機船'!E51)</f>
        <v>654.4580000000001</v>
      </c>
      <c r="F51" s="131">
        <f>SUM('㈱塩釜:機船'!F51)</f>
        <v>755.2570000000001</v>
      </c>
      <c r="G51" s="131">
        <f>SUM('㈱塩釜:機船'!G51)</f>
        <v>844.168</v>
      </c>
      <c r="H51" s="131">
        <f>SUM('㈱塩釜:機船'!H51)</f>
        <v>578.504</v>
      </c>
      <c r="I51" s="131">
        <f>SUM('㈱塩釜:機船'!I51)</f>
        <v>417.33299999999997</v>
      </c>
      <c r="J51" s="131">
        <f>SUM('㈱塩釜:機船'!J51)</f>
        <v>4299.724</v>
      </c>
      <c r="K51" s="131">
        <f>SUM('㈱塩釜:機船'!K51)</f>
        <v>17729.04</v>
      </c>
      <c r="L51" s="131">
        <f>SUM('㈱塩釜:機船'!L51)</f>
        <v>21242.593</v>
      </c>
      <c r="M51" s="131">
        <f>SUM('㈱塩釜:機船'!M51)</f>
        <v>13455.075</v>
      </c>
      <c r="N51" s="131">
        <f>SUM('㈱塩釜:機船'!N51)</f>
        <v>3201.846</v>
      </c>
      <c r="O51" s="131">
        <f>SUM('㈱塩釜:機船'!O51)</f>
        <v>336.948</v>
      </c>
      <c r="P51" s="117">
        <f t="shared" si="0"/>
        <v>63876.518</v>
      </c>
    </row>
    <row r="52" spans="1:16" ht="18.75">
      <c r="A52" s="307" t="s">
        <v>199</v>
      </c>
      <c r="B52" s="308"/>
      <c r="C52" s="5" t="s">
        <v>16</v>
      </c>
      <c r="D52" s="133">
        <f>SUM('㈱塩釜:機船'!D52)</f>
        <v>0.0501</v>
      </c>
      <c r="E52" s="133">
        <f>SUM('㈱塩釜:機船'!E52)</f>
        <v>0.1169</v>
      </c>
      <c r="F52" s="133">
        <f>SUM('㈱塩釜:機船'!F52)</f>
        <v>0.2842</v>
      </c>
      <c r="G52" s="133">
        <f>SUM('㈱塩釜:機船'!G52)</f>
        <v>0.2716</v>
      </c>
      <c r="H52" s="133">
        <f>SUM('㈱塩釜:機船'!H52)</f>
        <v>0.399</v>
      </c>
      <c r="I52" s="133">
        <f>SUM('㈱塩釜:機船'!I52)</f>
        <v>0.2422</v>
      </c>
      <c r="J52" s="133">
        <f>SUM('㈱塩釜:機船'!J52)</f>
        <v>0.4369</v>
      </c>
      <c r="K52" s="133">
        <f>SUM('㈱塩釜:機船'!K52)</f>
        <v>0.2513</v>
      </c>
      <c r="L52" s="133">
        <f>SUM('㈱塩釜:機船'!L52)</f>
        <v>2.0765</v>
      </c>
      <c r="M52" s="133">
        <f>SUM('㈱塩釜:機船'!M52)</f>
        <v>10.6411</v>
      </c>
      <c r="N52" s="133">
        <f>SUM('㈱塩釜:機船'!N52)</f>
        <v>4.038</v>
      </c>
      <c r="O52" s="133">
        <f>SUM('㈱塩釜:機船'!O52)</f>
        <v>0.9025000000000001</v>
      </c>
      <c r="P52" s="116">
        <f t="shared" si="0"/>
        <v>19.7103</v>
      </c>
    </row>
    <row r="53" spans="1:16" ht="18.75">
      <c r="A53" s="309"/>
      <c r="B53" s="310"/>
      <c r="C53" s="7" t="s">
        <v>18</v>
      </c>
      <c r="D53" s="131">
        <f>SUM('㈱塩釜:機船'!D53)</f>
        <v>65.448</v>
      </c>
      <c r="E53" s="131">
        <f>SUM('㈱塩釜:機船'!E53)</f>
        <v>170.952</v>
      </c>
      <c r="F53" s="131">
        <f>SUM('㈱塩釜:機船'!F53)</f>
        <v>371.423</v>
      </c>
      <c r="G53" s="131">
        <f>SUM('㈱塩釜:機船'!G53)</f>
        <v>268.995</v>
      </c>
      <c r="H53" s="131">
        <f>SUM('㈱塩釜:機船'!H53)</f>
        <v>268.902</v>
      </c>
      <c r="I53" s="131">
        <f>SUM('㈱塩釜:機船'!I53)</f>
        <v>192.795</v>
      </c>
      <c r="J53" s="131">
        <f>SUM('㈱塩釜:機船'!J53)</f>
        <v>333.333</v>
      </c>
      <c r="K53" s="131">
        <f>SUM('㈱塩釜:機船'!K53)</f>
        <v>113.151</v>
      </c>
      <c r="L53" s="131">
        <f>SUM('㈱塩釜:機船'!L53)</f>
        <v>650.982</v>
      </c>
      <c r="M53" s="131">
        <f>SUM('㈱塩釜:機船'!M53)</f>
        <v>2603.594</v>
      </c>
      <c r="N53" s="131">
        <f>SUM('㈱塩釜:機船'!N53)</f>
        <v>1176.46</v>
      </c>
      <c r="O53" s="131">
        <f>SUM('㈱塩釜:機船'!O53)</f>
        <v>382.156</v>
      </c>
      <c r="P53" s="117">
        <f t="shared" si="0"/>
        <v>6598.191000000001</v>
      </c>
    </row>
    <row r="54" spans="1:16" ht="18.75">
      <c r="A54" s="3" t="s">
        <v>0</v>
      </c>
      <c r="B54" s="305" t="s">
        <v>135</v>
      </c>
      <c r="C54" s="5" t="s">
        <v>16</v>
      </c>
      <c r="D54" s="133">
        <f>SUM('㈱塩釜:機船'!D54)</f>
        <v>0.1573</v>
      </c>
      <c r="E54" s="133">
        <f>SUM('㈱塩釜:機船'!E54)</f>
        <v>0.1342</v>
      </c>
      <c r="F54" s="133">
        <f>SUM('㈱塩釜:機船'!F54)</f>
        <v>0.3328</v>
      </c>
      <c r="G54" s="133">
        <f>SUM('㈱塩釜:機船'!G54)</f>
        <v>0.4599</v>
      </c>
      <c r="H54" s="133">
        <f>SUM('㈱塩釜:機船'!H54)</f>
        <v>0.3911</v>
      </c>
      <c r="I54" s="133">
        <f>SUM('㈱塩釜:機船'!I54)</f>
        <v>0.2956</v>
      </c>
      <c r="J54" s="133">
        <f>SUM('㈱塩釜:機船'!J54)</f>
        <v>0.2655</v>
      </c>
      <c r="K54" s="133">
        <f>SUM('㈱塩釜:機船'!K54)</f>
        <v>0.2678</v>
      </c>
      <c r="L54" s="133">
        <f>SUM('㈱塩釜:機船'!L54)</f>
        <v>0.2621</v>
      </c>
      <c r="M54" s="133">
        <f>SUM('㈱塩釜:機船'!M54)</f>
        <v>0.3074</v>
      </c>
      <c r="N54" s="133">
        <f>SUM('㈱塩釜:機船'!N54)</f>
        <v>0.3757</v>
      </c>
      <c r="O54" s="133">
        <f>SUM('㈱塩釜:機船'!O54)</f>
        <v>0.4803</v>
      </c>
      <c r="P54" s="116">
        <f t="shared" si="0"/>
        <v>3.7297000000000002</v>
      </c>
    </row>
    <row r="55" spans="1:16" ht="18.75">
      <c r="A55" s="18" t="s">
        <v>38</v>
      </c>
      <c r="B55" s="306"/>
      <c r="C55" s="7" t="s">
        <v>18</v>
      </c>
      <c r="D55" s="131">
        <f>SUM('㈱塩釜:機船'!D55)</f>
        <v>150.329</v>
      </c>
      <c r="E55" s="131">
        <f>SUM('㈱塩釜:機船'!E55)</f>
        <v>135.886</v>
      </c>
      <c r="F55" s="131">
        <f>SUM('㈱塩釜:機船'!F55)</f>
        <v>256.669</v>
      </c>
      <c r="G55" s="131">
        <f>SUM('㈱塩釜:機船'!G55)</f>
        <v>309.887</v>
      </c>
      <c r="H55" s="131">
        <f>SUM('㈱塩釜:機船'!H55)</f>
        <v>287.564</v>
      </c>
      <c r="I55" s="131">
        <f>SUM('㈱塩釜:機船'!I55)</f>
        <v>202.855</v>
      </c>
      <c r="J55" s="131">
        <f>SUM('㈱塩釜:機船'!J55)</f>
        <v>199.129</v>
      </c>
      <c r="K55" s="131">
        <f>SUM('㈱塩釜:機船'!K55)</f>
        <v>211.985</v>
      </c>
      <c r="L55" s="131">
        <f>SUM('㈱塩釜:機船'!L55)</f>
        <v>194.193</v>
      </c>
      <c r="M55" s="131">
        <f>SUM('㈱塩釜:機船'!M55)</f>
        <v>228.559</v>
      </c>
      <c r="N55" s="131">
        <f>SUM('㈱塩釜:機船'!N55)</f>
        <v>300.312</v>
      </c>
      <c r="O55" s="131">
        <f>SUM('㈱塩釜:機船'!O55)</f>
        <v>425.677</v>
      </c>
      <c r="P55" s="117">
        <f t="shared" si="0"/>
        <v>2903.045</v>
      </c>
    </row>
    <row r="56" spans="1:16" ht="18.75">
      <c r="A56" s="18" t="s">
        <v>17</v>
      </c>
      <c r="B56" s="15" t="s">
        <v>20</v>
      </c>
      <c r="C56" s="5" t="s">
        <v>16</v>
      </c>
      <c r="D56" s="133">
        <f>SUM('㈱塩釜:機船'!D56)</f>
        <v>2.4524000000000004</v>
      </c>
      <c r="E56" s="133">
        <f>SUM('㈱塩釜:機船'!E56)</f>
        <v>0.4797</v>
      </c>
      <c r="F56" s="133">
        <f>SUM('㈱塩釜:機船'!F56)</f>
        <v>0.6668000000000001</v>
      </c>
      <c r="G56" s="133">
        <f>SUM('㈱塩釜:機船'!G56)</f>
        <v>4.6673</v>
      </c>
      <c r="H56" s="133">
        <f>SUM('㈱塩釜:機船'!H56)</f>
        <v>9.8864</v>
      </c>
      <c r="I56" s="133">
        <f>SUM('㈱塩釜:機船'!I56)</f>
        <v>4.3344</v>
      </c>
      <c r="J56" s="133">
        <f>SUM('㈱塩釜:機船'!J56)</f>
        <v>4.2583</v>
      </c>
      <c r="K56" s="133">
        <f>SUM('㈱塩釜:機船'!K56)</f>
        <v>8.535400000000001</v>
      </c>
      <c r="L56" s="133">
        <f>SUM('㈱塩釜:機船'!L56)</f>
        <v>30.7895</v>
      </c>
      <c r="M56" s="133">
        <f>SUM('㈱塩釜:機船'!M56)</f>
        <v>26.755300000000002</v>
      </c>
      <c r="N56" s="133">
        <f>SUM('㈱塩釜:機船'!N56)</f>
        <v>8.0716</v>
      </c>
      <c r="O56" s="133">
        <f>SUM('㈱塩釜:機船'!O56)</f>
        <v>5.4539</v>
      </c>
      <c r="P56" s="116">
        <f t="shared" si="0"/>
        <v>106.35100000000001</v>
      </c>
    </row>
    <row r="57" spans="1:16" ht="18.75">
      <c r="A57" s="18" t="s">
        <v>23</v>
      </c>
      <c r="B57" s="7" t="s">
        <v>136</v>
      </c>
      <c r="C57" s="7" t="s">
        <v>18</v>
      </c>
      <c r="D57" s="131">
        <f>SUM('㈱塩釜:機船'!D57)</f>
        <v>424.088</v>
      </c>
      <c r="E57" s="131">
        <f>SUM('㈱塩釜:機船'!E57)</f>
        <v>337.40999999999997</v>
      </c>
      <c r="F57" s="131">
        <f>SUM('㈱塩釜:機船'!F57)</f>
        <v>505.538</v>
      </c>
      <c r="G57" s="131">
        <f>SUM('㈱塩釜:機船'!G57)</f>
        <v>978.374</v>
      </c>
      <c r="H57" s="131">
        <f>SUM('㈱塩釜:機船'!H57)</f>
        <v>1421.386</v>
      </c>
      <c r="I57" s="131">
        <f>SUM('㈱塩釜:機船'!I57)</f>
        <v>786.9549999999999</v>
      </c>
      <c r="J57" s="131">
        <f>SUM('㈱塩釜:機船'!J57)</f>
        <v>1367.205</v>
      </c>
      <c r="K57" s="131">
        <f>SUM('㈱塩釜:機船'!K57)</f>
        <v>1856.973</v>
      </c>
      <c r="L57" s="131">
        <f>SUM('㈱塩釜:機船'!L57)</f>
        <v>3540.513</v>
      </c>
      <c r="M57" s="131">
        <f>SUM('㈱塩釜:機船'!M57)</f>
        <v>2568.878</v>
      </c>
      <c r="N57" s="131">
        <f>SUM('㈱塩釜:機船'!N57)</f>
        <v>771.415</v>
      </c>
      <c r="O57" s="131">
        <f>SUM('㈱塩釜:機船'!O57)</f>
        <v>774.4929999999999</v>
      </c>
      <c r="P57" s="117">
        <f t="shared" si="0"/>
        <v>15333.228000000001</v>
      </c>
    </row>
    <row r="58" spans="1:16" ht="18.75">
      <c r="A58" s="18"/>
      <c r="B58" s="303" t="s">
        <v>198</v>
      </c>
      <c r="C58" s="5" t="s">
        <v>16</v>
      </c>
      <c r="D58" s="133">
        <f>+D54+D56</f>
        <v>2.6097</v>
      </c>
      <c r="E58" s="133">
        <f aca="true" t="shared" si="9" ref="E58:O58">+E54+E56</f>
        <v>0.6139</v>
      </c>
      <c r="F58" s="133">
        <f t="shared" si="9"/>
        <v>0.9996</v>
      </c>
      <c r="G58" s="133">
        <f t="shared" si="9"/>
        <v>5.1272</v>
      </c>
      <c r="H58" s="133">
        <f t="shared" si="9"/>
        <v>10.2775</v>
      </c>
      <c r="I58" s="133">
        <f t="shared" si="9"/>
        <v>4.63</v>
      </c>
      <c r="J58" s="133">
        <f t="shared" si="9"/>
        <v>4.5238000000000005</v>
      </c>
      <c r="K58" s="133">
        <f t="shared" si="9"/>
        <v>8.8032</v>
      </c>
      <c r="L58" s="133">
        <f t="shared" si="9"/>
        <v>31.0516</v>
      </c>
      <c r="M58" s="133">
        <f t="shared" si="9"/>
        <v>27.062700000000003</v>
      </c>
      <c r="N58" s="133">
        <f t="shared" si="9"/>
        <v>8.4473</v>
      </c>
      <c r="O58" s="133">
        <f t="shared" si="9"/>
        <v>5.9342</v>
      </c>
      <c r="P58" s="116">
        <f t="shared" si="0"/>
        <v>110.08070000000002</v>
      </c>
    </row>
    <row r="59" spans="1:16" ht="18.75">
      <c r="A59" s="1"/>
      <c r="B59" s="304"/>
      <c r="C59" s="7" t="s">
        <v>18</v>
      </c>
      <c r="D59" s="131">
        <f>+D55+D57</f>
        <v>574.417</v>
      </c>
      <c r="E59" s="131">
        <f aca="true" t="shared" si="10" ref="E59:O59">+E55+E57</f>
        <v>473.29599999999994</v>
      </c>
      <c r="F59" s="131">
        <f t="shared" si="10"/>
        <v>762.207</v>
      </c>
      <c r="G59" s="131">
        <f t="shared" si="10"/>
        <v>1288.261</v>
      </c>
      <c r="H59" s="131">
        <f t="shared" si="10"/>
        <v>1708.95</v>
      </c>
      <c r="I59" s="131">
        <f t="shared" si="10"/>
        <v>989.81</v>
      </c>
      <c r="J59" s="131">
        <f t="shared" si="10"/>
        <v>1566.3339999999998</v>
      </c>
      <c r="K59" s="131">
        <f t="shared" si="10"/>
        <v>2068.958</v>
      </c>
      <c r="L59" s="131">
        <f t="shared" si="10"/>
        <v>3734.706</v>
      </c>
      <c r="M59" s="131">
        <f t="shared" si="10"/>
        <v>2797.4370000000004</v>
      </c>
      <c r="N59" s="131">
        <f t="shared" si="10"/>
        <v>1071.7269999999999</v>
      </c>
      <c r="O59" s="131">
        <f t="shared" si="10"/>
        <v>1200.17</v>
      </c>
      <c r="P59" s="117">
        <f t="shared" si="0"/>
        <v>18236.273</v>
      </c>
    </row>
    <row r="60" spans="1:16" ht="18.75">
      <c r="A60" s="18" t="s">
        <v>0</v>
      </c>
      <c r="B60" s="305" t="s">
        <v>137</v>
      </c>
      <c r="C60" s="5" t="s">
        <v>16</v>
      </c>
      <c r="D60" s="133">
        <f>SUM('㈱塩釜:機船'!D60)</f>
        <v>6.690499999999999</v>
      </c>
      <c r="E60" s="133">
        <f>SUM('㈱塩釜:機船'!E60)</f>
        <v>5.1482</v>
      </c>
      <c r="F60" s="133">
        <f>SUM('㈱塩釜:機船'!F60)</f>
        <v>0.5323</v>
      </c>
      <c r="G60" s="133">
        <f>SUM('㈱塩釜:機船'!G60)</f>
        <v>0.8952</v>
      </c>
      <c r="H60" s="133">
        <f>SUM('㈱塩釜:機船'!H60)</f>
        <v>0.4452</v>
      </c>
      <c r="I60" s="133">
        <f>SUM('㈱塩釜:機船'!I60)</f>
        <v>1.6065</v>
      </c>
      <c r="J60" s="133">
        <f>SUM('㈱塩釜:機船'!J60)</f>
        <v>0.3337</v>
      </c>
      <c r="K60" s="133">
        <f>SUM('㈱塩釜:機船'!K60)</f>
        <v>0.388</v>
      </c>
      <c r="L60" s="133">
        <f>SUM('㈱塩釜:機船'!L60)</f>
        <v>1.218</v>
      </c>
      <c r="M60" s="133">
        <f>SUM('㈱塩釜:機船'!M60)</f>
        <v>1.6145</v>
      </c>
      <c r="N60" s="133">
        <f>SUM('㈱塩釜:機船'!N60)</f>
        <v>15.526499999999999</v>
      </c>
      <c r="O60" s="133">
        <f>SUM('㈱塩釜:機船'!O60)</f>
        <v>14.5379</v>
      </c>
      <c r="P60" s="116">
        <f t="shared" si="0"/>
        <v>48.9365</v>
      </c>
    </row>
    <row r="61" spans="1:16" ht="18.75">
      <c r="A61" s="18" t="s">
        <v>49</v>
      </c>
      <c r="B61" s="306"/>
      <c r="C61" s="7" t="s">
        <v>18</v>
      </c>
      <c r="D61" s="131">
        <f>SUM('㈱塩釜:機船'!D61)</f>
        <v>354.15000000000003</v>
      </c>
      <c r="E61" s="131">
        <f>SUM('㈱塩釜:機船'!E61)</f>
        <v>276.373</v>
      </c>
      <c r="F61" s="131">
        <f>SUM('㈱塩釜:機船'!F61)</f>
        <v>40.771</v>
      </c>
      <c r="G61" s="131">
        <f>SUM('㈱塩釜:機船'!G61)</f>
        <v>42.83</v>
      </c>
      <c r="H61" s="131">
        <f>SUM('㈱塩釜:機船'!H61)</f>
        <v>29.668</v>
      </c>
      <c r="I61" s="131">
        <f>SUM('㈱塩釜:機船'!I61)</f>
        <v>77.946</v>
      </c>
      <c r="J61" s="131">
        <f>SUM('㈱塩釜:機船'!J61)</f>
        <v>27.856</v>
      </c>
      <c r="K61" s="131">
        <f>SUM('㈱塩釜:機船'!K61)</f>
        <v>24.308</v>
      </c>
      <c r="L61" s="131">
        <f>SUM('㈱塩釜:機船'!L61)</f>
        <v>161.805</v>
      </c>
      <c r="M61" s="131">
        <f>SUM('㈱塩釜:機船'!M61)</f>
        <v>210.028</v>
      </c>
      <c r="N61" s="131">
        <f>SUM('㈱塩釜:機船'!N61)</f>
        <v>1576.281</v>
      </c>
      <c r="O61" s="131">
        <f>SUM('㈱塩釜:機船'!O61)</f>
        <v>1281.5400000000002</v>
      </c>
      <c r="P61" s="117">
        <f t="shared" si="0"/>
        <v>4103.5560000000005</v>
      </c>
    </row>
    <row r="62" spans="1:16" ht="18.75">
      <c r="A62" s="18" t="s">
        <v>0</v>
      </c>
      <c r="B62" s="15" t="s">
        <v>50</v>
      </c>
      <c r="C62" s="5" t="s">
        <v>16</v>
      </c>
      <c r="D62" s="133">
        <f>SUM('㈱塩釜:機船'!D62)</f>
        <v>7.7989999999999995</v>
      </c>
      <c r="E62" s="133">
        <f>SUM('㈱塩釜:機船'!E62)</f>
        <v>7.42</v>
      </c>
      <c r="F62" s="133">
        <f>SUM('㈱塩釜:機船'!F62)</f>
        <v>5.779999999999999</v>
      </c>
      <c r="G62" s="133">
        <f>SUM('㈱塩釜:機船'!G62)</f>
        <v>10.614</v>
      </c>
      <c r="H62" s="133">
        <f>SUM('㈱塩釜:機船'!H62)</f>
        <v>11.254999999999999</v>
      </c>
      <c r="I62" s="133">
        <f>SUM('㈱塩釜:機船'!I62)</f>
        <v>14.411</v>
      </c>
      <c r="J62" s="133">
        <f>SUM('㈱塩釜:機船'!J62)</f>
        <v>7.654</v>
      </c>
      <c r="K62" s="133">
        <f>SUM('㈱塩釜:機船'!K62)</f>
        <v>23.705000000000002</v>
      </c>
      <c r="L62" s="133">
        <f>SUM('㈱塩釜:機船'!L62)</f>
        <v>31.986</v>
      </c>
      <c r="M62" s="133">
        <f>SUM('㈱塩釜:機船'!M62)</f>
        <v>52.269</v>
      </c>
      <c r="N62" s="133">
        <f>SUM('㈱塩釜:機船'!N62)</f>
        <v>53.352999999999994</v>
      </c>
      <c r="O62" s="133">
        <f>SUM('㈱塩釜:機船'!O62)</f>
        <v>25.432</v>
      </c>
      <c r="P62" s="116">
        <f t="shared" si="0"/>
        <v>251.67799999999997</v>
      </c>
    </row>
    <row r="63" spans="1:16" ht="18.75">
      <c r="A63" s="18" t="s">
        <v>51</v>
      </c>
      <c r="B63" s="7" t="s">
        <v>138</v>
      </c>
      <c r="C63" s="7" t="s">
        <v>18</v>
      </c>
      <c r="D63" s="131">
        <f>SUM('㈱塩釜:機船'!D63)</f>
        <v>887.6490000000001</v>
      </c>
      <c r="E63" s="131">
        <f>SUM('㈱塩釜:機船'!E63)</f>
        <v>760.725</v>
      </c>
      <c r="F63" s="131">
        <f>SUM('㈱塩釜:機船'!F63)</f>
        <v>737.2280000000001</v>
      </c>
      <c r="G63" s="131">
        <f>SUM('㈱塩釜:機船'!G63)</f>
        <v>1318.748</v>
      </c>
      <c r="H63" s="131">
        <f>SUM('㈱塩釜:機船'!H63)</f>
        <v>1577.751</v>
      </c>
      <c r="I63" s="131">
        <f>SUM('㈱塩釜:機船'!I63)</f>
        <v>2015.1499999999999</v>
      </c>
      <c r="J63" s="131">
        <f>SUM('㈱塩釜:機船'!J63)</f>
        <v>1044.771</v>
      </c>
      <c r="K63" s="131">
        <f>SUM('㈱塩釜:機船'!K63)</f>
        <v>2830.601</v>
      </c>
      <c r="L63" s="131">
        <f>SUM('㈱塩釜:機船'!L63)</f>
        <v>3555.0060000000003</v>
      </c>
      <c r="M63" s="131">
        <f>SUM('㈱塩釜:機船'!M63)</f>
        <v>5454.488</v>
      </c>
      <c r="N63" s="131">
        <f>SUM('㈱塩釜:機船'!N63)</f>
        <v>5757.843</v>
      </c>
      <c r="O63" s="131">
        <f>SUM('㈱塩釜:機船'!O63)</f>
        <v>2696.085</v>
      </c>
      <c r="P63" s="117">
        <f t="shared" si="0"/>
        <v>28636.045000000002</v>
      </c>
    </row>
    <row r="64" spans="1:16" ht="18.75">
      <c r="A64" s="18" t="s">
        <v>0</v>
      </c>
      <c r="B64" s="305" t="s">
        <v>53</v>
      </c>
      <c r="C64" s="5" t="s">
        <v>16</v>
      </c>
      <c r="D64" s="133">
        <f>SUM('㈱塩釜:機船'!D64)</f>
        <v>0</v>
      </c>
      <c r="E64" s="133">
        <f>SUM('㈱塩釜:機船'!E64)</f>
        <v>0</v>
      </c>
      <c r="F64" s="133">
        <f>SUM('㈱塩釜:機船'!F64)</f>
        <v>0</v>
      </c>
      <c r="G64" s="133">
        <f>SUM('㈱塩釜:機船'!G64)</f>
        <v>0</v>
      </c>
      <c r="H64" s="133">
        <f>SUM('㈱塩釜:機船'!H64)</f>
        <v>0.2173</v>
      </c>
      <c r="I64" s="133">
        <f>SUM('㈱塩釜:機船'!I64)</f>
        <v>0</v>
      </c>
      <c r="J64" s="133">
        <f>SUM('㈱塩釜:機船'!J64)</f>
        <v>0</v>
      </c>
      <c r="K64" s="133">
        <f>SUM('㈱塩釜:機船'!K64)</f>
        <v>0</v>
      </c>
      <c r="L64" s="133">
        <f>SUM('㈱塩釜:機船'!L64)</f>
        <v>0</v>
      </c>
      <c r="M64" s="133">
        <f>SUM('㈱塩釜:機船'!M64)</f>
        <v>0</v>
      </c>
      <c r="N64" s="133">
        <f>SUM('㈱塩釜:機船'!N64)</f>
        <v>0</v>
      </c>
      <c r="O64" s="133">
        <f>SUM('㈱塩釜:機船'!O64)</f>
        <v>0</v>
      </c>
      <c r="P64" s="116">
        <f t="shared" si="0"/>
        <v>0.2173</v>
      </c>
    </row>
    <row r="65" spans="1:16" ht="18.75">
      <c r="A65" s="18" t="s">
        <v>23</v>
      </c>
      <c r="B65" s="306"/>
      <c r="C65" s="7" t="s">
        <v>18</v>
      </c>
      <c r="D65" s="131">
        <f>SUM('㈱塩釜:機船'!D65)</f>
        <v>0</v>
      </c>
      <c r="E65" s="131">
        <f>SUM('㈱塩釜:機船'!E65)</f>
        <v>0</v>
      </c>
      <c r="F65" s="131">
        <f>SUM('㈱塩釜:機船'!F65)</f>
        <v>0</v>
      </c>
      <c r="G65" s="131">
        <f>SUM('㈱塩釜:機船'!G65)</f>
        <v>0</v>
      </c>
      <c r="H65" s="131">
        <f>SUM('㈱塩釜:機船'!H65)</f>
        <v>6.845</v>
      </c>
      <c r="I65" s="131">
        <f>SUM('㈱塩釜:機船'!I65)</f>
        <v>0</v>
      </c>
      <c r="J65" s="131">
        <f>SUM('㈱塩釜:機船'!J65)</f>
        <v>0</v>
      </c>
      <c r="K65" s="131">
        <f>SUM('㈱塩釜:機船'!K65)</f>
        <v>0</v>
      </c>
      <c r="L65" s="131">
        <f>SUM('㈱塩釜:機船'!L65)</f>
        <v>0</v>
      </c>
      <c r="M65" s="131">
        <f>SUM('㈱塩釜:機船'!M65)</f>
        <v>0</v>
      </c>
      <c r="N65" s="131">
        <f>SUM('㈱塩釜:機船'!N65)</f>
        <v>0</v>
      </c>
      <c r="O65" s="131">
        <f>SUM('㈱塩釜:機船'!O65)</f>
        <v>0</v>
      </c>
      <c r="P65" s="117">
        <f t="shared" si="0"/>
        <v>6.845</v>
      </c>
    </row>
    <row r="66" spans="1:16" ht="18.75">
      <c r="A66" s="10"/>
      <c r="B66" s="15" t="s">
        <v>20</v>
      </c>
      <c r="C66" s="5" t="s">
        <v>16</v>
      </c>
      <c r="D66" s="133">
        <f>SUM('㈱塩釜:機船'!D66)</f>
        <v>0.668</v>
      </c>
      <c r="E66" s="133">
        <f>SUM('㈱塩釜:機船'!E66)</f>
        <v>0.336</v>
      </c>
      <c r="F66" s="133">
        <f>SUM('㈱塩釜:機船'!F66)</f>
        <v>0.147</v>
      </c>
      <c r="G66" s="133">
        <f>SUM('㈱塩釜:機船'!G66)</f>
        <v>0.153</v>
      </c>
      <c r="H66" s="133">
        <f>SUM('㈱塩釜:機船'!H66)</f>
        <v>2.199</v>
      </c>
      <c r="I66" s="133">
        <f>SUM('㈱塩釜:機船'!I66)</f>
        <v>0.033</v>
      </c>
      <c r="J66" s="133">
        <f>SUM('㈱塩釜:機船'!J66)</f>
        <v>0</v>
      </c>
      <c r="K66" s="133">
        <f>SUM('㈱塩釜:機船'!K66)</f>
        <v>0.285</v>
      </c>
      <c r="L66" s="133">
        <f>SUM('㈱塩釜:機船'!L66)</f>
        <v>1.956</v>
      </c>
      <c r="M66" s="133">
        <f>SUM('㈱塩釜:機船'!M66)</f>
        <v>16.528</v>
      </c>
      <c r="N66" s="133">
        <f>SUM('㈱塩釜:機船'!N66)</f>
        <v>0.5579999999999999</v>
      </c>
      <c r="O66" s="133">
        <f>SUM('㈱塩釜:機船'!O66)</f>
        <v>0.856</v>
      </c>
      <c r="P66" s="116">
        <f t="shared" si="0"/>
        <v>23.719</v>
      </c>
    </row>
    <row r="67" spans="1:16" ht="19.5" thickBot="1">
      <c r="A67" s="11" t="s">
        <v>0</v>
      </c>
      <c r="B67" s="12" t="s">
        <v>138</v>
      </c>
      <c r="C67" s="12" t="s">
        <v>18</v>
      </c>
      <c r="D67" s="120">
        <f>SUM('㈱塩釜:機船'!D67)</f>
        <v>4.91</v>
      </c>
      <c r="E67" s="120">
        <f>SUM('㈱塩釜:機船'!E67)</f>
        <v>1.059</v>
      </c>
      <c r="F67" s="120">
        <f>SUM('㈱塩釜:機船'!F67)</f>
        <v>9.545</v>
      </c>
      <c r="G67" s="120">
        <f>SUM('㈱塩釜:機船'!G67)</f>
        <v>8.348</v>
      </c>
      <c r="H67" s="120">
        <f>SUM('㈱塩釜:機船'!H67)</f>
        <v>135.66</v>
      </c>
      <c r="I67" s="120">
        <f>SUM('㈱塩釜:機船'!I67)</f>
        <v>2.094</v>
      </c>
      <c r="J67" s="120">
        <f>SUM('㈱塩釜:機船'!J67)</f>
        <v>0.21</v>
      </c>
      <c r="K67" s="120">
        <f>SUM('㈱塩釜:機船'!K67)</f>
        <v>10.03</v>
      </c>
      <c r="L67" s="120">
        <f>SUM('㈱塩釜:機船'!L67)</f>
        <v>136.605</v>
      </c>
      <c r="M67" s="120">
        <f>SUM('㈱塩釜:機船'!M67)</f>
        <v>1738.2269999999999</v>
      </c>
      <c r="N67" s="120">
        <f>SUM('㈱塩釜:機船'!N67)</f>
        <v>18.21</v>
      </c>
      <c r="O67" s="120">
        <f>SUM('㈱塩釜:機船'!O67)</f>
        <v>51.065</v>
      </c>
      <c r="P67" s="121">
        <f t="shared" si="0"/>
        <v>2115.9629999999997</v>
      </c>
    </row>
    <row r="68" ht="18.75">
      <c r="P68" s="27"/>
    </row>
    <row r="69" spans="1:16" ht="19.5" thickBot="1">
      <c r="A69" s="13" t="s">
        <v>87</v>
      </c>
      <c r="B69" s="3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 t="s">
        <v>139</v>
      </c>
      <c r="P69" s="13"/>
    </row>
    <row r="70" spans="1:16" ht="18.75">
      <c r="A70" s="1"/>
      <c r="B70" s="9"/>
      <c r="C70" s="9"/>
      <c r="D70" s="28" t="s">
        <v>2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14</v>
      </c>
    </row>
    <row r="71" spans="1:16" ht="18.75">
      <c r="A71" s="18" t="s">
        <v>49</v>
      </c>
      <c r="B71" s="303" t="s">
        <v>173</v>
      </c>
      <c r="C71" s="5" t="s">
        <v>16</v>
      </c>
      <c r="D71" s="118">
        <f>+D60+D62+D64+D66</f>
        <v>15.157499999999999</v>
      </c>
      <c r="E71" s="118">
        <f aca="true" t="shared" si="11" ref="E71:O71">+E60+E62+E64+E66</f>
        <v>12.904200000000001</v>
      </c>
      <c r="F71" s="118">
        <f t="shared" si="11"/>
        <v>6.4593</v>
      </c>
      <c r="G71" s="118">
        <f t="shared" si="11"/>
        <v>11.6622</v>
      </c>
      <c r="H71" s="118">
        <f t="shared" si="11"/>
        <v>14.116499999999998</v>
      </c>
      <c r="I71" s="118">
        <f t="shared" si="11"/>
        <v>16.0505</v>
      </c>
      <c r="J71" s="118">
        <f t="shared" si="11"/>
        <v>7.9877</v>
      </c>
      <c r="K71" s="118">
        <f t="shared" si="11"/>
        <v>24.378000000000004</v>
      </c>
      <c r="L71" s="118">
        <f t="shared" si="11"/>
        <v>35.160000000000004</v>
      </c>
      <c r="M71" s="118">
        <f t="shared" si="11"/>
        <v>70.41149999999999</v>
      </c>
      <c r="N71" s="118">
        <f t="shared" si="11"/>
        <v>69.4375</v>
      </c>
      <c r="O71" s="118">
        <f t="shared" si="11"/>
        <v>40.8259</v>
      </c>
      <c r="P71" s="116">
        <f>SUM(D71:O71)</f>
        <v>324.5508</v>
      </c>
    </row>
    <row r="72" spans="1:16" ht="18.75">
      <c r="A72" s="1" t="s">
        <v>51</v>
      </c>
      <c r="B72" s="304"/>
      <c r="C72" s="7" t="s">
        <v>18</v>
      </c>
      <c r="D72" s="131">
        <f>+D61+D63+D65+D67</f>
        <v>1246.7090000000003</v>
      </c>
      <c r="E72" s="131">
        <f aca="true" t="shared" si="12" ref="E72:O72">+E61+E63+E65+E67</f>
        <v>1038.157</v>
      </c>
      <c r="F72" s="131">
        <f t="shared" si="12"/>
        <v>787.544</v>
      </c>
      <c r="G72" s="131">
        <f t="shared" si="12"/>
        <v>1369.926</v>
      </c>
      <c r="H72" s="131">
        <f t="shared" si="12"/>
        <v>1749.924</v>
      </c>
      <c r="I72" s="131">
        <f t="shared" si="12"/>
        <v>2095.19</v>
      </c>
      <c r="J72" s="131">
        <f t="shared" si="12"/>
        <v>1072.837</v>
      </c>
      <c r="K72" s="131">
        <f t="shared" si="12"/>
        <v>2864.9390000000003</v>
      </c>
      <c r="L72" s="131">
        <f t="shared" si="12"/>
        <v>3853.416</v>
      </c>
      <c r="M72" s="131">
        <f t="shared" si="12"/>
        <v>7402.743</v>
      </c>
      <c r="N72" s="131">
        <f t="shared" si="12"/>
        <v>7352.334</v>
      </c>
      <c r="O72" s="131">
        <f t="shared" si="12"/>
        <v>4028.69</v>
      </c>
      <c r="P72" s="117">
        <f>SUM(D72:O72)</f>
        <v>34862.409</v>
      </c>
    </row>
    <row r="73" spans="1:16" ht="18.75">
      <c r="A73" s="18" t="s">
        <v>0</v>
      </c>
      <c r="B73" s="305" t="s">
        <v>54</v>
      </c>
      <c r="C73" s="5" t="s">
        <v>16</v>
      </c>
      <c r="D73" s="133">
        <f>SUM('㈱塩釜:機船'!D73)</f>
        <v>4.054</v>
      </c>
      <c r="E73" s="133">
        <f>SUM('㈱塩釜:機船'!E73)</f>
        <v>1.9946000000000002</v>
      </c>
      <c r="F73" s="133">
        <f>SUM('㈱塩釜:機船'!F73)</f>
        <v>2.6003999999999996</v>
      </c>
      <c r="G73" s="133">
        <f>SUM('㈱塩釜:機船'!G73)</f>
        <v>2.2569999999999997</v>
      </c>
      <c r="H73" s="133">
        <f>SUM('㈱塩釜:機船'!H73)</f>
        <v>4.1371</v>
      </c>
      <c r="I73" s="133">
        <f>SUM('㈱塩釜:機船'!I73)</f>
        <v>11.5707</v>
      </c>
      <c r="J73" s="133">
        <f>SUM('㈱塩釜:機船'!J73)</f>
        <v>10.663499999999999</v>
      </c>
      <c r="K73" s="133">
        <f>SUM('㈱塩釜:機船'!K73)</f>
        <v>5.9923</v>
      </c>
      <c r="L73" s="133">
        <f>SUM('㈱塩釜:機船'!L73)</f>
        <v>2.4402</v>
      </c>
      <c r="M73" s="133">
        <f>SUM('㈱塩釜:機船'!M73)</f>
        <v>3.0252</v>
      </c>
      <c r="N73" s="133">
        <f>SUM('㈱塩釜:機船'!N73)</f>
        <v>2.9865000000000004</v>
      </c>
      <c r="O73" s="133">
        <f>SUM('㈱塩釜:機船'!O73)</f>
        <v>3.5909000000000004</v>
      </c>
      <c r="P73" s="116">
        <f>SUM(D73:O73)</f>
        <v>55.31239999999999</v>
      </c>
    </row>
    <row r="74" spans="1:16" ht="18.75">
      <c r="A74" s="18" t="s">
        <v>34</v>
      </c>
      <c r="B74" s="306"/>
      <c r="C74" s="7" t="s">
        <v>18</v>
      </c>
      <c r="D74" s="131">
        <f>SUM('㈱塩釜:機船'!D74)</f>
        <v>4890.392</v>
      </c>
      <c r="E74" s="131">
        <f>SUM('㈱塩釜:機船'!E74)</f>
        <v>3154.0910000000003</v>
      </c>
      <c r="F74" s="131">
        <f>SUM('㈱塩釜:機船'!F74)</f>
        <v>4135.251</v>
      </c>
      <c r="G74" s="131">
        <f>SUM('㈱塩釜:機船'!G74)</f>
        <v>3121.081</v>
      </c>
      <c r="H74" s="131">
        <f>SUM('㈱塩釜:機船'!H74)</f>
        <v>4121.367</v>
      </c>
      <c r="I74" s="131">
        <f>SUM('㈱塩釜:機船'!I74)</f>
        <v>8491.61</v>
      </c>
      <c r="J74" s="131">
        <f>SUM('㈱塩釜:機船'!J74)</f>
        <v>13215.437</v>
      </c>
      <c r="K74" s="131">
        <f>SUM('㈱塩釜:機船'!K74)</f>
        <v>9407.273000000001</v>
      </c>
      <c r="L74" s="131">
        <f>SUM('㈱塩釜:機船'!L74)</f>
        <v>4465.35</v>
      </c>
      <c r="M74" s="131">
        <f>SUM('㈱塩釜:機船'!M74)</f>
        <v>4180.42</v>
      </c>
      <c r="N74" s="131">
        <f>SUM('㈱塩釜:機船'!N74)</f>
        <v>4428.109</v>
      </c>
      <c r="O74" s="131">
        <f>SUM('㈱塩釜:機船'!O74)</f>
        <v>5176.4</v>
      </c>
      <c r="P74" s="117">
        <f>SUM(D74:O74)</f>
        <v>68786.78099999999</v>
      </c>
    </row>
    <row r="75" spans="1:16" ht="18.75">
      <c r="A75" s="18" t="s">
        <v>0</v>
      </c>
      <c r="B75" s="305" t="s">
        <v>55</v>
      </c>
      <c r="C75" s="5" t="s">
        <v>16</v>
      </c>
      <c r="D75" s="133">
        <f>SUM('㈱塩釜:機船'!D75)</f>
        <v>0.012</v>
      </c>
      <c r="E75" s="133">
        <f>SUM('㈱塩釜:機船'!E75)</f>
        <v>0.0039</v>
      </c>
      <c r="F75" s="133">
        <f>SUM('㈱塩釜:機船'!F75)</f>
        <v>0.0018</v>
      </c>
      <c r="G75" s="133">
        <f>SUM('㈱塩釜:機船'!G75)</f>
        <v>0.002</v>
      </c>
      <c r="H75" s="133">
        <f>SUM('㈱塩釜:機船'!H75)</f>
        <v>0</v>
      </c>
      <c r="I75" s="133">
        <f>SUM('㈱塩釜:機船'!I75)</f>
        <v>0.009</v>
      </c>
      <c r="J75" s="133">
        <f>SUM('㈱塩釜:機船'!J75)</f>
        <v>0.008</v>
      </c>
      <c r="K75" s="133">
        <f>SUM('㈱塩釜:機船'!K75)</f>
        <v>0</v>
      </c>
      <c r="L75" s="133">
        <f>SUM('㈱塩釜:機船'!L75)</f>
        <v>0</v>
      </c>
      <c r="M75" s="133">
        <f>SUM('㈱塩釜:機船'!M75)</f>
        <v>0.0097</v>
      </c>
      <c r="N75" s="133">
        <f>SUM('㈱塩釜:機船'!N75)</f>
        <v>0</v>
      </c>
      <c r="O75" s="133">
        <f>SUM('㈱塩釜:機船'!O75)</f>
        <v>0</v>
      </c>
      <c r="P75" s="116">
        <f aca="true" t="shared" si="13" ref="P75:P102">SUM(D75:O75)</f>
        <v>0.046400000000000004</v>
      </c>
    </row>
    <row r="76" spans="1:16" ht="18.75">
      <c r="A76" s="18" t="s">
        <v>0</v>
      </c>
      <c r="B76" s="306"/>
      <c r="C76" s="7" t="s">
        <v>18</v>
      </c>
      <c r="D76" s="131">
        <f>SUM('㈱塩釜:機船'!D76)</f>
        <v>5.04</v>
      </c>
      <c r="E76" s="131">
        <f>SUM('㈱塩釜:機船'!E76)</f>
        <v>1.433</v>
      </c>
      <c r="F76" s="131">
        <f>SUM('㈱塩釜:機船'!F76)</f>
        <v>0.189</v>
      </c>
      <c r="G76" s="131">
        <f>SUM('㈱塩釜:機船'!G76)</f>
        <v>0.179</v>
      </c>
      <c r="H76" s="131">
        <f>SUM('㈱塩釜:機船'!H76)</f>
        <v>0</v>
      </c>
      <c r="I76" s="131">
        <f>SUM('㈱塩釜:機船'!I76)</f>
        <v>2.835</v>
      </c>
      <c r="J76" s="131">
        <f>SUM('㈱塩釜:機船'!J76)</f>
        <v>2.52</v>
      </c>
      <c r="K76" s="131">
        <f>SUM('㈱塩釜:機船'!K76)</f>
        <v>0</v>
      </c>
      <c r="L76" s="131">
        <f>SUM('㈱塩釜:機船'!L76)</f>
        <v>0</v>
      </c>
      <c r="M76" s="131">
        <f>SUM('㈱塩釜:機船'!M76)</f>
        <v>3.565</v>
      </c>
      <c r="N76" s="131">
        <f>SUM('㈱塩釜:機船'!N76)</f>
        <v>0</v>
      </c>
      <c r="O76" s="131">
        <f>SUM('㈱塩釜:機船'!O76)</f>
        <v>0</v>
      </c>
      <c r="P76" s="117">
        <f t="shared" si="13"/>
        <v>15.761</v>
      </c>
    </row>
    <row r="77" spans="1:16" ht="18.75">
      <c r="A77" s="18" t="s">
        <v>56</v>
      </c>
      <c r="B77" s="15" t="s">
        <v>200</v>
      </c>
      <c r="C77" s="5" t="s">
        <v>16</v>
      </c>
      <c r="D77" s="133">
        <f>SUM('㈱塩釜:機船'!D77)</f>
        <v>0</v>
      </c>
      <c r="E77" s="133">
        <f>SUM('㈱塩釜:機船'!E77)</f>
        <v>0</v>
      </c>
      <c r="F77" s="133">
        <f>SUM('㈱塩釜:機船'!F77)</f>
        <v>0</v>
      </c>
      <c r="G77" s="133">
        <f>SUM('㈱塩釜:機船'!G77)</f>
        <v>0</v>
      </c>
      <c r="H77" s="133">
        <f>SUM('㈱塩釜:機船'!H77)</f>
        <v>0</v>
      </c>
      <c r="I77" s="133">
        <f>SUM('㈱塩釜:機船'!I77)</f>
        <v>0</v>
      </c>
      <c r="J77" s="133">
        <f>SUM('㈱塩釜:機船'!J77)</f>
        <v>0</v>
      </c>
      <c r="K77" s="133">
        <f>SUM('㈱塩釜:機船'!K77)</f>
        <v>0</v>
      </c>
      <c r="L77" s="133">
        <f>SUM('㈱塩釜:機船'!L77)</f>
        <v>0</v>
      </c>
      <c r="M77" s="133">
        <f>SUM('㈱塩釜:機船'!M77)</f>
        <v>0</v>
      </c>
      <c r="N77" s="133">
        <f>SUM('㈱塩釜:機船'!N77)</f>
        <v>0</v>
      </c>
      <c r="O77" s="133">
        <f>SUM('㈱塩釜:機船'!O77)</f>
        <v>0</v>
      </c>
      <c r="P77" s="116">
        <f t="shared" si="13"/>
        <v>0</v>
      </c>
    </row>
    <row r="78" spans="1:16" ht="18.75">
      <c r="A78" s="18"/>
      <c r="B78" s="7" t="s">
        <v>201</v>
      </c>
      <c r="C78" s="7" t="s">
        <v>18</v>
      </c>
      <c r="D78" s="131">
        <f>SUM('㈱塩釜:機船'!D78)</f>
        <v>0</v>
      </c>
      <c r="E78" s="131">
        <f>SUM('㈱塩釜:機船'!E78)</f>
        <v>0</v>
      </c>
      <c r="F78" s="131">
        <f>SUM('㈱塩釜:機船'!F78)</f>
        <v>0</v>
      </c>
      <c r="G78" s="131">
        <f>SUM('㈱塩釜:機船'!G78)</f>
        <v>0</v>
      </c>
      <c r="H78" s="131">
        <f>SUM('㈱塩釜:機船'!H78)</f>
        <v>0</v>
      </c>
      <c r="I78" s="131">
        <f>SUM('㈱塩釜:機船'!I78)</f>
        <v>0</v>
      </c>
      <c r="J78" s="131">
        <f>SUM('㈱塩釜:機船'!J78)</f>
        <v>0</v>
      </c>
      <c r="K78" s="131">
        <f>SUM('㈱塩釜:機船'!K78)</f>
        <v>0</v>
      </c>
      <c r="L78" s="131">
        <f>SUM('㈱塩釜:機船'!L78)</f>
        <v>0</v>
      </c>
      <c r="M78" s="131">
        <f>SUM('㈱塩釜:機船'!M78)</f>
        <v>0</v>
      </c>
      <c r="N78" s="131">
        <f>SUM('㈱塩釜:機船'!N78)</f>
        <v>0</v>
      </c>
      <c r="O78" s="131">
        <f>SUM('㈱塩釜:機船'!O78)</f>
        <v>0</v>
      </c>
      <c r="P78" s="117">
        <f t="shared" si="13"/>
        <v>0</v>
      </c>
    </row>
    <row r="79" spans="1:16" ht="18.75">
      <c r="A79" s="18"/>
      <c r="B79" s="305" t="s">
        <v>59</v>
      </c>
      <c r="C79" s="5" t="s">
        <v>16</v>
      </c>
      <c r="D79" s="133">
        <f>SUM('㈱塩釜:機船'!D79)</f>
        <v>3.893</v>
      </c>
      <c r="E79" s="133">
        <f>SUM('㈱塩釜:機船'!E79)</f>
        <v>0.015</v>
      </c>
      <c r="F79" s="133">
        <f>SUM('㈱塩釜:機船'!F79)</f>
        <v>0</v>
      </c>
      <c r="G79" s="133">
        <f>SUM('㈱塩釜:機船'!G79)</f>
        <v>0</v>
      </c>
      <c r="H79" s="133">
        <f>SUM('㈱塩釜:機船'!H79)</f>
        <v>0</v>
      </c>
      <c r="I79" s="133">
        <f>SUM('㈱塩釜:機船'!I79)</f>
        <v>0</v>
      </c>
      <c r="J79" s="133">
        <f>SUM('㈱塩釜:機船'!J79)</f>
        <v>0</v>
      </c>
      <c r="K79" s="133">
        <f>SUM('㈱塩釜:機船'!K79)</f>
        <v>0</v>
      </c>
      <c r="L79" s="133">
        <f>SUM('㈱塩釜:機船'!L79)</f>
        <v>0</v>
      </c>
      <c r="M79" s="133">
        <f>SUM('㈱塩釜:機船'!M79)</f>
        <v>0</v>
      </c>
      <c r="N79" s="133">
        <f>SUM('㈱塩釜:機船'!N79)</f>
        <v>0</v>
      </c>
      <c r="O79" s="133">
        <f>SUM('㈱塩釜:機船'!O79)</f>
        <v>0</v>
      </c>
      <c r="P79" s="116">
        <f t="shared" si="13"/>
        <v>3.908</v>
      </c>
    </row>
    <row r="80" spans="1:16" ht="18.75">
      <c r="A80" s="18" t="s">
        <v>17</v>
      </c>
      <c r="B80" s="306"/>
      <c r="C80" s="7" t="s">
        <v>18</v>
      </c>
      <c r="D80" s="131">
        <f>SUM('㈱塩釜:機船'!D80)</f>
        <v>2477.245</v>
      </c>
      <c r="E80" s="131">
        <f>SUM('㈱塩釜:機船'!E80)</f>
        <v>3.15</v>
      </c>
      <c r="F80" s="131">
        <f>SUM('㈱塩釜:機船'!F80)</f>
        <v>0</v>
      </c>
      <c r="G80" s="131">
        <f>SUM('㈱塩釜:機船'!G80)</f>
        <v>0</v>
      </c>
      <c r="H80" s="131">
        <f>SUM('㈱塩釜:機船'!H80)</f>
        <v>0</v>
      </c>
      <c r="I80" s="131">
        <f>SUM('㈱塩釜:機船'!I80)</f>
        <v>0</v>
      </c>
      <c r="J80" s="131">
        <f>SUM('㈱塩釜:機船'!J80)</f>
        <v>0</v>
      </c>
      <c r="K80" s="131">
        <f>SUM('㈱塩釜:機船'!K80)</f>
        <v>0</v>
      </c>
      <c r="L80" s="131">
        <f>SUM('㈱塩釜:機船'!L80)</f>
        <v>0</v>
      </c>
      <c r="M80" s="131">
        <f>SUM('㈱塩釜:機船'!M80)</f>
        <v>0</v>
      </c>
      <c r="N80" s="131">
        <f>SUM('㈱塩釜:機船'!N80)</f>
        <v>0</v>
      </c>
      <c r="O80" s="131">
        <f>SUM('㈱塩釜:機船'!O80)</f>
        <v>0</v>
      </c>
      <c r="P80" s="117">
        <f t="shared" si="13"/>
        <v>2480.395</v>
      </c>
    </row>
    <row r="81" spans="1:16" ht="18.75">
      <c r="A81" s="18"/>
      <c r="B81" s="15" t="s">
        <v>20</v>
      </c>
      <c r="C81" s="5" t="s">
        <v>16</v>
      </c>
      <c r="D81" s="133">
        <f>SUM('㈱塩釜:機船'!D81)</f>
        <v>27.8862</v>
      </c>
      <c r="E81" s="133">
        <f>SUM('㈱塩釜:機船'!E81)</f>
        <v>19.9484</v>
      </c>
      <c r="F81" s="133">
        <f>SUM('㈱塩釜:機船'!F81)</f>
        <v>24.0106</v>
      </c>
      <c r="G81" s="133">
        <f>SUM('㈱塩釜:機船'!G81)</f>
        <v>29.2513</v>
      </c>
      <c r="H81" s="133">
        <f>SUM('㈱塩釜:機船'!H81)</f>
        <v>34.8488</v>
      </c>
      <c r="I81" s="133">
        <f>SUM('㈱塩釜:機船'!I81)</f>
        <v>25.7115</v>
      </c>
      <c r="J81" s="133">
        <f>SUM('㈱塩釜:機船'!J81)</f>
        <v>15.3096</v>
      </c>
      <c r="K81" s="133">
        <f>SUM('㈱塩釜:機船'!K81)</f>
        <v>8.8873</v>
      </c>
      <c r="L81" s="133">
        <f>SUM('㈱塩釜:機船'!L81)</f>
        <v>13.7107</v>
      </c>
      <c r="M81" s="133">
        <f>SUM('㈱塩釜:機船'!M81)</f>
        <v>9.0247</v>
      </c>
      <c r="N81" s="133">
        <f>SUM('㈱塩釜:機船'!N81)</f>
        <v>14.2792</v>
      </c>
      <c r="O81" s="133">
        <f>SUM('㈱塩釜:機船'!O81)</f>
        <v>33.6625</v>
      </c>
      <c r="P81" s="116">
        <f t="shared" si="13"/>
        <v>256.5308</v>
      </c>
    </row>
    <row r="82" spans="1:16" ht="18.75">
      <c r="A82" s="18"/>
      <c r="B82" s="7" t="s">
        <v>202</v>
      </c>
      <c r="C82" s="7" t="s">
        <v>18</v>
      </c>
      <c r="D82" s="131">
        <f>SUM('㈱塩釜:機船'!D82)</f>
        <v>12937.792000000001</v>
      </c>
      <c r="E82" s="131">
        <f>SUM('㈱塩釜:機船'!E82)</f>
        <v>11176.319</v>
      </c>
      <c r="F82" s="131">
        <f>SUM('㈱塩釜:機船'!F82)</f>
        <v>13721.229000000001</v>
      </c>
      <c r="G82" s="131">
        <f>SUM('㈱塩釜:機船'!G82)</f>
        <v>13368.047999999999</v>
      </c>
      <c r="H82" s="131">
        <f>SUM('㈱塩釜:機船'!H82)</f>
        <v>15466.695</v>
      </c>
      <c r="I82" s="131">
        <f>SUM('㈱塩釜:機船'!I82)</f>
        <v>12357.42</v>
      </c>
      <c r="J82" s="131">
        <f>SUM('㈱塩釜:機船'!J82)</f>
        <v>10436.087</v>
      </c>
      <c r="K82" s="131">
        <f>SUM('㈱塩釜:機船'!K82)</f>
        <v>7624.113</v>
      </c>
      <c r="L82" s="131">
        <f>SUM('㈱塩釜:機船'!L82)</f>
        <v>7175.664</v>
      </c>
      <c r="M82" s="131">
        <f>SUM('㈱塩釜:機船'!M82)</f>
        <v>5397.294</v>
      </c>
      <c r="N82" s="131">
        <f>SUM('㈱塩釜:機船'!N82)</f>
        <v>10870.572</v>
      </c>
      <c r="O82" s="131">
        <f>SUM('㈱塩釜:機船'!O82)</f>
        <v>36647.888999999996</v>
      </c>
      <c r="P82" s="117">
        <f t="shared" si="13"/>
        <v>157179.122</v>
      </c>
    </row>
    <row r="83" spans="1:16" ht="18.75">
      <c r="A83" s="18" t="s">
        <v>23</v>
      </c>
      <c r="B83" s="303" t="s">
        <v>164</v>
      </c>
      <c r="C83" s="5" t="s">
        <v>16</v>
      </c>
      <c r="D83" s="133">
        <f>+D73+D75+D77+D79+D81</f>
        <v>35.8452</v>
      </c>
      <c r="E83" s="133">
        <f aca="true" t="shared" si="14" ref="E83:O83">+E73+E75+E77+E79+E81</f>
        <v>21.9619</v>
      </c>
      <c r="F83" s="133">
        <f t="shared" si="14"/>
        <v>26.6128</v>
      </c>
      <c r="G83" s="133">
        <f t="shared" si="14"/>
        <v>31.5103</v>
      </c>
      <c r="H83" s="133">
        <f t="shared" si="14"/>
        <v>38.9859</v>
      </c>
      <c r="I83" s="133">
        <f t="shared" si="14"/>
        <v>37.2912</v>
      </c>
      <c r="J83" s="133">
        <f t="shared" si="14"/>
        <v>25.981099999999998</v>
      </c>
      <c r="K83" s="133">
        <f t="shared" si="14"/>
        <v>14.8796</v>
      </c>
      <c r="L83" s="133">
        <f t="shared" si="14"/>
        <v>16.1509</v>
      </c>
      <c r="M83" s="133">
        <f t="shared" si="14"/>
        <v>12.0596</v>
      </c>
      <c r="N83" s="133">
        <f t="shared" si="14"/>
        <v>17.2657</v>
      </c>
      <c r="O83" s="133">
        <f t="shared" si="14"/>
        <v>37.2534</v>
      </c>
      <c r="P83" s="116">
        <f t="shared" si="13"/>
        <v>315.7976</v>
      </c>
    </row>
    <row r="84" spans="1:16" ht="18.75">
      <c r="A84" s="1"/>
      <c r="B84" s="304"/>
      <c r="C84" s="7" t="s">
        <v>18</v>
      </c>
      <c r="D84" s="131">
        <f>+D74+D76+D78+D80+D82</f>
        <v>20310.469</v>
      </c>
      <c r="E84" s="131">
        <f aca="true" t="shared" si="15" ref="E84:O84">+E74+E76+E78+E80+E82</f>
        <v>14334.993</v>
      </c>
      <c r="F84" s="131">
        <f t="shared" si="15"/>
        <v>17856.669</v>
      </c>
      <c r="G84" s="131">
        <f t="shared" si="15"/>
        <v>16489.307999999997</v>
      </c>
      <c r="H84" s="131">
        <f t="shared" si="15"/>
        <v>19588.061999999998</v>
      </c>
      <c r="I84" s="131">
        <f t="shared" si="15"/>
        <v>20851.864999999998</v>
      </c>
      <c r="J84" s="131">
        <f t="shared" si="15"/>
        <v>23654.044</v>
      </c>
      <c r="K84" s="131">
        <f t="shared" si="15"/>
        <v>17031.386000000002</v>
      </c>
      <c r="L84" s="131">
        <f t="shared" si="15"/>
        <v>11641.014</v>
      </c>
      <c r="M84" s="131">
        <f t="shared" si="15"/>
        <v>9581.278999999999</v>
      </c>
      <c r="N84" s="131">
        <f t="shared" si="15"/>
        <v>15298.681</v>
      </c>
      <c r="O84" s="131">
        <f t="shared" si="15"/>
        <v>41824.289</v>
      </c>
      <c r="P84" s="117">
        <f t="shared" si="13"/>
        <v>228462.05899999998</v>
      </c>
    </row>
    <row r="85" spans="1:16" ht="18.75">
      <c r="A85" s="307" t="s">
        <v>177</v>
      </c>
      <c r="B85" s="308"/>
      <c r="C85" s="5" t="s">
        <v>16</v>
      </c>
      <c r="D85" s="133">
        <f>SUM('㈱塩釜:機船'!D85)</f>
        <v>1.2798</v>
      </c>
      <c r="E85" s="133">
        <f>SUM('㈱塩釜:機船'!E85)</f>
        <v>0.4464</v>
      </c>
      <c r="F85" s="133">
        <f>SUM('㈱塩釜:機船'!F85)</f>
        <v>0.7709</v>
      </c>
      <c r="G85" s="133">
        <f>SUM('㈱塩釜:機船'!G85)</f>
        <v>1.5845</v>
      </c>
      <c r="H85" s="133">
        <f>SUM('㈱塩釜:機船'!H85)</f>
        <v>2.0531</v>
      </c>
      <c r="I85" s="133">
        <f>SUM('㈱塩釜:機船'!I85)</f>
        <v>1.6423</v>
      </c>
      <c r="J85" s="133">
        <f>SUM('㈱塩釜:機船'!J85)</f>
        <v>1.7685</v>
      </c>
      <c r="K85" s="133">
        <f>SUM('㈱塩釜:機船'!K85)</f>
        <v>1.3474</v>
      </c>
      <c r="L85" s="133">
        <f>SUM('㈱塩釜:機船'!L85)</f>
        <v>1.621</v>
      </c>
      <c r="M85" s="133">
        <f>SUM('㈱塩釜:機船'!M85)</f>
        <v>1.5348</v>
      </c>
      <c r="N85" s="133">
        <f>SUM('㈱塩釜:機船'!N85)</f>
        <v>1.5073</v>
      </c>
      <c r="O85" s="133">
        <f>SUM('㈱塩釜:機船'!O85)</f>
        <v>1.1743000000000001</v>
      </c>
      <c r="P85" s="116">
        <f t="shared" si="13"/>
        <v>16.730300000000003</v>
      </c>
    </row>
    <row r="86" spans="1:16" ht="18.75">
      <c r="A86" s="309"/>
      <c r="B86" s="310"/>
      <c r="C86" s="7" t="s">
        <v>18</v>
      </c>
      <c r="D86" s="131">
        <f>SUM('㈱塩釜:機船'!D86)</f>
        <v>568.951</v>
      </c>
      <c r="E86" s="131">
        <f>SUM('㈱塩釜:機船'!E86)</f>
        <v>324.115</v>
      </c>
      <c r="F86" s="131">
        <f>SUM('㈱塩釜:機船'!F86)</f>
        <v>688.208</v>
      </c>
      <c r="G86" s="131">
        <f>SUM('㈱塩釜:機船'!G86)</f>
        <v>1515.651</v>
      </c>
      <c r="H86" s="131">
        <f>SUM('㈱塩釜:機船'!H86)</f>
        <v>1475.465</v>
      </c>
      <c r="I86" s="131">
        <f>SUM('㈱塩釜:機船'!I86)</f>
        <v>1174.276</v>
      </c>
      <c r="J86" s="131">
        <f>SUM('㈱塩釜:機船'!J86)</f>
        <v>1879.671</v>
      </c>
      <c r="K86" s="131">
        <f>SUM('㈱塩釜:機船'!K86)</f>
        <v>1557.521</v>
      </c>
      <c r="L86" s="131">
        <f>SUM('㈱塩釜:機船'!L86)</f>
        <v>1276.298</v>
      </c>
      <c r="M86" s="131">
        <f>SUM('㈱塩釜:機船'!M86)</f>
        <v>1245.836</v>
      </c>
      <c r="N86" s="131">
        <f>SUM('㈱塩釜:機船'!N86)</f>
        <v>1138.874</v>
      </c>
      <c r="O86" s="131">
        <f>SUM('㈱塩釜:機船'!O86)</f>
        <v>848.96</v>
      </c>
      <c r="P86" s="117">
        <f t="shared" si="13"/>
        <v>13693.826000000001</v>
      </c>
    </row>
    <row r="87" spans="1:16" ht="18.75">
      <c r="A87" s="307" t="s">
        <v>178</v>
      </c>
      <c r="B87" s="308"/>
      <c r="C87" s="5" t="s">
        <v>16</v>
      </c>
      <c r="D87" s="133">
        <f>SUM('㈱塩釜:機船'!D87)</f>
        <v>0</v>
      </c>
      <c r="E87" s="133">
        <f>SUM('㈱塩釜:機船'!E87)</f>
        <v>0</v>
      </c>
      <c r="F87" s="133">
        <f>SUM('㈱塩釜:機船'!F87)</f>
        <v>0</v>
      </c>
      <c r="G87" s="133">
        <f>SUM('㈱塩釜:機船'!G87)</f>
        <v>0.108</v>
      </c>
      <c r="H87" s="133">
        <f>SUM('㈱塩釜:機船'!H87)</f>
        <v>0</v>
      </c>
      <c r="I87" s="133">
        <f>SUM('㈱塩釜:機船'!I87)</f>
        <v>0</v>
      </c>
      <c r="J87" s="133">
        <f>SUM('㈱塩釜:機船'!J87)</f>
        <v>0</v>
      </c>
      <c r="K87" s="133">
        <f>SUM('㈱塩釜:機船'!K87)</f>
        <v>0</v>
      </c>
      <c r="L87" s="133">
        <f>SUM('㈱塩釜:機船'!L87)</f>
        <v>0</v>
      </c>
      <c r="M87" s="133">
        <f>SUM('㈱塩釜:機船'!M87)</f>
        <v>0</v>
      </c>
      <c r="N87" s="133">
        <f>SUM('㈱塩釜:機船'!N87)</f>
        <v>0</v>
      </c>
      <c r="O87" s="133">
        <f>SUM('㈱塩釜:機船'!O87)</f>
        <v>0</v>
      </c>
      <c r="P87" s="116">
        <f t="shared" si="13"/>
        <v>0.108</v>
      </c>
    </row>
    <row r="88" spans="1:16" ht="18.75">
      <c r="A88" s="309"/>
      <c r="B88" s="310"/>
      <c r="C88" s="7" t="s">
        <v>18</v>
      </c>
      <c r="D88" s="131">
        <f>SUM('㈱塩釜:機船'!D88)</f>
        <v>0</v>
      </c>
      <c r="E88" s="131">
        <f>SUM('㈱塩釜:機船'!E88)</f>
        <v>0</v>
      </c>
      <c r="F88" s="131">
        <f>SUM('㈱塩釜:機船'!F88)</f>
        <v>0</v>
      </c>
      <c r="G88" s="131">
        <f>SUM('㈱塩釜:機船'!G88)</f>
        <v>5.67</v>
      </c>
      <c r="H88" s="131">
        <f>SUM('㈱塩釜:機船'!H88)</f>
        <v>0</v>
      </c>
      <c r="I88" s="131">
        <f>SUM('㈱塩釜:機船'!I88)</f>
        <v>0</v>
      </c>
      <c r="J88" s="131">
        <f>SUM('㈱塩釜:機船'!J88)</f>
        <v>0</v>
      </c>
      <c r="K88" s="131">
        <f>SUM('㈱塩釜:機船'!K88)</f>
        <v>0</v>
      </c>
      <c r="L88" s="131">
        <f>SUM('㈱塩釜:機船'!L88)</f>
        <v>0</v>
      </c>
      <c r="M88" s="131">
        <f>SUM('㈱塩釜:機船'!M88)</f>
        <v>0</v>
      </c>
      <c r="N88" s="131">
        <f>SUM('㈱塩釜:機船'!N88)</f>
        <v>0</v>
      </c>
      <c r="O88" s="131">
        <f>SUM('㈱塩釜:機船'!O88)</f>
        <v>0</v>
      </c>
      <c r="P88" s="117">
        <f t="shared" si="13"/>
        <v>5.67</v>
      </c>
    </row>
    <row r="89" spans="1:16" ht="18.75">
      <c r="A89" s="307" t="s">
        <v>179</v>
      </c>
      <c r="B89" s="308"/>
      <c r="C89" s="5" t="s">
        <v>16</v>
      </c>
      <c r="D89" s="133">
        <f>SUM('㈱塩釜:機船'!D89)</f>
        <v>0</v>
      </c>
      <c r="E89" s="133">
        <f>SUM('㈱塩釜:機船'!E89)</f>
        <v>0.0208</v>
      </c>
      <c r="F89" s="133">
        <f>SUM('㈱塩釜:機船'!F89)</f>
        <v>0.0615</v>
      </c>
      <c r="G89" s="133">
        <f>SUM('㈱塩釜:機船'!G89)</f>
        <v>0.184</v>
      </c>
      <c r="H89" s="133">
        <f>SUM('㈱塩釜:機船'!H89)</f>
        <v>0.3232</v>
      </c>
      <c r="I89" s="133">
        <f>SUM('㈱塩釜:機船'!I89)</f>
        <v>0.1954</v>
      </c>
      <c r="J89" s="133">
        <f>SUM('㈱塩釜:機船'!J89)</f>
        <v>0.0005</v>
      </c>
      <c r="K89" s="133">
        <f>SUM('㈱塩釜:機船'!K89)</f>
        <v>0.0558</v>
      </c>
      <c r="L89" s="133">
        <f>SUM('㈱塩釜:機船'!L89)</f>
        <v>0.0181</v>
      </c>
      <c r="M89" s="133">
        <f>SUM('㈱塩釜:機船'!M89)</f>
        <v>0</v>
      </c>
      <c r="N89" s="133">
        <f>SUM('㈱塩釜:機船'!N89)</f>
        <v>0.0093</v>
      </c>
      <c r="O89" s="133">
        <f>SUM('㈱塩釜:機船'!O89)</f>
        <v>0.9582</v>
      </c>
      <c r="P89" s="116">
        <f t="shared" si="13"/>
        <v>1.8268</v>
      </c>
    </row>
    <row r="90" spans="1:16" ht="18.75">
      <c r="A90" s="309"/>
      <c r="B90" s="310"/>
      <c r="C90" s="7" t="s">
        <v>18</v>
      </c>
      <c r="D90" s="131">
        <f>SUM('㈱塩釜:機船'!D90)</f>
        <v>0</v>
      </c>
      <c r="E90" s="131">
        <f>SUM('㈱塩釜:機船'!E90)</f>
        <v>58.391</v>
      </c>
      <c r="F90" s="131">
        <f>SUM('㈱塩釜:機船'!F90)</f>
        <v>139.21</v>
      </c>
      <c r="G90" s="131">
        <f>SUM('㈱塩釜:機船'!G90)</f>
        <v>329.781</v>
      </c>
      <c r="H90" s="131">
        <f>SUM('㈱塩釜:機船'!H90)</f>
        <v>329.514</v>
      </c>
      <c r="I90" s="131">
        <f>SUM('㈱塩釜:機船'!I90)</f>
        <v>347.028</v>
      </c>
      <c r="J90" s="131">
        <f>SUM('㈱塩釜:機船'!J90)</f>
        <v>0.945</v>
      </c>
      <c r="K90" s="131">
        <f>SUM('㈱塩釜:機船'!K90)</f>
        <v>114.514</v>
      </c>
      <c r="L90" s="131">
        <f>SUM('㈱塩釜:機船'!L90)</f>
        <v>23.689</v>
      </c>
      <c r="M90" s="131">
        <f>SUM('㈱塩釜:機船'!M90)</f>
        <v>0</v>
      </c>
      <c r="N90" s="131">
        <f>SUM('㈱塩釜:機船'!N90)</f>
        <v>37.622</v>
      </c>
      <c r="O90" s="131">
        <f>SUM('㈱塩釜:機船'!O90)</f>
        <v>521.105</v>
      </c>
      <c r="P90" s="117">
        <f t="shared" si="13"/>
        <v>1901.799</v>
      </c>
    </row>
    <row r="91" spans="1:16" ht="18.75">
      <c r="A91" s="307" t="s">
        <v>203</v>
      </c>
      <c r="B91" s="308"/>
      <c r="C91" s="5" t="s">
        <v>16</v>
      </c>
      <c r="D91" s="133">
        <f>SUM('㈱塩釜:機船'!D91)</f>
        <v>1.3208</v>
      </c>
      <c r="E91" s="133">
        <f>SUM('㈱塩釜:機船'!E91)</f>
        <v>1.1380000000000001</v>
      </c>
      <c r="F91" s="133">
        <f>SUM('㈱塩釜:機船'!F91)</f>
        <v>1.9158</v>
      </c>
      <c r="G91" s="133">
        <f>SUM('㈱塩釜:機船'!G91)</f>
        <v>1.7348999999999999</v>
      </c>
      <c r="H91" s="133">
        <f>SUM('㈱塩釜:機船'!H91)</f>
        <v>1.4020000000000001</v>
      </c>
      <c r="I91" s="133">
        <f>SUM('㈱塩釜:機船'!I91)</f>
        <v>1.2109</v>
      </c>
      <c r="J91" s="133">
        <f>SUM('㈱塩釜:機船'!J91)</f>
        <v>1.206</v>
      </c>
      <c r="K91" s="133">
        <f>SUM('㈱塩釜:機船'!K91)</f>
        <v>1.4486999999999999</v>
      </c>
      <c r="L91" s="133">
        <f>SUM('㈱塩釜:機船'!L91)</f>
        <v>1.5117</v>
      </c>
      <c r="M91" s="133">
        <f>SUM('㈱塩釜:機船'!M91)</f>
        <v>2.0418</v>
      </c>
      <c r="N91" s="133">
        <f>SUM('㈱塩釜:機船'!N91)</f>
        <v>1.6152</v>
      </c>
      <c r="O91" s="133">
        <f>SUM('㈱塩釜:機船'!O91)</f>
        <v>2.9164999999999996</v>
      </c>
      <c r="P91" s="116">
        <f t="shared" si="13"/>
        <v>19.4623</v>
      </c>
    </row>
    <row r="92" spans="1:16" ht="18.75">
      <c r="A92" s="309"/>
      <c r="B92" s="310"/>
      <c r="C92" s="7" t="s">
        <v>18</v>
      </c>
      <c r="D92" s="131">
        <f>SUM('㈱塩釜:機船'!D92)</f>
        <v>1805.2579999999998</v>
      </c>
      <c r="E92" s="131">
        <f>SUM('㈱塩釜:機船'!E92)</f>
        <v>1637.242</v>
      </c>
      <c r="F92" s="131">
        <f>SUM('㈱塩釜:機船'!F92)</f>
        <v>2482.961</v>
      </c>
      <c r="G92" s="131">
        <f>SUM('㈱塩釜:機船'!G92)</f>
        <v>2928.825</v>
      </c>
      <c r="H92" s="131">
        <f>SUM('㈱塩釜:機船'!H92)</f>
        <v>2301.454</v>
      </c>
      <c r="I92" s="131">
        <f>SUM('㈱塩釜:機船'!I92)</f>
        <v>1355.699</v>
      </c>
      <c r="J92" s="131">
        <f>SUM('㈱塩釜:機船'!J92)</f>
        <v>1415.19</v>
      </c>
      <c r="K92" s="131">
        <f>SUM('㈱塩釜:機船'!K92)</f>
        <v>1783.636</v>
      </c>
      <c r="L92" s="131">
        <f>SUM('㈱塩釜:機船'!L92)</f>
        <v>1906.12</v>
      </c>
      <c r="M92" s="131">
        <f>SUM('㈱塩釜:機船'!M92)</f>
        <v>2841.146</v>
      </c>
      <c r="N92" s="131">
        <f>SUM('㈱塩釜:機船'!N92)</f>
        <v>1963.649</v>
      </c>
      <c r="O92" s="131">
        <f>SUM('㈱塩釜:機船'!O92)</f>
        <v>5258.156</v>
      </c>
      <c r="P92" s="117">
        <f t="shared" si="13"/>
        <v>27679.336000000003</v>
      </c>
    </row>
    <row r="93" spans="1:16" ht="18.75">
      <c r="A93" s="307" t="s">
        <v>181</v>
      </c>
      <c r="B93" s="308"/>
      <c r="C93" s="5" t="s">
        <v>16</v>
      </c>
      <c r="D93" s="133">
        <f>SUM('㈱塩釜:機船'!D93)</f>
        <v>0</v>
      </c>
      <c r="E93" s="133">
        <f>SUM('㈱塩釜:機船'!E93)</f>
        <v>0.213</v>
      </c>
      <c r="F93" s="133">
        <f>SUM('㈱塩釜:機船'!F93)</f>
        <v>0.02</v>
      </c>
      <c r="G93" s="133">
        <f>SUM('㈱塩釜:機船'!G93)</f>
        <v>0.0011</v>
      </c>
      <c r="H93" s="133">
        <f>SUM('㈱塩釜:機船'!H93)</f>
        <v>0</v>
      </c>
      <c r="I93" s="133">
        <f>SUM('㈱塩釜:機船'!I93)</f>
        <v>0</v>
      </c>
      <c r="J93" s="133">
        <f>SUM('㈱塩釜:機船'!J93)</f>
        <v>0</v>
      </c>
      <c r="K93" s="133">
        <f>SUM('㈱塩釜:機船'!K93)</f>
        <v>0</v>
      </c>
      <c r="L93" s="133">
        <f>SUM('㈱塩釜:機船'!L93)</f>
        <v>0.0055</v>
      </c>
      <c r="M93" s="133">
        <f>SUM('㈱塩釜:機船'!M93)</f>
        <v>0</v>
      </c>
      <c r="N93" s="133">
        <f>SUM('㈱塩釜:機船'!N93)</f>
        <v>0</v>
      </c>
      <c r="O93" s="133">
        <f>SUM('㈱塩釜:機船'!O93)</f>
        <v>0</v>
      </c>
      <c r="P93" s="116">
        <f t="shared" si="13"/>
        <v>0.23959999999999998</v>
      </c>
    </row>
    <row r="94" spans="1:16" ht="18.75">
      <c r="A94" s="309"/>
      <c r="B94" s="310"/>
      <c r="C94" s="7" t="s">
        <v>18</v>
      </c>
      <c r="D94" s="131">
        <f>SUM('㈱塩釜:機船'!D94)</f>
        <v>0</v>
      </c>
      <c r="E94" s="131">
        <f>SUM('㈱塩釜:機船'!E94)</f>
        <v>33.548</v>
      </c>
      <c r="F94" s="131">
        <f>SUM('㈱塩釜:機船'!F94)</f>
        <v>11.55</v>
      </c>
      <c r="G94" s="131">
        <f>SUM('㈱塩釜:機船'!G94)</f>
        <v>2.195</v>
      </c>
      <c r="H94" s="131">
        <f>SUM('㈱塩釜:機船'!H94)</f>
        <v>0</v>
      </c>
      <c r="I94" s="131">
        <f>SUM('㈱塩釜:機船'!I94)</f>
        <v>0</v>
      </c>
      <c r="J94" s="131">
        <f>SUM('㈱塩釜:機船'!J94)</f>
        <v>0</v>
      </c>
      <c r="K94" s="131">
        <f>SUM('㈱塩釜:機船'!K94)</f>
        <v>0</v>
      </c>
      <c r="L94" s="131">
        <f>SUM('㈱塩釜:機船'!L94)</f>
        <v>2.888</v>
      </c>
      <c r="M94" s="131">
        <f>SUM('㈱塩釜:機船'!M94)</f>
        <v>0</v>
      </c>
      <c r="N94" s="131">
        <f>SUM('㈱塩釜:機船'!N94)</f>
        <v>0</v>
      </c>
      <c r="O94" s="131">
        <f>SUM('㈱塩釜:機船'!O94)</f>
        <v>0</v>
      </c>
      <c r="P94" s="117">
        <f t="shared" si="13"/>
        <v>50.181</v>
      </c>
    </row>
    <row r="95" spans="1:16" ht="18.75">
      <c r="A95" s="307" t="s">
        <v>182</v>
      </c>
      <c r="B95" s="308"/>
      <c r="C95" s="5" t="s">
        <v>16</v>
      </c>
      <c r="D95" s="133">
        <f>SUM('㈱塩釜:機船'!D95)</f>
        <v>0.44539999999999996</v>
      </c>
      <c r="E95" s="133">
        <f>SUM('㈱塩釜:機船'!E95)</f>
        <v>0.7085999999999999</v>
      </c>
      <c r="F95" s="133">
        <f>SUM('㈱塩釜:機船'!F95)</f>
        <v>0.6554</v>
      </c>
      <c r="G95" s="133">
        <f>SUM('㈱塩釜:機船'!G95)</f>
        <v>0.8683000000000001</v>
      </c>
      <c r="H95" s="133">
        <f>SUM('㈱塩釜:機船'!H95)</f>
        <v>1.3734</v>
      </c>
      <c r="I95" s="133">
        <f>SUM('㈱塩釜:機船'!I95)</f>
        <v>0.9416</v>
      </c>
      <c r="J95" s="133">
        <f>SUM('㈱塩釜:機船'!J95)</f>
        <v>0.126</v>
      </c>
      <c r="K95" s="133">
        <f>SUM('㈱塩釜:機船'!K95)</f>
        <v>0.31689999999999996</v>
      </c>
      <c r="L95" s="133">
        <f>SUM('㈱塩釜:機船'!L95)</f>
        <v>0.30569999999999997</v>
      </c>
      <c r="M95" s="133">
        <f>SUM('㈱塩釜:機船'!M95)</f>
        <v>1.7422</v>
      </c>
      <c r="N95" s="133">
        <f>SUM('㈱塩釜:機船'!N95)</f>
        <v>0.8712</v>
      </c>
      <c r="O95" s="133">
        <f>SUM('㈱塩釜:機船'!O95)</f>
        <v>0.8368</v>
      </c>
      <c r="P95" s="116">
        <f t="shared" si="13"/>
        <v>9.191500000000001</v>
      </c>
    </row>
    <row r="96" spans="1:16" ht="18.75">
      <c r="A96" s="309"/>
      <c r="B96" s="310"/>
      <c r="C96" s="7" t="s">
        <v>18</v>
      </c>
      <c r="D96" s="131">
        <f>SUM('㈱塩釜:機船'!D96)</f>
        <v>171.28099999999998</v>
      </c>
      <c r="E96" s="131">
        <f>SUM('㈱塩釜:機船'!E96)</f>
        <v>430.607</v>
      </c>
      <c r="F96" s="131">
        <f>SUM('㈱塩釜:機船'!F96)</f>
        <v>341.041</v>
      </c>
      <c r="G96" s="131">
        <f>SUM('㈱塩釜:機船'!G96)</f>
        <v>502.11199999999997</v>
      </c>
      <c r="H96" s="131">
        <f>SUM('㈱塩釜:機船'!H96)</f>
        <v>655.299</v>
      </c>
      <c r="I96" s="131">
        <f>SUM('㈱塩釜:機船'!I96)</f>
        <v>634.3499999999999</v>
      </c>
      <c r="J96" s="131">
        <f>SUM('㈱塩釜:機船'!J96)</f>
        <v>112.032</v>
      </c>
      <c r="K96" s="131">
        <f>SUM('㈱塩釜:機船'!K96)</f>
        <v>321.55600000000004</v>
      </c>
      <c r="L96" s="131">
        <f>SUM('㈱塩釜:機船'!L96)</f>
        <v>390.831</v>
      </c>
      <c r="M96" s="131">
        <f>SUM('㈱塩釜:機船'!M96)</f>
        <v>802.42</v>
      </c>
      <c r="N96" s="131">
        <f>SUM('㈱塩釜:機船'!N96)</f>
        <v>374.848</v>
      </c>
      <c r="O96" s="131">
        <f>SUM('㈱塩釜:機船'!O96)</f>
        <v>336.976</v>
      </c>
      <c r="P96" s="117">
        <f t="shared" si="13"/>
        <v>5073.353</v>
      </c>
    </row>
    <row r="97" spans="1:16" ht="18.75">
      <c r="A97" s="307" t="s">
        <v>64</v>
      </c>
      <c r="B97" s="308"/>
      <c r="C97" s="5" t="s">
        <v>16</v>
      </c>
      <c r="D97" s="133">
        <f>SUM('㈱塩釜:機船'!D97)</f>
        <v>18.71</v>
      </c>
      <c r="E97" s="133">
        <f>SUM('㈱塩釜:機船'!E97)</f>
        <v>261.27045</v>
      </c>
      <c r="F97" s="133">
        <f>SUM('㈱塩釜:機船'!F97)</f>
        <v>14.5886</v>
      </c>
      <c r="G97" s="133">
        <f>SUM('㈱塩釜:機船'!G97)</f>
        <v>17.66424</v>
      </c>
      <c r="H97" s="133">
        <f>SUM('㈱塩釜:機船'!H97)</f>
        <v>180.14010000000002</v>
      </c>
      <c r="I97" s="133">
        <f>SUM('㈱塩釜:機船'!I97)</f>
        <v>104.3599</v>
      </c>
      <c r="J97" s="133">
        <f>SUM('㈱塩釜:機船'!J97)</f>
        <v>293.75101</v>
      </c>
      <c r="K97" s="133">
        <f>SUM('㈱塩釜:機船'!K97)</f>
        <v>16.6844</v>
      </c>
      <c r="L97" s="133">
        <f>SUM('㈱塩釜:機船'!L97)</f>
        <v>20.1378</v>
      </c>
      <c r="M97" s="133">
        <f>SUM('㈱塩釜:機船'!M97)</f>
        <v>23.021500000000003</v>
      </c>
      <c r="N97" s="133">
        <f>SUM('㈱塩釜:機船'!N97)</f>
        <v>18.0382</v>
      </c>
      <c r="O97" s="133">
        <f>SUM('㈱塩釜:機船'!O97)</f>
        <v>120.73254999999999</v>
      </c>
      <c r="P97" s="116">
        <f t="shared" si="13"/>
        <v>1089.0987499999999</v>
      </c>
    </row>
    <row r="98" spans="1:16" ht="18.75">
      <c r="A98" s="309"/>
      <c r="B98" s="310"/>
      <c r="C98" s="7" t="s">
        <v>18</v>
      </c>
      <c r="D98" s="131">
        <f>SUM('㈱塩釜:機船'!D98)</f>
        <v>17503.871</v>
      </c>
      <c r="E98" s="131">
        <f>SUM('㈱塩釜:機船'!E98)</f>
        <v>108596.66500000001</v>
      </c>
      <c r="F98" s="131">
        <f>SUM('㈱塩釜:機船'!F98)</f>
        <v>15272.787</v>
      </c>
      <c r="G98" s="131">
        <f>SUM('㈱塩釜:機船'!G98)</f>
        <v>13517.778999999999</v>
      </c>
      <c r="H98" s="131">
        <f>SUM('㈱塩釜:機船'!H98)</f>
        <v>51691.242</v>
      </c>
      <c r="I98" s="131">
        <f>SUM('㈱塩釜:機船'!I98)</f>
        <v>34648.118</v>
      </c>
      <c r="J98" s="131">
        <f>SUM('㈱塩釜:機船'!J98)</f>
        <v>113297.344</v>
      </c>
      <c r="K98" s="131">
        <f>SUM('㈱塩釜:機船'!K98)</f>
        <v>14605.434000000001</v>
      </c>
      <c r="L98" s="131">
        <f>SUM('㈱塩釜:機船'!L98)</f>
        <v>14916.311</v>
      </c>
      <c r="M98" s="131">
        <f>SUM('㈱塩釜:機船'!M98)</f>
        <v>19087.212</v>
      </c>
      <c r="N98" s="131">
        <f>SUM('㈱塩釜:機船'!N98)</f>
        <v>17703.132</v>
      </c>
      <c r="O98" s="131">
        <f>SUM('㈱塩釜:機船'!O98)</f>
        <v>77221.825</v>
      </c>
      <c r="P98" s="117">
        <f t="shared" si="13"/>
        <v>498061.72</v>
      </c>
    </row>
    <row r="99" spans="1:16" ht="18.75">
      <c r="A99" s="311" t="s">
        <v>65</v>
      </c>
      <c r="B99" s="312"/>
      <c r="C99" s="5" t="s">
        <v>16</v>
      </c>
      <c r="D99" s="133">
        <f>+D8+D10+D22+D28+D36+D38+D40+D42+D44+D46+D48+D50+D52+D58+D71+D83+D85+D87+D89+D91+D93+D95+D97</f>
        <v>809.1966</v>
      </c>
      <c r="E99" s="133">
        <f aca="true" t="shared" si="16" ref="E99:O99">+E8+E10+E22+E28+E36+E38+E40+E42+E44+E46+E48+E50+E52+E58+E71+E83+E85+E87+E89+E91+E93+E95+E97</f>
        <v>973.1255499999999</v>
      </c>
      <c r="F99" s="133">
        <f t="shared" si="16"/>
        <v>898.1207</v>
      </c>
      <c r="G99" s="133">
        <f t="shared" si="16"/>
        <v>577.4729399999999</v>
      </c>
      <c r="H99" s="133">
        <f t="shared" si="16"/>
        <v>630.9375</v>
      </c>
      <c r="I99" s="133">
        <f t="shared" si="16"/>
        <v>644.9125</v>
      </c>
      <c r="J99" s="133">
        <f t="shared" si="16"/>
        <v>943.6945100000003</v>
      </c>
      <c r="K99" s="133">
        <f t="shared" si="16"/>
        <v>961.7245000000001</v>
      </c>
      <c r="L99" s="133">
        <f t="shared" si="16"/>
        <v>601.5401999999999</v>
      </c>
      <c r="M99" s="133">
        <f t="shared" si="16"/>
        <v>1423.7686999999996</v>
      </c>
      <c r="N99" s="133">
        <f t="shared" si="16"/>
        <v>1450.8982</v>
      </c>
      <c r="O99" s="133">
        <f t="shared" si="16"/>
        <v>2161.48085</v>
      </c>
      <c r="P99" s="116">
        <f t="shared" si="13"/>
        <v>12076.872749999999</v>
      </c>
    </row>
    <row r="100" spans="1:16" ht="18.75">
      <c r="A100" s="313"/>
      <c r="B100" s="314"/>
      <c r="C100" s="7" t="s">
        <v>18</v>
      </c>
      <c r="D100" s="131">
        <f>+D9+D11+D23+D29+D37+D39+D41+D43+D45+D47+D49+D51+D53+D59+D72+D84+D86+D88+D90+D92+D94+D96+D98</f>
        <v>448058.39899999986</v>
      </c>
      <c r="E100" s="131">
        <f aca="true" t="shared" si="17" ref="E100:O100">+E9+E11+E23+E29+E37+E39+E41+E43+E45+E47+E49+E51+E53+E59+E72+E84+E86+E88+E90+E92+E94+E96+E98</f>
        <v>482000.08699999994</v>
      </c>
      <c r="F100" s="131">
        <f t="shared" si="17"/>
        <v>470216.969</v>
      </c>
      <c r="G100" s="131">
        <f t="shared" si="17"/>
        <v>383386.8400000001</v>
      </c>
      <c r="H100" s="131">
        <f t="shared" si="17"/>
        <v>356597.5440000001</v>
      </c>
      <c r="I100" s="131">
        <f t="shared" si="17"/>
        <v>332264.485</v>
      </c>
      <c r="J100" s="131">
        <f t="shared" si="17"/>
        <v>583482.912</v>
      </c>
      <c r="K100" s="131">
        <f t="shared" si="17"/>
        <v>1071117.0359999998</v>
      </c>
      <c r="L100" s="131">
        <f t="shared" si="17"/>
        <v>757243.9409999999</v>
      </c>
      <c r="M100" s="131">
        <f t="shared" si="17"/>
        <v>1197557.4729999998</v>
      </c>
      <c r="N100" s="131">
        <f t="shared" si="17"/>
        <v>944005.835</v>
      </c>
      <c r="O100" s="131">
        <f t="shared" si="17"/>
        <v>1008282.9569999998</v>
      </c>
      <c r="P100" s="117">
        <f t="shared" si="13"/>
        <v>8034214.477999998</v>
      </c>
    </row>
    <row r="101" spans="1:16" ht="18.75">
      <c r="A101" s="3" t="s">
        <v>0</v>
      </c>
      <c r="B101" s="305" t="s">
        <v>183</v>
      </c>
      <c r="C101" s="5" t="s">
        <v>16</v>
      </c>
      <c r="D101" s="133">
        <f>SUM('㈱塩釜:機船'!D101)</f>
        <v>0</v>
      </c>
      <c r="E101" s="133">
        <f>SUM('㈱塩釜:機船'!E101)</f>
        <v>0</v>
      </c>
      <c r="F101" s="133">
        <f>SUM('㈱塩釜:機船'!F101)</f>
        <v>0</v>
      </c>
      <c r="G101" s="133">
        <f>SUM('㈱塩釜:機船'!G101)</f>
        <v>0</v>
      </c>
      <c r="H101" s="133">
        <f>SUM('㈱塩釜:機船'!H101)</f>
        <v>0.0174</v>
      </c>
      <c r="I101" s="133">
        <f>SUM('㈱塩釜:機船'!I101)</f>
        <v>0.0083</v>
      </c>
      <c r="J101" s="133">
        <f>SUM('㈱塩釜:機船'!J101)</f>
        <v>0</v>
      </c>
      <c r="K101" s="133">
        <f>SUM('㈱塩釜:機船'!K101)</f>
        <v>0</v>
      </c>
      <c r="L101" s="133">
        <f>SUM('㈱塩釜:機船'!L101)</f>
        <v>0.009</v>
      </c>
      <c r="M101" s="133">
        <f>SUM('㈱塩釜:機船'!M101)</f>
        <v>0</v>
      </c>
      <c r="N101" s="133">
        <f>SUM('㈱塩釜:機船'!N101)</f>
        <v>0</v>
      </c>
      <c r="O101" s="133">
        <f>SUM('㈱塩釜:機船'!O101)</f>
        <v>0</v>
      </c>
      <c r="P101" s="116">
        <f t="shared" si="13"/>
        <v>0.0347</v>
      </c>
    </row>
    <row r="102" spans="1:16" ht="18.75">
      <c r="A102" s="3" t="s">
        <v>0</v>
      </c>
      <c r="B102" s="306"/>
      <c r="C102" s="7" t="s">
        <v>18</v>
      </c>
      <c r="D102" s="134">
        <f>SUM('㈱塩釜:機船'!D102)</f>
        <v>0</v>
      </c>
      <c r="E102" s="134">
        <f>SUM('㈱塩釜:機船'!E102)</f>
        <v>0</v>
      </c>
      <c r="F102" s="134">
        <f>SUM('㈱塩釜:機船'!F102)</f>
        <v>0</v>
      </c>
      <c r="G102" s="134">
        <f>SUM('㈱塩釜:機船'!G102)</f>
        <v>0</v>
      </c>
      <c r="H102" s="134">
        <f>SUM('㈱塩釜:機船'!H102)</f>
        <v>43.387</v>
      </c>
      <c r="I102" s="134">
        <f>SUM('㈱塩釜:機船'!I102)</f>
        <v>8.715</v>
      </c>
      <c r="J102" s="134">
        <f>SUM('㈱塩釜:機船'!J102)</f>
        <v>0</v>
      </c>
      <c r="K102" s="134">
        <f>SUM('㈱塩釜:機船'!K102)</f>
        <v>0</v>
      </c>
      <c r="L102" s="134">
        <f>SUM('㈱塩釜:機船'!L102)</f>
        <v>12.285</v>
      </c>
      <c r="M102" s="134">
        <f>SUM('㈱塩釜:機船'!M102)</f>
        <v>0</v>
      </c>
      <c r="N102" s="134">
        <f>SUM('㈱塩釜:機船'!N102)</f>
        <v>0</v>
      </c>
      <c r="O102" s="134">
        <f>SUM('㈱塩釜:機船'!O102)</f>
        <v>0</v>
      </c>
      <c r="P102" s="117">
        <f t="shared" si="13"/>
        <v>64.387</v>
      </c>
    </row>
    <row r="103" spans="1:16" ht="18.75">
      <c r="A103" s="18" t="s">
        <v>66</v>
      </c>
      <c r="B103" s="305" t="s">
        <v>184</v>
      </c>
      <c r="C103" s="5" t="s">
        <v>16</v>
      </c>
      <c r="D103" s="133">
        <f>SUM('㈱塩釜:機船'!D103)</f>
        <v>8.9823</v>
      </c>
      <c r="E103" s="133">
        <f>SUM('㈱塩釜:機船'!E103)</f>
        <v>4.8627</v>
      </c>
      <c r="F103" s="133">
        <f>SUM('㈱塩釜:機船'!F103)</f>
        <v>5.9139</v>
      </c>
      <c r="G103" s="133">
        <f>SUM('㈱塩釜:機船'!G103)</f>
        <v>10.2349</v>
      </c>
      <c r="H103" s="133">
        <f>SUM('㈱塩釜:機船'!H103)</f>
        <v>11.401399999999999</v>
      </c>
      <c r="I103" s="133">
        <f>SUM('㈱塩釜:機船'!I103)</f>
        <v>8.1585</v>
      </c>
      <c r="J103" s="133">
        <f>SUM('㈱塩釜:機船'!J103)</f>
        <v>3.0170000000000003</v>
      </c>
      <c r="K103" s="133">
        <f>SUM('㈱塩釜:機船'!K103)</f>
        <v>1.9344</v>
      </c>
      <c r="L103" s="133">
        <f>SUM('㈱塩釜:機船'!L103)</f>
        <v>7.1411</v>
      </c>
      <c r="M103" s="133">
        <f>SUM('㈱塩釜:機船'!M103)</f>
        <v>6.3301</v>
      </c>
      <c r="N103" s="133">
        <f>SUM('㈱塩釜:機船'!N103)</f>
        <v>8.6735</v>
      </c>
      <c r="O103" s="133">
        <f>SUM('㈱塩釜:機船'!O103)</f>
        <v>12.4195</v>
      </c>
      <c r="P103" s="116">
        <f aca="true" t="shared" si="18" ref="P103:P130">SUM(D103:O103)</f>
        <v>89.06930000000001</v>
      </c>
    </row>
    <row r="104" spans="1:16" ht="18.75">
      <c r="A104" s="18" t="s">
        <v>0</v>
      </c>
      <c r="B104" s="306"/>
      <c r="C104" s="7" t="s">
        <v>18</v>
      </c>
      <c r="D104" s="131">
        <f>SUM('㈱塩釜:機船'!D104)</f>
        <v>3811.964</v>
      </c>
      <c r="E104" s="131">
        <f>SUM('㈱塩釜:機船'!E104)</f>
        <v>2237.594</v>
      </c>
      <c r="F104" s="131">
        <f>SUM('㈱塩釜:機船'!F104)</f>
        <v>2964.6459999999997</v>
      </c>
      <c r="G104" s="131">
        <f>SUM('㈱塩釜:機船'!G104)</f>
        <v>4008.523</v>
      </c>
      <c r="H104" s="131">
        <f>SUM('㈱塩釜:機船'!H104)</f>
        <v>4415.921</v>
      </c>
      <c r="I104" s="131">
        <f>SUM('㈱塩釜:機船'!I104)</f>
        <v>3334.217</v>
      </c>
      <c r="J104" s="131">
        <f>SUM('㈱塩釜:機船'!J104)</f>
        <v>1543.846</v>
      </c>
      <c r="K104" s="131">
        <f>SUM('㈱塩釜:機船'!K104)</f>
        <v>1410.468</v>
      </c>
      <c r="L104" s="131">
        <f>SUM('㈱塩釜:機船'!L104)</f>
        <v>2808.4139999999998</v>
      </c>
      <c r="M104" s="131">
        <f>SUM('㈱塩釜:機船'!M104)</f>
        <v>2961.864</v>
      </c>
      <c r="N104" s="131">
        <f>SUM('㈱塩釜:機船'!N104)</f>
        <v>4828.248</v>
      </c>
      <c r="O104" s="131">
        <f>SUM('㈱塩釜:機船'!O104)</f>
        <v>7284.805</v>
      </c>
      <c r="P104" s="117">
        <f t="shared" si="18"/>
        <v>41610.51</v>
      </c>
    </row>
    <row r="105" spans="1:16" ht="18.75">
      <c r="A105" s="18" t="s">
        <v>0</v>
      </c>
      <c r="B105" s="305" t="s">
        <v>185</v>
      </c>
      <c r="C105" s="5" t="s">
        <v>16</v>
      </c>
      <c r="D105" s="133">
        <f>SUM('㈱塩釜:機船'!D105)</f>
        <v>13.0197</v>
      </c>
      <c r="E105" s="133">
        <f>SUM('㈱塩釜:機船'!E105)</f>
        <v>5.597099999999999</v>
      </c>
      <c r="F105" s="133">
        <f>SUM('㈱塩釜:機船'!F105)</f>
        <v>4.3295</v>
      </c>
      <c r="G105" s="133">
        <f>SUM('㈱塩釜:機船'!G105)</f>
        <v>2.8026999999999997</v>
      </c>
      <c r="H105" s="133">
        <f>SUM('㈱塩釜:機船'!H105)</f>
        <v>6.067</v>
      </c>
      <c r="I105" s="133">
        <f>SUM('㈱塩釜:機船'!I105)</f>
        <v>21.8277</v>
      </c>
      <c r="J105" s="133">
        <f>SUM('㈱塩釜:機船'!J105)</f>
        <v>16.1731</v>
      </c>
      <c r="K105" s="133">
        <f>SUM('㈱塩釜:機船'!K105)</f>
        <v>19.292900000000003</v>
      </c>
      <c r="L105" s="133">
        <f>SUM('㈱塩釜:機船'!L105)</f>
        <v>23.606</v>
      </c>
      <c r="M105" s="133">
        <f>SUM('㈱塩釜:機船'!M105)</f>
        <v>23.3766</v>
      </c>
      <c r="N105" s="133">
        <f>SUM('㈱塩釜:機船'!N105)</f>
        <v>31.848399999999998</v>
      </c>
      <c r="O105" s="133">
        <f>SUM('㈱塩釜:機船'!O105)</f>
        <v>27.314799999999998</v>
      </c>
      <c r="P105" s="116">
        <f t="shared" si="18"/>
        <v>195.25549999999998</v>
      </c>
    </row>
    <row r="106" spans="1:16" ht="18.75">
      <c r="A106" s="18"/>
      <c r="B106" s="306"/>
      <c r="C106" s="7" t="s">
        <v>18</v>
      </c>
      <c r="D106" s="131">
        <f>SUM('㈱塩釜:機船'!D106)</f>
        <v>5287.825</v>
      </c>
      <c r="E106" s="131">
        <f>SUM('㈱塩釜:機船'!E106)</f>
        <v>3691.312</v>
      </c>
      <c r="F106" s="131">
        <f>SUM('㈱塩釜:機船'!F106)</f>
        <v>2744.892</v>
      </c>
      <c r="G106" s="131">
        <f>SUM('㈱塩釜:機船'!G106)</f>
        <v>1848.421</v>
      </c>
      <c r="H106" s="131">
        <f>SUM('㈱塩釜:機船'!H106)</f>
        <v>1546.869</v>
      </c>
      <c r="I106" s="131">
        <f>SUM('㈱塩釜:機船'!I106)</f>
        <v>4696.812</v>
      </c>
      <c r="J106" s="131">
        <f>SUM('㈱塩釜:機船'!J106)</f>
        <v>6152.156999999999</v>
      </c>
      <c r="K106" s="131">
        <f>SUM('㈱塩釜:機船'!K106)</f>
        <v>7451.583</v>
      </c>
      <c r="L106" s="131">
        <f>SUM('㈱塩釜:機船'!L106)</f>
        <v>7842.321</v>
      </c>
      <c r="M106" s="131">
        <f>SUM('㈱塩釜:機船'!M106)</f>
        <v>8396.41</v>
      </c>
      <c r="N106" s="131">
        <f>SUM('㈱塩釜:機船'!N106)</f>
        <v>10284.9</v>
      </c>
      <c r="O106" s="131">
        <f>SUM('㈱塩釜:機船'!O106)</f>
        <v>12239.41</v>
      </c>
      <c r="P106" s="117">
        <f t="shared" si="18"/>
        <v>72182.912</v>
      </c>
    </row>
    <row r="107" spans="1:16" ht="18.75">
      <c r="A107" s="18" t="s">
        <v>67</v>
      </c>
      <c r="B107" s="305" t="s">
        <v>186</v>
      </c>
      <c r="C107" s="5" t="s">
        <v>16</v>
      </c>
      <c r="D107" s="133">
        <f>SUM('㈱塩釜:機船'!D107)</f>
        <v>0.018</v>
      </c>
      <c r="E107" s="133">
        <f>SUM('㈱塩釜:機船'!E107)</f>
        <v>0.1792</v>
      </c>
      <c r="F107" s="133">
        <f>SUM('㈱塩釜:機船'!F107)</f>
        <v>0.6892</v>
      </c>
      <c r="G107" s="133">
        <f>SUM('㈱塩釜:機船'!G107)</f>
        <v>0.5964999999999999</v>
      </c>
      <c r="H107" s="133">
        <f>SUM('㈱塩釜:機船'!H107)</f>
        <v>1.0411000000000001</v>
      </c>
      <c r="I107" s="133">
        <f>SUM('㈱塩釜:機船'!I107)</f>
        <v>0.3792</v>
      </c>
      <c r="J107" s="133">
        <f>SUM('㈱塩釜:機船'!J107)</f>
        <v>0.2641</v>
      </c>
      <c r="K107" s="133">
        <f>SUM('㈱塩釜:機船'!K107)</f>
        <v>0.255</v>
      </c>
      <c r="L107" s="133">
        <f>SUM('㈱塩釜:機船'!L107)</f>
        <v>0.1717</v>
      </c>
      <c r="M107" s="133">
        <f>SUM('㈱塩釜:機船'!M107)</f>
        <v>0.103</v>
      </c>
      <c r="N107" s="133">
        <f>SUM('㈱塩釜:機船'!N107)</f>
        <v>0.10830000000000001</v>
      </c>
      <c r="O107" s="133">
        <f>SUM('㈱塩釜:機船'!O107)</f>
        <v>0.1799</v>
      </c>
      <c r="P107" s="116">
        <f t="shared" si="18"/>
        <v>3.9852</v>
      </c>
    </row>
    <row r="108" spans="1:16" ht="18.75">
      <c r="A108" s="18"/>
      <c r="B108" s="306"/>
      <c r="C108" s="7" t="s">
        <v>18</v>
      </c>
      <c r="D108" s="131">
        <f>SUM('㈱塩釜:機船'!D108)</f>
        <v>15.813</v>
      </c>
      <c r="E108" s="131">
        <f>SUM('㈱塩釜:機船'!E108)</f>
        <v>874.082</v>
      </c>
      <c r="F108" s="131">
        <f>SUM('㈱塩釜:機船'!F108)</f>
        <v>3822.6</v>
      </c>
      <c r="G108" s="131">
        <f>SUM('㈱塩釜:機船'!G108)</f>
        <v>2387.373</v>
      </c>
      <c r="H108" s="131">
        <f>SUM('㈱塩釜:機船'!H108)</f>
        <v>3602.5719999999997</v>
      </c>
      <c r="I108" s="131">
        <f>SUM('㈱塩釜:機船'!I108)</f>
        <v>467.55</v>
      </c>
      <c r="J108" s="131">
        <f>SUM('㈱塩釜:機船'!J108)</f>
        <v>326.036</v>
      </c>
      <c r="K108" s="131">
        <f>SUM('㈱塩釜:機船'!K108)</f>
        <v>243.603</v>
      </c>
      <c r="L108" s="131">
        <f>SUM('㈱塩釜:機船'!L108)</f>
        <v>125.469</v>
      </c>
      <c r="M108" s="131">
        <f>SUM('㈱塩釜:機船'!M108)</f>
        <v>56.283</v>
      </c>
      <c r="N108" s="131">
        <f>SUM('㈱塩釜:機船'!N108)</f>
        <v>150.248</v>
      </c>
      <c r="O108" s="131">
        <f>SUM('㈱塩釜:機船'!O108)</f>
        <v>272.661</v>
      </c>
      <c r="P108" s="117">
        <f t="shared" si="18"/>
        <v>12344.289999999997</v>
      </c>
    </row>
    <row r="109" spans="1:16" ht="18.75">
      <c r="A109" s="18"/>
      <c r="B109" s="305" t="s">
        <v>187</v>
      </c>
      <c r="C109" s="5" t="s">
        <v>16</v>
      </c>
      <c r="D109" s="133">
        <f>SUM('㈱塩釜:機船'!D109)</f>
        <v>2.7724</v>
      </c>
      <c r="E109" s="133">
        <f>SUM('㈱塩釜:機船'!E109)</f>
        <v>4.3365</v>
      </c>
      <c r="F109" s="133">
        <f>SUM('㈱塩釜:機船'!F109)</f>
        <v>4.3492</v>
      </c>
      <c r="G109" s="133">
        <f>SUM('㈱塩釜:機船'!G109)</f>
        <v>7.078</v>
      </c>
      <c r="H109" s="133">
        <f>SUM('㈱塩釜:機船'!H109)</f>
        <v>4.4439</v>
      </c>
      <c r="I109" s="133">
        <f>SUM('㈱塩釜:機船'!I109)</f>
        <v>2.824</v>
      </c>
      <c r="J109" s="133">
        <f>SUM('㈱塩釜:機船'!J109)</f>
        <v>1.9965</v>
      </c>
      <c r="K109" s="133">
        <f>SUM('㈱塩釜:機船'!K109)</f>
        <v>1.5773</v>
      </c>
      <c r="L109" s="133">
        <f>SUM('㈱塩釜:機船'!L109)</f>
        <v>2.4506</v>
      </c>
      <c r="M109" s="133">
        <f>SUM('㈱塩釜:機船'!M109)</f>
        <v>2.5106</v>
      </c>
      <c r="N109" s="133">
        <f>SUM('㈱塩釜:機船'!N109)</f>
        <v>2.4458</v>
      </c>
      <c r="O109" s="133">
        <f>SUM('㈱塩釜:機船'!O109)</f>
        <v>2.5676</v>
      </c>
      <c r="P109" s="116">
        <f t="shared" si="18"/>
        <v>39.3524</v>
      </c>
    </row>
    <row r="110" spans="1:16" ht="18.75">
      <c r="A110" s="18"/>
      <c r="B110" s="306"/>
      <c r="C110" s="7" t="s">
        <v>18</v>
      </c>
      <c r="D110" s="131">
        <f>SUM('㈱塩釜:機船'!D110)</f>
        <v>3536.5379999999996</v>
      </c>
      <c r="E110" s="131">
        <f>SUM('㈱塩釜:機船'!E110)</f>
        <v>5606.465</v>
      </c>
      <c r="F110" s="131">
        <f>SUM('㈱塩釜:機船'!F110)</f>
        <v>6200.776</v>
      </c>
      <c r="G110" s="131">
        <f>SUM('㈱塩釜:機船'!G110)</f>
        <v>7323.468</v>
      </c>
      <c r="H110" s="131">
        <f>SUM('㈱塩釜:機船'!H110)</f>
        <v>4383.726000000001</v>
      </c>
      <c r="I110" s="131">
        <f>SUM('㈱塩釜:機船'!I110)</f>
        <v>2430.4139999999998</v>
      </c>
      <c r="J110" s="131">
        <f>SUM('㈱塩釜:機船'!J110)</f>
        <v>1889.8319999999999</v>
      </c>
      <c r="K110" s="131">
        <f>SUM('㈱塩釜:機船'!K110)</f>
        <v>1710.8709999999999</v>
      </c>
      <c r="L110" s="131">
        <f>SUM('㈱塩釜:機船'!L110)</f>
        <v>1961.643</v>
      </c>
      <c r="M110" s="131">
        <f>SUM('㈱塩釜:機船'!M110)</f>
        <v>1955.8249999999998</v>
      </c>
      <c r="N110" s="131">
        <f>SUM('㈱塩釜:機船'!N110)</f>
        <v>2007.3400000000001</v>
      </c>
      <c r="O110" s="131">
        <f>SUM('㈱塩釜:機船'!O110)</f>
        <v>4960.38</v>
      </c>
      <c r="P110" s="117">
        <f t="shared" si="18"/>
        <v>43967.277999999984</v>
      </c>
    </row>
    <row r="111" spans="1:16" ht="18.75">
      <c r="A111" s="18" t="s">
        <v>68</v>
      </c>
      <c r="B111" s="305" t="s">
        <v>188</v>
      </c>
      <c r="C111" s="5" t="s">
        <v>16</v>
      </c>
      <c r="D111" s="133">
        <f>SUM('㈱塩釜:機船'!D111)</f>
        <v>0</v>
      </c>
      <c r="E111" s="133">
        <f>SUM('㈱塩釜:機船'!E111)</f>
        <v>0</v>
      </c>
      <c r="F111" s="133">
        <f>SUM('㈱塩釜:機船'!F111)</f>
        <v>0</v>
      </c>
      <c r="G111" s="133">
        <f>SUM('㈱塩釜:機船'!G111)</f>
        <v>0</v>
      </c>
      <c r="H111" s="133">
        <f>SUM('㈱塩釜:機船'!H111)</f>
        <v>0</v>
      </c>
      <c r="I111" s="133">
        <f>SUM('㈱塩釜:機船'!I111)</f>
        <v>0</v>
      </c>
      <c r="J111" s="133">
        <f>SUM('㈱塩釜:機船'!J111)</f>
        <v>0</v>
      </c>
      <c r="K111" s="133">
        <f>SUM('㈱塩釜:機船'!K111)</f>
        <v>0</v>
      </c>
      <c r="L111" s="133">
        <f>SUM('㈱塩釜:機船'!L111)</f>
        <v>0</v>
      </c>
      <c r="M111" s="133">
        <f>SUM('㈱塩釜:機船'!M111)</f>
        <v>0</v>
      </c>
      <c r="N111" s="133">
        <f>SUM('㈱塩釜:機船'!N111)</f>
        <v>0</v>
      </c>
      <c r="O111" s="133">
        <f>SUM('㈱塩釜:機船'!O111)</f>
        <v>0</v>
      </c>
      <c r="P111" s="116">
        <f t="shared" si="18"/>
        <v>0</v>
      </c>
    </row>
    <row r="112" spans="1:16" ht="18.75">
      <c r="A112" s="18"/>
      <c r="B112" s="306"/>
      <c r="C112" s="7" t="s">
        <v>18</v>
      </c>
      <c r="D112" s="134">
        <f>SUM('㈱塩釜:機船'!D112)</f>
        <v>0</v>
      </c>
      <c r="E112" s="134">
        <f>SUM('㈱塩釜:機船'!E112)</f>
        <v>0</v>
      </c>
      <c r="F112" s="134">
        <f>SUM('㈱塩釜:機船'!F112)</f>
        <v>0</v>
      </c>
      <c r="G112" s="134">
        <f>SUM('㈱塩釜:機船'!G112)</f>
        <v>0</v>
      </c>
      <c r="H112" s="134">
        <f>SUM('㈱塩釜:機船'!H112)</f>
        <v>0</v>
      </c>
      <c r="I112" s="134">
        <f>SUM('㈱塩釜:機船'!I112)</f>
        <v>0</v>
      </c>
      <c r="J112" s="134">
        <f>SUM('㈱塩釜:機船'!J112)</f>
        <v>0</v>
      </c>
      <c r="K112" s="134">
        <f>SUM('㈱塩釜:機船'!K112)</f>
        <v>0</v>
      </c>
      <c r="L112" s="134">
        <f>SUM('㈱塩釜:機船'!L112)</f>
        <v>0</v>
      </c>
      <c r="M112" s="134">
        <f>SUM('㈱塩釜:機船'!M112)</f>
        <v>0</v>
      </c>
      <c r="N112" s="134">
        <f>SUM('㈱塩釜:機船'!N112)</f>
        <v>0</v>
      </c>
      <c r="O112" s="134">
        <f>SUM('㈱塩釜:機船'!O112)</f>
        <v>0</v>
      </c>
      <c r="P112" s="117">
        <f t="shared" si="18"/>
        <v>0</v>
      </c>
    </row>
    <row r="113" spans="1:16" ht="18.75">
      <c r="A113" s="18"/>
      <c r="B113" s="305" t="s">
        <v>189</v>
      </c>
      <c r="C113" s="5" t="s">
        <v>16</v>
      </c>
      <c r="D113" s="133">
        <f>SUM('㈱塩釜:機船'!D113)</f>
        <v>0.48719999999999997</v>
      </c>
      <c r="E113" s="133">
        <f>SUM('㈱塩釜:機船'!E113)</f>
        <v>0.4224</v>
      </c>
      <c r="F113" s="133">
        <f>SUM('㈱塩釜:機船'!F113)</f>
        <v>0.244</v>
      </c>
      <c r="G113" s="133">
        <f>SUM('㈱塩釜:機船'!G113)</f>
        <v>0.4515</v>
      </c>
      <c r="H113" s="133">
        <f>SUM('㈱塩釜:機船'!H113)</f>
        <v>0.1431</v>
      </c>
      <c r="I113" s="133">
        <f>SUM('㈱塩釜:機船'!I113)</f>
        <v>0.0427</v>
      </c>
      <c r="J113" s="133">
        <f>SUM('㈱塩釜:機船'!J113)</f>
        <v>0.013</v>
      </c>
      <c r="K113" s="133">
        <f>SUM('㈱塩釜:機船'!K113)</f>
        <v>0.0082</v>
      </c>
      <c r="L113" s="133">
        <f>SUM('㈱塩釜:機船'!L113)</f>
        <v>0.001</v>
      </c>
      <c r="M113" s="133">
        <f>SUM('㈱塩釜:機船'!M113)</f>
        <v>0.0116</v>
      </c>
      <c r="N113" s="133">
        <f>SUM('㈱塩釜:機船'!N113)</f>
        <v>0.046700000000000005</v>
      </c>
      <c r="O113" s="133">
        <f>SUM('㈱塩釜:機船'!O113)</f>
        <v>0.1252</v>
      </c>
      <c r="P113" s="116">
        <f t="shared" si="18"/>
        <v>1.9965999999999997</v>
      </c>
    </row>
    <row r="114" spans="1:16" ht="18.75">
      <c r="A114" s="18"/>
      <c r="B114" s="306"/>
      <c r="C114" s="7" t="s">
        <v>18</v>
      </c>
      <c r="D114" s="131">
        <f>SUM('㈱塩釜:機船'!D114)</f>
        <v>343.782</v>
      </c>
      <c r="E114" s="131">
        <f>SUM('㈱塩釜:機船'!E114)</f>
        <v>228.053</v>
      </c>
      <c r="F114" s="131">
        <f>SUM('㈱塩釜:機船'!F114)</f>
        <v>223.892</v>
      </c>
      <c r="G114" s="131">
        <f>SUM('㈱塩釜:機船'!G114)</f>
        <v>276.365</v>
      </c>
      <c r="H114" s="131">
        <f>SUM('㈱塩釜:機船'!H114)</f>
        <v>126.17800000000001</v>
      </c>
      <c r="I114" s="131">
        <f>SUM('㈱塩釜:機船'!I114)</f>
        <v>43.509</v>
      </c>
      <c r="J114" s="131">
        <f>SUM('㈱塩釜:機船'!J114)</f>
        <v>7.434</v>
      </c>
      <c r="K114" s="131">
        <f>SUM('㈱塩釜:機船'!K114)</f>
        <v>5.523</v>
      </c>
      <c r="L114" s="131">
        <f>SUM('㈱塩釜:機船'!L114)</f>
        <v>0.105</v>
      </c>
      <c r="M114" s="131">
        <f>SUM('㈱塩釜:機船'!M114)</f>
        <v>9.524000000000001</v>
      </c>
      <c r="N114" s="131">
        <f>SUM('㈱塩釜:機船'!N114)</f>
        <v>47.922</v>
      </c>
      <c r="O114" s="131">
        <f>SUM('㈱塩釜:機船'!O114)</f>
        <v>181.65300000000002</v>
      </c>
      <c r="P114" s="117">
        <f t="shared" si="18"/>
        <v>1493.9400000000003</v>
      </c>
    </row>
    <row r="115" spans="1:16" ht="18.75">
      <c r="A115" s="18" t="s">
        <v>70</v>
      </c>
      <c r="B115" s="305" t="s">
        <v>204</v>
      </c>
      <c r="C115" s="5" t="s">
        <v>16</v>
      </c>
      <c r="D115" s="133">
        <f>SUM('㈱塩釜:機船'!D115)</f>
        <v>0.004</v>
      </c>
      <c r="E115" s="133">
        <f>SUM('㈱塩釜:機船'!E115)</f>
        <v>0</v>
      </c>
      <c r="F115" s="133">
        <f>SUM('㈱塩釜:機船'!F115)</f>
        <v>0</v>
      </c>
      <c r="G115" s="133">
        <f>SUM('㈱塩釜:機船'!G115)</f>
        <v>0</v>
      </c>
      <c r="H115" s="133">
        <f>SUM('㈱塩釜:機船'!H115)</f>
        <v>0.042</v>
      </c>
      <c r="I115" s="133">
        <f>SUM('㈱塩釜:機船'!I115)</f>
        <v>0.2798</v>
      </c>
      <c r="J115" s="133">
        <f>SUM('㈱塩釜:機船'!J115)</f>
        <v>0.7231</v>
      </c>
      <c r="K115" s="133">
        <f>SUM('㈱塩釜:機船'!K115)</f>
        <v>0.859</v>
      </c>
      <c r="L115" s="133">
        <f>SUM('㈱塩釜:機船'!L115)</f>
        <v>0.312</v>
      </c>
      <c r="M115" s="133">
        <f>SUM('㈱塩釜:機船'!M115)</f>
        <v>0.5915</v>
      </c>
      <c r="N115" s="133">
        <f>SUM('㈱塩釜:機船'!N115)</f>
        <v>1.485</v>
      </c>
      <c r="O115" s="133">
        <f>SUM('㈱塩釜:機船'!O115)</f>
        <v>1.824</v>
      </c>
      <c r="P115" s="116">
        <f t="shared" si="18"/>
        <v>6.1204</v>
      </c>
    </row>
    <row r="116" spans="1:16" ht="18.75">
      <c r="A116" s="18"/>
      <c r="B116" s="306"/>
      <c r="C116" s="7" t="s">
        <v>18</v>
      </c>
      <c r="D116" s="131">
        <f>SUM('㈱塩釜:機船'!D116)</f>
        <v>1.47</v>
      </c>
      <c r="E116" s="131">
        <f>SUM('㈱塩釜:機船'!E116)</f>
        <v>0</v>
      </c>
      <c r="F116" s="131">
        <f>SUM('㈱塩釜:機船'!F116)</f>
        <v>0</v>
      </c>
      <c r="G116" s="131">
        <f>SUM('㈱塩釜:機船'!G116)</f>
        <v>0</v>
      </c>
      <c r="H116" s="131">
        <f>SUM('㈱塩釜:機船'!H116)</f>
        <v>28.728</v>
      </c>
      <c r="I116" s="131">
        <f>SUM('㈱塩釜:機船'!I116)</f>
        <v>212.163</v>
      </c>
      <c r="J116" s="131">
        <f>SUM('㈱塩釜:機船'!J116)</f>
        <v>414.48900000000003</v>
      </c>
      <c r="K116" s="131">
        <f>SUM('㈱塩釜:機船'!K116)</f>
        <v>509.88</v>
      </c>
      <c r="L116" s="131">
        <f>SUM('㈱塩釜:機船'!L116)</f>
        <v>121.905</v>
      </c>
      <c r="M116" s="131">
        <f>SUM('㈱塩釜:機船'!M116)</f>
        <v>246.54</v>
      </c>
      <c r="N116" s="131">
        <f>SUM('㈱塩釜:機船'!N116)</f>
        <v>628.6370000000001</v>
      </c>
      <c r="O116" s="131">
        <f>SUM('㈱塩釜:機船'!O116)</f>
        <v>750.96</v>
      </c>
      <c r="P116" s="117">
        <f t="shared" si="18"/>
        <v>2914.772</v>
      </c>
    </row>
    <row r="117" spans="1:16" ht="18.75">
      <c r="A117" s="18"/>
      <c r="B117" s="305" t="s">
        <v>72</v>
      </c>
      <c r="C117" s="5" t="s">
        <v>16</v>
      </c>
      <c r="D117" s="133">
        <f>SUM('㈱塩釜:機船'!D117)</f>
        <v>7.2539</v>
      </c>
      <c r="E117" s="133">
        <f>SUM('㈱塩釜:機船'!E117)</f>
        <v>8.6126</v>
      </c>
      <c r="F117" s="133">
        <f>SUM('㈱塩釜:機船'!F117)</f>
        <v>10.6614</v>
      </c>
      <c r="G117" s="133">
        <f>SUM('㈱塩釜:機船'!G117)</f>
        <v>6.5623000000000005</v>
      </c>
      <c r="H117" s="133">
        <f>SUM('㈱塩釜:機船'!H117)</f>
        <v>9.9685</v>
      </c>
      <c r="I117" s="133">
        <f>SUM('㈱塩釜:機船'!I117)</f>
        <v>4.2364999999999995</v>
      </c>
      <c r="J117" s="133">
        <f>SUM('㈱塩釜:機船'!J117)</f>
        <v>4.5714</v>
      </c>
      <c r="K117" s="133">
        <f>SUM('㈱塩釜:機船'!K117)</f>
        <v>6.294499999999999</v>
      </c>
      <c r="L117" s="133">
        <f>SUM('㈱塩釜:機船'!L117)</f>
        <v>6.0069</v>
      </c>
      <c r="M117" s="133">
        <f>SUM('㈱塩釜:機船'!M117)</f>
        <v>5.083399999999999</v>
      </c>
      <c r="N117" s="133">
        <f>SUM('㈱塩釜:機船'!N117)</f>
        <v>5.2438</v>
      </c>
      <c r="O117" s="133">
        <f>SUM('㈱塩釜:機船'!O117)</f>
        <v>8.554499999999999</v>
      </c>
      <c r="P117" s="116">
        <f t="shared" si="18"/>
        <v>83.04969999999999</v>
      </c>
    </row>
    <row r="118" spans="1:16" ht="18.75">
      <c r="A118" s="18"/>
      <c r="B118" s="306"/>
      <c r="C118" s="7" t="s">
        <v>18</v>
      </c>
      <c r="D118" s="131">
        <f>SUM('㈱塩釜:機船'!D118)</f>
        <v>2741.069</v>
      </c>
      <c r="E118" s="131">
        <f>SUM('㈱塩釜:機船'!E118)</f>
        <v>3033.574</v>
      </c>
      <c r="F118" s="131">
        <f>SUM('㈱塩釜:機船'!F118)</f>
        <v>3899.0119999999997</v>
      </c>
      <c r="G118" s="131">
        <f>SUM('㈱塩釜:機船'!G118)</f>
        <v>3230.696</v>
      </c>
      <c r="H118" s="131">
        <f>SUM('㈱塩釜:機船'!H118)</f>
        <v>5181.359</v>
      </c>
      <c r="I118" s="131">
        <f>SUM('㈱塩釜:機船'!I118)</f>
        <v>2710.415</v>
      </c>
      <c r="J118" s="131">
        <f>SUM('㈱塩釜:機船'!J118)</f>
        <v>2518.133</v>
      </c>
      <c r="K118" s="131">
        <f>SUM('㈱塩釜:機船'!K118)</f>
        <v>3488.226</v>
      </c>
      <c r="L118" s="131">
        <f>SUM('㈱塩釜:機船'!L118)</f>
        <v>3567.3149999999996</v>
      </c>
      <c r="M118" s="131">
        <f>SUM('㈱塩釜:機船'!M118)</f>
        <v>2992.375</v>
      </c>
      <c r="N118" s="131">
        <f>SUM('㈱塩釜:機船'!N118)</f>
        <v>2941.135</v>
      </c>
      <c r="O118" s="131">
        <f>SUM('㈱塩釜:機船'!O118)</f>
        <v>3719.468</v>
      </c>
      <c r="P118" s="117">
        <f t="shared" si="18"/>
        <v>40022.777</v>
      </c>
    </row>
    <row r="119" spans="1:16" ht="18.75">
      <c r="A119" s="18" t="s">
        <v>23</v>
      </c>
      <c r="B119" s="305" t="s">
        <v>191</v>
      </c>
      <c r="C119" s="5" t="s">
        <v>16</v>
      </c>
      <c r="D119" s="133">
        <f>SUM('㈱塩釜:機船'!D119)</f>
        <v>7.5634</v>
      </c>
      <c r="E119" s="133">
        <f>SUM('㈱塩釜:機船'!E119)</f>
        <v>5.886</v>
      </c>
      <c r="F119" s="133">
        <f>SUM('㈱塩釜:機船'!F119)</f>
        <v>6.8731</v>
      </c>
      <c r="G119" s="133">
        <f>SUM('㈱塩釜:機船'!G119)</f>
        <v>5.891500000000001</v>
      </c>
      <c r="H119" s="133">
        <f>SUM('㈱塩釜:機船'!H119)</f>
        <v>6.2786</v>
      </c>
      <c r="I119" s="133">
        <f>SUM('㈱塩釜:機船'!I119)</f>
        <v>9.0808</v>
      </c>
      <c r="J119" s="133">
        <f>SUM('㈱塩釜:機船'!J119)</f>
        <v>7.74605</v>
      </c>
      <c r="K119" s="133">
        <f>SUM('㈱塩釜:機船'!K119)</f>
        <v>7.661300000000001</v>
      </c>
      <c r="L119" s="133">
        <f>SUM('㈱塩釜:機船'!L119)</f>
        <v>9.9347</v>
      </c>
      <c r="M119" s="133">
        <f>SUM('㈱塩釜:機船'!M119)</f>
        <v>6.4708000000000006</v>
      </c>
      <c r="N119" s="133">
        <f>SUM('㈱塩釜:機船'!N119)</f>
        <v>6.6475</v>
      </c>
      <c r="O119" s="133">
        <f>SUM('㈱塩釜:機船'!O119)</f>
        <v>8.0843</v>
      </c>
      <c r="P119" s="116">
        <f t="shared" si="18"/>
        <v>88.11804999999998</v>
      </c>
    </row>
    <row r="120" spans="1:16" ht="18.75">
      <c r="A120" s="10"/>
      <c r="B120" s="306"/>
      <c r="C120" s="7" t="s">
        <v>18</v>
      </c>
      <c r="D120" s="131">
        <f>SUM('㈱塩釜:機船'!D120)</f>
        <v>2138.622</v>
      </c>
      <c r="E120" s="131">
        <f>SUM('㈱塩釜:機船'!E120)</f>
        <v>1836.152</v>
      </c>
      <c r="F120" s="131">
        <f>SUM('㈱塩釜:機船'!F120)</f>
        <v>3426.603</v>
      </c>
      <c r="G120" s="131">
        <f>SUM('㈱塩釜:機船'!G120)</f>
        <v>2842.407</v>
      </c>
      <c r="H120" s="131">
        <f>SUM('㈱塩釜:機船'!H120)</f>
        <v>2683.983</v>
      </c>
      <c r="I120" s="131">
        <f>SUM('㈱塩釜:機船'!I120)</f>
        <v>3765.0919999999996</v>
      </c>
      <c r="J120" s="131">
        <f>SUM('㈱塩釜:機船'!J120)</f>
        <v>2591.374</v>
      </c>
      <c r="K120" s="131">
        <f>SUM('㈱塩釜:機船'!K120)</f>
        <v>2641.109</v>
      </c>
      <c r="L120" s="131">
        <f>SUM('㈱塩釜:機船'!L120)</f>
        <v>2312.564</v>
      </c>
      <c r="M120" s="131">
        <f>SUM('㈱塩釜:機船'!M120)</f>
        <v>2344.727</v>
      </c>
      <c r="N120" s="131">
        <f>SUM('㈱塩釜:機船'!N120)</f>
        <v>2796.337</v>
      </c>
      <c r="O120" s="131">
        <f>SUM('㈱塩釜:機船'!O120)</f>
        <v>1952.0030000000002</v>
      </c>
      <c r="P120" s="117">
        <f t="shared" si="18"/>
        <v>31330.972999999998</v>
      </c>
    </row>
    <row r="121" spans="1:16" ht="18.75">
      <c r="A121" s="10"/>
      <c r="B121" s="15" t="s">
        <v>20</v>
      </c>
      <c r="C121" s="5" t="s">
        <v>16</v>
      </c>
      <c r="D121" s="133">
        <f>SUM('㈱塩釜:機船'!D121)</f>
        <v>0</v>
      </c>
      <c r="E121" s="133">
        <f>SUM('㈱塩釜:機船'!E121)</f>
        <v>0</v>
      </c>
      <c r="F121" s="133">
        <f>SUM('㈱塩釜:機船'!F121)</f>
        <v>0</v>
      </c>
      <c r="G121" s="133">
        <f>SUM('㈱塩釜:機船'!G121)</f>
        <v>0.27</v>
      </c>
      <c r="H121" s="133">
        <f>SUM('㈱塩釜:機船'!H121)</f>
        <v>1.024</v>
      </c>
      <c r="I121" s="133">
        <f>SUM('㈱塩釜:機船'!I121)</f>
        <v>2.2165000000000004</v>
      </c>
      <c r="J121" s="133">
        <f>SUM('㈱塩釜:機船'!J121)</f>
        <v>1.4278</v>
      </c>
      <c r="K121" s="133">
        <f>SUM('㈱塩釜:機船'!K121)</f>
        <v>0.6877</v>
      </c>
      <c r="L121" s="133">
        <f>SUM('㈱塩釜:機船'!L121)</f>
        <v>0.15639999999999998</v>
      </c>
      <c r="M121" s="133">
        <f>SUM('㈱塩釜:機船'!M121)</f>
        <v>0.014</v>
      </c>
      <c r="N121" s="133">
        <f>SUM('㈱塩釜:機船'!N121)</f>
        <v>0</v>
      </c>
      <c r="O121" s="133">
        <f>SUM('㈱塩釜:機船'!O121)</f>
        <v>0</v>
      </c>
      <c r="P121" s="116">
        <f t="shared" si="18"/>
        <v>5.796399999999999</v>
      </c>
    </row>
    <row r="122" spans="1:16" ht="18.75">
      <c r="A122" s="10"/>
      <c r="B122" s="7" t="s">
        <v>73</v>
      </c>
      <c r="C122" s="7" t="s">
        <v>18</v>
      </c>
      <c r="D122" s="131">
        <f>SUM('㈱塩釜:機船'!D122)</f>
        <v>0</v>
      </c>
      <c r="E122" s="131">
        <f>SUM('㈱塩釜:機船'!E122)</f>
        <v>0</v>
      </c>
      <c r="F122" s="131">
        <f>SUM('㈱塩釜:機船'!F122)</f>
        <v>0</v>
      </c>
      <c r="G122" s="131">
        <f>SUM('㈱塩釜:機船'!G122)</f>
        <v>98.428</v>
      </c>
      <c r="H122" s="131">
        <f>SUM('㈱塩釜:機船'!H122)</f>
        <v>573.792</v>
      </c>
      <c r="I122" s="131">
        <f>SUM('㈱塩釜:機船'!I122)</f>
        <v>1743.288</v>
      </c>
      <c r="J122" s="131">
        <f>SUM('㈱塩釜:機船'!J122)</f>
        <v>2142.116</v>
      </c>
      <c r="K122" s="131">
        <f>SUM('㈱塩釜:機船'!K122)</f>
        <v>2803.153</v>
      </c>
      <c r="L122" s="131">
        <f>SUM('㈱塩釜:機船'!L122)</f>
        <v>1313.1380000000001</v>
      </c>
      <c r="M122" s="131">
        <f>SUM('㈱塩釜:機船'!M122)</f>
        <v>132.038</v>
      </c>
      <c r="N122" s="131">
        <f>SUM('㈱塩釜:機船'!N122)</f>
        <v>0</v>
      </c>
      <c r="O122" s="131">
        <f>SUM('㈱塩釜:機船'!O122)</f>
        <v>0</v>
      </c>
      <c r="P122" s="117">
        <f t="shared" si="18"/>
        <v>8805.953000000001</v>
      </c>
    </row>
    <row r="123" spans="1:16" ht="18.75">
      <c r="A123" s="10"/>
      <c r="B123" s="303" t="s">
        <v>164</v>
      </c>
      <c r="C123" s="5" t="s">
        <v>16</v>
      </c>
      <c r="D123" s="133">
        <f>+D101+D103+D105+D107+D109+D111+D113+D115+D117+D119+D121</f>
        <v>40.10090000000001</v>
      </c>
      <c r="E123" s="133">
        <f aca="true" t="shared" si="19" ref="E123:O123">+E101+E103+E105+E107+E109+E111+E113+E115+E117+E119+E121</f>
        <v>29.8965</v>
      </c>
      <c r="F123" s="133">
        <f t="shared" si="19"/>
        <v>33.0603</v>
      </c>
      <c r="G123" s="133">
        <f t="shared" si="19"/>
        <v>33.88740000000001</v>
      </c>
      <c r="H123" s="133">
        <f t="shared" si="19"/>
        <v>40.427</v>
      </c>
      <c r="I123" s="133">
        <f t="shared" si="19"/>
        <v>49.05400000000001</v>
      </c>
      <c r="J123" s="133">
        <f t="shared" si="19"/>
        <v>35.93205</v>
      </c>
      <c r="K123" s="133">
        <f t="shared" si="19"/>
        <v>38.570299999999996</v>
      </c>
      <c r="L123" s="133">
        <f t="shared" si="19"/>
        <v>49.7894</v>
      </c>
      <c r="M123" s="133">
        <f t="shared" si="19"/>
        <v>44.49160000000001</v>
      </c>
      <c r="N123" s="133">
        <f t="shared" si="19"/>
        <v>56.499</v>
      </c>
      <c r="O123" s="133">
        <f t="shared" si="19"/>
        <v>61.069799999999994</v>
      </c>
      <c r="P123" s="116">
        <f t="shared" si="18"/>
        <v>512.7782500000001</v>
      </c>
    </row>
    <row r="124" spans="1:16" ht="18.75">
      <c r="A124" s="8"/>
      <c r="B124" s="304"/>
      <c r="C124" s="7" t="s">
        <v>18</v>
      </c>
      <c r="D124" s="131">
        <f>+D102+D104+D106+D108+D110+D112+D114+D116+D118+D120+D122</f>
        <v>17877.083</v>
      </c>
      <c r="E124" s="131">
        <f aca="true" t="shared" si="20" ref="E124:O124">+E102+E104+E106+E108+E110+E112+E114+E116+E118+E120+E122</f>
        <v>17507.232000000004</v>
      </c>
      <c r="F124" s="131">
        <f t="shared" si="20"/>
        <v>23282.421</v>
      </c>
      <c r="G124" s="131">
        <f t="shared" si="20"/>
        <v>22015.680999999997</v>
      </c>
      <c r="H124" s="131">
        <f t="shared" si="20"/>
        <v>22586.515</v>
      </c>
      <c r="I124" s="131">
        <f t="shared" si="20"/>
        <v>19412.175</v>
      </c>
      <c r="J124" s="131">
        <f t="shared" si="20"/>
        <v>17585.416999999998</v>
      </c>
      <c r="K124" s="131">
        <f t="shared" si="20"/>
        <v>20264.415999999994</v>
      </c>
      <c r="L124" s="131">
        <f t="shared" si="20"/>
        <v>20065.158999999996</v>
      </c>
      <c r="M124" s="131">
        <f t="shared" si="20"/>
        <v>19095.585999999996</v>
      </c>
      <c r="N124" s="131">
        <f t="shared" si="20"/>
        <v>23684.766999999993</v>
      </c>
      <c r="O124" s="131">
        <f t="shared" si="20"/>
        <v>31361.34</v>
      </c>
      <c r="P124" s="117">
        <f t="shared" si="18"/>
        <v>254737.792</v>
      </c>
    </row>
    <row r="125" spans="1:16" ht="18.75">
      <c r="A125" s="3" t="s">
        <v>0</v>
      </c>
      <c r="B125" s="305" t="s">
        <v>74</v>
      </c>
      <c r="C125" s="5" t="s">
        <v>16</v>
      </c>
      <c r="D125" s="133">
        <f>SUM('㈱塩釜:機船'!D125)</f>
        <v>0</v>
      </c>
      <c r="E125" s="133">
        <f>SUM('㈱塩釜:機船'!E125)</f>
        <v>0</v>
      </c>
      <c r="F125" s="133">
        <f>SUM('㈱塩釜:機船'!F125)</f>
        <v>0.016</v>
      </c>
      <c r="G125" s="133">
        <f>SUM('㈱塩釜:機船'!G125)</f>
        <v>0</v>
      </c>
      <c r="H125" s="133">
        <f>SUM('㈱塩釜:機船'!H125)</f>
        <v>0</v>
      </c>
      <c r="I125" s="133">
        <f>SUM('㈱塩釜:機船'!I125)</f>
        <v>0</v>
      </c>
      <c r="J125" s="133">
        <f>SUM('㈱塩釜:機船'!J125)</f>
        <v>0</v>
      </c>
      <c r="K125" s="133">
        <f>SUM('㈱塩釜:機船'!K125)</f>
        <v>0</v>
      </c>
      <c r="L125" s="133">
        <f>SUM('㈱塩釜:機船'!L125)</f>
        <v>0</v>
      </c>
      <c r="M125" s="133">
        <f>SUM('㈱塩釜:機船'!M125)</f>
        <v>0</v>
      </c>
      <c r="N125" s="133">
        <f>SUM('㈱塩釜:機船'!N125)</f>
        <v>0.006</v>
      </c>
      <c r="O125" s="133">
        <f>SUM('㈱塩釜:機船'!O125)</f>
        <v>0</v>
      </c>
      <c r="P125" s="116">
        <f t="shared" si="18"/>
        <v>0.022</v>
      </c>
    </row>
    <row r="126" spans="1:16" ht="18.75">
      <c r="A126" s="3" t="s">
        <v>0</v>
      </c>
      <c r="B126" s="306"/>
      <c r="C126" s="7" t="s">
        <v>18</v>
      </c>
      <c r="D126" s="131">
        <f>SUM('㈱塩釜:機船'!D126)</f>
        <v>0</v>
      </c>
      <c r="E126" s="131">
        <f>SUM('㈱塩釜:機船'!E126)</f>
        <v>0</v>
      </c>
      <c r="F126" s="131">
        <f>SUM('㈱塩釜:機船'!F126)</f>
        <v>5.04</v>
      </c>
      <c r="G126" s="131">
        <f>SUM('㈱塩釜:機船'!G126)</f>
        <v>0</v>
      </c>
      <c r="H126" s="131">
        <f>SUM('㈱塩釜:機船'!H126)</f>
        <v>0</v>
      </c>
      <c r="I126" s="131">
        <f>SUM('㈱塩釜:機船'!I126)</f>
        <v>0</v>
      </c>
      <c r="J126" s="131">
        <f>SUM('㈱塩釜:機船'!J126)</f>
        <v>0</v>
      </c>
      <c r="K126" s="131">
        <f>SUM('㈱塩釜:機船'!K126)</f>
        <v>0</v>
      </c>
      <c r="L126" s="131">
        <f>SUM('㈱塩釜:機船'!L126)</f>
        <v>0</v>
      </c>
      <c r="M126" s="131">
        <f>SUM('㈱塩釜:機船'!M126)</f>
        <v>0</v>
      </c>
      <c r="N126" s="131">
        <f>SUM('㈱塩釜:機船'!N126)</f>
        <v>1.05</v>
      </c>
      <c r="O126" s="131">
        <f>SUM('㈱塩釜:機船'!O126)</f>
        <v>0</v>
      </c>
      <c r="P126" s="117">
        <f t="shared" si="18"/>
        <v>6.09</v>
      </c>
    </row>
    <row r="127" spans="1:16" ht="18.75">
      <c r="A127" s="18" t="s">
        <v>75</v>
      </c>
      <c r="B127" s="305" t="s">
        <v>76</v>
      </c>
      <c r="C127" s="5" t="s">
        <v>16</v>
      </c>
      <c r="D127" s="133">
        <f>SUM('㈱塩釜:機船'!D127)</f>
        <v>0.07</v>
      </c>
      <c r="E127" s="133">
        <f>SUM('㈱塩釜:機船'!E127)</f>
        <v>0.045</v>
      </c>
      <c r="F127" s="133">
        <f>SUM('㈱塩釜:機船'!F127)</f>
        <v>0.034499999999999996</v>
      </c>
      <c r="G127" s="133">
        <f>SUM('㈱塩釜:機船'!G127)</f>
        <v>0</v>
      </c>
      <c r="H127" s="133">
        <f>SUM('㈱塩釜:機船'!H127)</f>
        <v>0</v>
      </c>
      <c r="I127" s="133">
        <f>SUM('㈱塩釜:機船'!I127)</f>
        <v>0.009</v>
      </c>
      <c r="J127" s="133">
        <f>SUM('㈱塩釜:機船'!J127)</f>
        <v>0.01</v>
      </c>
      <c r="K127" s="133">
        <f>SUM('㈱塩釜:機船'!K127)</f>
        <v>0.01</v>
      </c>
      <c r="L127" s="133">
        <f>SUM('㈱塩釜:機船'!L127)</f>
        <v>0</v>
      </c>
      <c r="M127" s="133">
        <f>SUM('㈱塩釜:機船'!M127)</f>
        <v>0</v>
      </c>
      <c r="N127" s="133">
        <f>SUM('㈱塩釜:機船'!N127)</f>
        <v>0</v>
      </c>
      <c r="O127" s="133">
        <f>SUM('㈱塩釜:機船'!O127)</f>
        <v>0</v>
      </c>
      <c r="P127" s="116">
        <f t="shared" si="18"/>
        <v>0.17850000000000002</v>
      </c>
    </row>
    <row r="128" spans="1:16" ht="18.75">
      <c r="A128" s="18"/>
      <c r="B128" s="306"/>
      <c r="C128" s="7" t="s">
        <v>18</v>
      </c>
      <c r="D128" s="131">
        <f>SUM('㈱塩釜:機船'!D128)</f>
        <v>12.339</v>
      </c>
      <c r="E128" s="131">
        <f>SUM('㈱塩釜:機船'!E128)</f>
        <v>47.25</v>
      </c>
      <c r="F128" s="131">
        <f>SUM('㈱塩釜:機船'!F128)</f>
        <v>20.655</v>
      </c>
      <c r="G128" s="131">
        <f>SUM('㈱塩釜:機船'!G128)</f>
        <v>0</v>
      </c>
      <c r="H128" s="131">
        <f>SUM('㈱塩釜:機船'!H128)</f>
        <v>0</v>
      </c>
      <c r="I128" s="131">
        <f>SUM('㈱塩釜:機船'!I128)</f>
        <v>5.67</v>
      </c>
      <c r="J128" s="131">
        <f>SUM('㈱塩釜:機船'!J128)</f>
        <v>1.575</v>
      </c>
      <c r="K128" s="131">
        <f>SUM('㈱塩釜:機船'!K128)</f>
        <v>1.575</v>
      </c>
      <c r="L128" s="131">
        <f>SUM('㈱塩釜:機船'!L128)</f>
        <v>0</v>
      </c>
      <c r="M128" s="131">
        <f>SUM('㈱塩釜:機船'!M128)</f>
        <v>0</v>
      </c>
      <c r="N128" s="131">
        <f>SUM('㈱塩釜:機船'!N128)</f>
        <v>0</v>
      </c>
      <c r="O128" s="131">
        <f>SUM('㈱塩釜:機船'!O128)</f>
        <v>0</v>
      </c>
      <c r="P128" s="117">
        <f t="shared" si="18"/>
        <v>89.06400000000001</v>
      </c>
    </row>
    <row r="129" spans="1:16" ht="18.75">
      <c r="A129" s="18" t="s">
        <v>77</v>
      </c>
      <c r="B129" s="15" t="s">
        <v>20</v>
      </c>
      <c r="C129" s="15" t="s">
        <v>16</v>
      </c>
      <c r="D129" s="135">
        <f>SUM('㈱塩釜:機船'!D129)</f>
        <v>0.1077</v>
      </c>
      <c r="E129" s="135">
        <f>SUM('㈱塩釜:機船'!E129)</f>
        <v>0.0258</v>
      </c>
      <c r="F129" s="135">
        <f>SUM('㈱塩釜:機船'!F129)</f>
        <v>0.03065</v>
      </c>
      <c r="G129" s="135">
        <f>SUM('㈱塩釜:機船'!G129)</f>
        <v>0.054</v>
      </c>
      <c r="H129" s="135">
        <f>SUM('㈱塩釜:機船'!H129)</f>
        <v>0.0312</v>
      </c>
      <c r="I129" s="135">
        <f>SUM('㈱塩釜:機船'!I129)</f>
        <v>0.0364</v>
      </c>
      <c r="J129" s="135">
        <f>SUM('㈱塩釜:機船'!J129)</f>
        <v>0.026</v>
      </c>
      <c r="K129" s="135">
        <f>SUM('㈱塩釜:機船'!K129)</f>
        <v>0</v>
      </c>
      <c r="L129" s="135">
        <f>SUM('㈱塩釜:機船'!L129)</f>
        <v>0.0298</v>
      </c>
      <c r="M129" s="135">
        <f>SUM('㈱塩釜:機船'!M129)</f>
        <v>0.0052</v>
      </c>
      <c r="N129" s="135">
        <f>SUM('㈱塩釜:機船'!N129)</f>
        <v>0.0052</v>
      </c>
      <c r="O129" s="135">
        <f>SUM('㈱塩釜:機船'!O129)</f>
        <v>0</v>
      </c>
      <c r="P129" s="123">
        <f t="shared" si="18"/>
        <v>0.35195</v>
      </c>
    </row>
    <row r="130" spans="1:16" ht="18.75">
      <c r="A130" s="18"/>
      <c r="B130" s="15" t="s">
        <v>205</v>
      </c>
      <c r="C130" s="5" t="s">
        <v>79</v>
      </c>
      <c r="D130" s="133">
        <f>SUM('㈱塩釜:機船'!D130)</f>
        <v>0</v>
      </c>
      <c r="E130" s="133">
        <f>SUM('㈱塩釜:機船'!E130)</f>
        <v>0</v>
      </c>
      <c r="F130" s="133">
        <f>SUM('㈱塩釜:機船'!F130)</f>
        <v>0</v>
      </c>
      <c r="G130" s="133">
        <f>SUM('㈱塩釜:機船'!G130)</f>
        <v>0</v>
      </c>
      <c r="H130" s="133">
        <f>SUM('㈱塩釜:機船'!H130)</f>
        <v>0</v>
      </c>
      <c r="I130" s="133">
        <f>SUM('㈱塩釜:機船'!I130)</f>
        <v>0</v>
      </c>
      <c r="J130" s="133">
        <f>SUM('㈱塩釜:機船'!J130)</f>
        <v>0</v>
      </c>
      <c r="K130" s="133">
        <f>SUM('㈱塩釜:機船'!K130)</f>
        <v>0</v>
      </c>
      <c r="L130" s="133">
        <f>SUM('㈱塩釜:機船'!L130)</f>
        <v>0</v>
      </c>
      <c r="M130" s="133">
        <f>SUM('㈱塩釜:機船'!M130)</f>
        <v>0</v>
      </c>
      <c r="N130" s="133">
        <f>SUM('㈱塩釜:機船'!N130)</f>
        <v>0</v>
      </c>
      <c r="O130" s="133">
        <f>SUM('㈱塩釜:機船'!O130)</f>
        <v>0</v>
      </c>
      <c r="P130" s="116">
        <f t="shared" si="18"/>
        <v>0</v>
      </c>
    </row>
    <row r="131" spans="1:16" ht="18.75">
      <c r="A131" s="18" t="s">
        <v>23</v>
      </c>
      <c r="B131" s="6"/>
      <c r="C131" s="7" t="s">
        <v>18</v>
      </c>
      <c r="D131" s="131">
        <f>SUM('㈱塩釜:機船'!D131)</f>
        <v>103.961</v>
      </c>
      <c r="E131" s="131">
        <f>SUM('㈱塩釜:機船'!E131)</f>
        <v>37.674</v>
      </c>
      <c r="F131" s="131">
        <f>SUM('㈱塩釜:機船'!F131)</f>
        <v>25.2</v>
      </c>
      <c r="G131" s="131">
        <f>SUM('㈱塩釜:機船'!G131)</f>
        <v>72.652</v>
      </c>
      <c r="H131" s="131">
        <f>SUM('㈱塩釜:機船'!H131)</f>
        <v>16.38</v>
      </c>
      <c r="I131" s="131">
        <f>SUM('㈱塩釜:機船'!I131)</f>
        <v>19.115</v>
      </c>
      <c r="J131" s="131">
        <f>SUM('㈱塩釜:機船'!J131)</f>
        <v>13.654</v>
      </c>
      <c r="K131" s="131">
        <f>SUM('㈱塩釜:機船'!K131)</f>
        <v>0</v>
      </c>
      <c r="L131" s="131">
        <f>SUM('㈱塩釜:機船'!L131)</f>
        <v>13.755</v>
      </c>
      <c r="M131" s="131">
        <f>SUM('㈱塩釜:機船'!M131)</f>
        <v>2.732</v>
      </c>
      <c r="N131" s="131">
        <f>SUM('㈱塩釜:機船'!N131)</f>
        <v>3.279</v>
      </c>
      <c r="O131" s="131">
        <f>SUM('㈱塩釜:機船'!O131)</f>
        <v>0</v>
      </c>
      <c r="P131" s="117">
        <f aca="true" t="shared" si="21" ref="P131:P137">SUM(D131:O131)</f>
        <v>308.402</v>
      </c>
    </row>
    <row r="132" spans="1:16" ht="18.75">
      <c r="A132" s="18"/>
      <c r="B132" s="4" t="s">
        <v>0</v>
      </c>
      <c r="C132" s="15" t="s">
        <v>16</v>
      </c>
      <c r="D132" s="135">
        <f>+D125+D127+D129</f>
        <v>0.17770000000000002</v>
      </c>
      <c r="E132" s="135">
        <f aca="true" t="shared" si="22" ref="E132:O132">+E125+E127+E129</f>
        <v>0.0708</v>
      </c>
      <c r="F132" s="135">
        <f t="shared" si="22"/>
        <v>0.08115</v>
      </c>
      <c r="G132" s="135">
        <f t="shared" si="22"/>
        <v>0.054</v>
      </c>
      <c r="H132" s="135">
        <f t="shared" si="22"/>
        <v>0.0312</v>
      </c>
      <c r="I132" s="135">
        <f t="shared" si="22"/>
        <v>0.0454</v>
      </c>
      <c r="J132" s="135">
        <f t="shared" si="22"/>
        <v>0.036</v>
      </c>
      <c r="K132" s="135">
        <f t="shared" si="22"/>
        <v>0.01</v>
      </c>
      <c r="L132" s="135">
        <f t="shared" si="22"/>
        <v>0.0298</v>
      </c>
      <c r="M132" s="135">
        <f t="shared" si="22"/>
        <v>0.0052</v>
      </c>
      <c r="N132" s="135">
        <f t="shared" si="22"/>
        <v>0.0112</v>
      </c>
      <c r="O132" s="135">
        <f t="shared" si="22"/>
        <v>0</v>
      </c>
      <c r="P132" s="123">
        <f t="shared" si="21"/>
        <v>0.55245</v>
      </c>
    </row>
    <row r="133" spans="1:16" ht="18.75">
      <c r="A133" s="10"/>
      <c r="B133" s="17" t="s">
        <v>193</v>
      </c>
      <c r="C133" s="5" t="s">
        <v>79</v>
      </c>
      <c r="D133" s="133">
        <f>D130</f>
        <v>0</v>
      </c>
      <c r="E133" s="133">
        <f aca="true" t="shared" si="23" ref="E133:O133">E130</f>
        <v>0</v>
      </c>
      <c r="F133" s="133">
        <f t="shared" si="23"/>
        <v>0</v>
      </c>
      <c r="G133" s="133">
        <f t="shared" si="23"/>
        <v>0</v>
      </c>
      <c r="H133" s="133">
        <f t="shared" si="23"/>
        <v>0</v>
      </c>
      <c r="I133" s="133">
        <f t="shared" si="23"/>
        <v>0</v>
      </c>
      <c r="J133" s="133">
        <f t="shared" si="23"/>
        <v>0</v>
      </c>
      <c r="K133" s="133">
        <f t="shared" si="23"/>
        <v>0</v>
      </c>
      <c r="L133" s="133">
        <f t="shared" si="23"/>
        <v>0</v>
      </c>
      <c r="M133" s="133">
        <f t="shared" si="23"/>
        <v>0</v>
      </c>
      <c r="N133" s="133">
        <f t="shared" si="23"/>
        <v>0</v>
      </c>
      <c r="O133" s="133">
        <f t="shared" si="23"/>
        <v>0</v>
      </c>
      <c r="P133" s="116">
        <f t="shared" si="21"/>
        <v>0</v>
      </c>
    </row>
    <row r="134" spans="1:16" ht="18.75">
      <c r="A134" s="8"/>
      <c r="B134" s="6"/>
      <c r="C134" s="7" t="s">
        <v>18</v>
      </c>
      <c r="D134" s="131">
        <f>+D126+D128+D131</f>
        <v>116.3</v>
      </c>
      <c r="E134" s="131">
        <f aca="true" t="shared" si="24" ref="E134:O134">+E126+E128+E131</f>
        <v>84.924</v>
      </c>
      <c r="F134" s="131">
        <f t="shared" si="24"/>
        <v>50.894999999999996</v>
      </c>
      <c r="G134" s="131">
        <f t="shared" si="24"/>
        <v>72.652</v>
      </c>
      <c r="H134" s="131">
        <f t="shared" si="24"/>
        <v>16.38</v>
      </c>
      <c r="I134" s="131">
        <f t="shared" si="24"/>
        <v>24.784999999999997</v>
      </c>
      <c r="J134" s="131">
        <f t="shared" si="24"/>
        <v>15.229</v>
      </c>
      <c r="K134" s="131">
        <f t="shared" si="24"/>
        <v>1.575</v>
      </c>
      <c r="L134" s="131">
        <f t="shared" si="24"/>
        <v>13.755</v>
      </c>
      <c r="M134" s="131">
        <f t="shared" si="24"/>
        <v>2.732</v>
      </c>
      <c r="N134" s="131">
        <f t="shared" si="24"/>
        <v>4.329</v>
      </c>
      <c r="O134" s="131">
        <f t="shared" si="24"/>
        <v>0</v>
      </c>
      <c r="P134" s="117">
        <f t="shared" si="21"/>
        <v>403.5559999999999</v>
      </c>
    </row>
    <row r="135" spans="1:16" s="30" customFormat="1" ht="18.75">
      <c r="A135" s="19"/>
      <c r="B135" s="20" t="s">
        <v>0</v>
      </c>
      <c r="C135" s="21" t="s">
        <v>16</v>
      </c>
      <c r="D135" s="136">
        <f>D132+D123+D99</f>
        <v>849.4752</v>
      </c>
      <c r="E135" s="136">
        <f aca="true" t="shared" si="25" ref="E135:O135">E132+E123+E99</f>
        <v>1003.0928499999999</v>
      </c>
      <c r="F135" s="136">
        <f t="shared" si="25"/>
        <v>931.26215</v>
      </c>
      <c r="G135" s="136">
        <f t="shared" si="25"/>
        <v>611.4143399999999</v>
      </c>
      <c r="H135" s="136">
        <f t="shared" si="25"/>
        <v>671.3957</v>
      </c>
      <c r="I135" s="136">
        <f t="shared" si="25"/>
        <v>694.0119000000001</v>
      </c>
      <c r="J135" s="136">
        <f t="shared" si="25"/>
        <v>979.6625600000002</v>
      </c>
      <c r="K135" s="136">
        <f t="shared" si="25"/>
        <v>1000.3048000000001</v>
      </c>
      <c r="L135" s="136">
        <f t="shared" si="25"/>
        <v>651.3593999999999</v>
      </c>
      <c r="M135" s="136">
        <f t="shared" si="25"/>
        <v>1468.2654999999997</v>
      </c>
      <c r="N135" s="136">
        <f t="shared" si="25"/>
        <v>1507.4084</v>
      </c>
      <c r="O135" s="136">
        <f t="shared" si="25"/>
        <v>2222.55065</v>
      </c>
      <c r="P135" s="125">
        <f t="shared" si="21"/>
        <v>12590.20345</v>
      </c>
    </row>
    <row r="136" spans="1:16" s="30" customFormat="1" ht="18.75">
      <c r="A136" s="19"/>
      <c r="B136" s="22" t="s">
        <v>206</v>
      </c>
      <c r="C136" s="23" t="s">
        <v>79</v>
      </c>
      <c r="D136" s="137">
        <f>D133</f>
        <v>0</v>
      </c>
      <c r="E136" s="137">
        <f aca="true" t="shared" si="26" ref="E136:O136">E133</f>
        <v>0</v>
      </c>
      <c r="F136" s="137">
        <f t="shared" si="26"/>
        <v>0</v>
      </c>
      <c r="G136" s="137">
        <f t="shared" si="26"/>
        <v>0</v>
      </c>
      <c r="H136" s="137">
        <f t="shared" si="26"/>
        <v>0</v>
      </c>
      <c r="I136" s="137">
        <f t="shared" si="26"/>
        <v>0</v>
      </c>
      <c r="J136" s="137">
        <f t="shared" si="26"/>
        <v>0</v>
      </c>
      <c r="K136" s="137">
        <f t="shared" si="26"/>
        <v>0</v>
      </c>
      <c r="L136" s="137">
        <f t="shared" si="26"/>
        <v>0</v>
      </c>
      <c r="M136" s="137">
        <f t="shared" si="26"/>
        <v>0</v>
      </c>
      <c r="N136" s="137">
        <f t="shared" si="26"/>
        <v>0</v>
      </c>
      <c r="O136" s="137">
        <f t="shared" si="26"/>
        <v>0</v>
      </c>
      <c r="P136" s="128">
        <f t="shared" si="21"/>
        <v>0</v>
      </c>
    </row>
    <row r="137" spans="1:16" s="30" customFormat="1" ht="19.5" thickBot="1">
      <c r="A137" s="24"/>
      <c r="B137" s="25"/>
      <c r="C137" s="26" t="s">
        <v>18</v>
      </c>
      <c r="D137" s="138">
        <f>D134+D124+D100</f>
        <v>466051.78199999983</v>
      </c>
      <c r="E137" s="138">
        <f aca="true" t="shared" si="27" ref="E137:O137">E134+E124+E100</f>
        <v>499592.24299999996</v>
      </c>
      <c r="F137" s="138">
        <f t="shared" si="27"/>
        <v>493550.285</v>
      </c>
      <c r="G137" s="138">
        <f t="shared" si="27"/>
        <v>405475.17300000007</v>
      </c>
      <c r="H137" s="138">
        <f t="shared" si="27"/>
        <v>379200.43900000013</v>
      </c>
      <c r="I137" s="138">
        <f t="shared" si="27"/>
        <v>351701.445</v>
      </c>
      <c r="J137" s="138">
        <f t="shared" si="27"/>
        <v>601083.558</v>
      </c>
      <c r="K137" s="138">
        <f t="shared" si="27"/>
        <v>1091383.0269999998</v>
      </c>
      <c r="L137" s="138">
        <f t="shared" si="27"/>
        <v>777322.8549999999</v>
      </c>
      <c r="M137" s="138">
        <f t="shared" si="27"/>
        <v>1216655.7909999997</v>
      </c>
      <c r="N137" s="138">
        <f t="shared" si="27"/>
        <v>967694.931</v>
      </c>
      <c r="O137" s="138">
        <f t="shared" si="27"/>
        <v>1039644.2969999998</v>
      </c>
      <c r="P137" s="130">
        <f t="shared" si="21"/>
        <v>8289355.825999999</v>
      </c>
    </row>
    <row r="138" spans="15:16" ht="18.75">
      <c r="O138" s="34"/>
      <c r="P138" s="36" t="s">
        <v>93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37" useFirstPageNumber="1" horizontalDpi="600" verticalDpi="600" orientation="landscape" paperSize="12" scale="50" r:id="rId1"/>
  <headerFooter alignWithMargins="0">
    <oddFooter>&amp;C&amp;16－ &amp;P －</oddFooter>
  </headerFooter>
  <rowBreaks count="1" manualBreakCount="1">
    <brk id="6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8"/>
  <sheetViews>
    <sheetView zoomScale="75" zoomScaleNormal="75" zoomScalePageLayoutView="0" workbookViewId="0" topLeftCell="A1">
      <pane ySplit="3" topLeftCell="A4" activePane="bottomLeft" state="frozen"/>
      <selection pane="topLeft" activeCell="A1" sqref="A1:P1"/>
      <selection pane="bottomLeft" activeCell="A1" sqref="A1:P1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114" customWidth="1"/>
  </cols>
  <sheetData>
    <row r="1" ht="18.75">
      <c r="B1" s="16" t="s">
        <v>0</v>
      </c>
    </row>
    <row r="2" spans="1:15" ht="19.5" thickBot="1">
      <c r="A2" s="13" t="s">
        <v>156</v>
      </c>
      <c r="B2" s="31"/>
      <c r="C2" s="13"/>
      <c r="O2" s="13" t="s">
        <v>157</v>
      </c>
    </row>
    <row r="3" spans="1:16" ht="18.75">
      <c r="A3" s="1"/>
      <c r="B3" s="2"/>
      <c r="C3" s="2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3" t="s">
        <v>0</v>
      </c>
      <c r="B4" s="305" t="s">
        <v>15</v>
      </c>
      <c r="C4" s="5" t="s">
        <v>16</v>
      </c>
      <c r="D4" s="115">
        <f>SUM('石巻第１:石巻第２'!D4)</f>
        <v>0.058</v>
      </c>
      <c r="E4" s="115">
        <f>SUM('石巻第１:石巻第２'!E4)</f>
        <v>0</v>
      </c>
      <c r="F4" s="115">
        <f>SUM('石巻第１:石巻第２'!F4)</f>
        <v>0</v>
      </c>
      <c r="G4" s="115">
        <f>SUM('石巻第１:石巻第２'!G4)</f>
        <v>0</v>
      </c>
      <c r="H4" s="115">
        <f>SUM('石巻第１:石巻第２'!H4)</f>
        <v>0.692</v>
      </c>
      <c r="I4" s="115">
        <f>SUM('石巻第１:石巻第２'!I4)</f>
        <v>134.123</v>
      </c>
      <c r="J4" s="115">
        <f>SUM('石巻第１:石巻第２'!J4)</f>
        <v>92.258</v>
      </c>
      <c r="K4" s="115">
        <f>SUM('石巻第１:石巻第２'!K4)</f>
        <v>81.457</v>
      </c>
      <c r="L4" s="115">
        <f>SUM('石巻第１:石巻第２'!L4)</f>
        <v>1.66</v>
      </c>
      <c r="M4" s="115">
        <f>SUM('石巻第１:石巻第２'!M4)</f>
        <v>2.432</v>
      </c>
      <c r="N4" s="115">
        <f>SUM('石巻第１:石巻第２'!N4)</f>
        <v>31.76</v>
      </c>
      <c r="O4" s="115">
        <f>SUM('石巻第１:石巻第２'!O4)</f>
        <v>7.671</v>
      </c>
      <c r="P4" s="116">
        <f>SUM('石巻第１:石巻第２'!P4)</f>
        <v>352.111</v>
      </c>
    </row>
    <row r="5" spans="1:16" ht="18.75">
      <c r="A5" s="18" t="s">
        <v>17</v>
      </c>
      <c r="B5" s="306"/>
      <c r="C5" s="7" t="s">
        <v>18</v>
      </c>
      <c r="D5" s="6">
        <f>SUM('石巻第１:石巻第２'!D5)</f>
        <v>25.012</v>
      </c>
      <c r="E5" s="6">
        <f>SUM('石巻第１:石巻第２'!E5)</f>
        <v>0</v>
      </c>
      <c r="F5" s="6">
        <f>SUM('石巻第１:石巻第２'!F5)</f>
        <v>0</v>
      </c>
      <c r="G5" s="6">
        <f>SUM('石巻第１:石巻第２'!G5)</f>
        <v>0</v>
      </c>
      <c r="H5" s="6">
        <f>SUM('石巻第１:石巻第２'!H5)</f>
        <v>356.503</v>
      </c>
      <c r="I5" s="6">
        <f>SUM('石巻第１:石巻第２'!I5)</f>
        <v>30886.83</v>
      </c>
      <c r="J5" s="6">
        <f>SUM('石巻第１:石巻第２'!J5)</f>
        <v>21105.486</v>
      </c>
      <c r="K5" s="6">
        <f>SUM('石巻第１:石巻第２'!K5)</f>
        <v>20955.786</v>
      </c>
      <c r="L5" s="6">
        <f>SUM('石巻第１:石巻第２'!L5)</f>
        <v>212.869</v>
      </c>
      <c r="M5" s="6">
        <f>SUM('石巻第１:石巻第２'!M5)</f>
        <v>809.215</v>
      </c>
      <c r="N5" s="6">
        <f>SUM('石巻第１:石巻第２'!N5)</f>
        <v>2168.316</v>
      </c>
      <c r="O5" s="6">
        <f>SUM('石巻第１:石巻第２'!O5)</f>
        <v>837.911</v>
      </c>
      <c r="P5" s="117">
        <f>SUM('石巻第１:石巻第２'!P5)</f>
        <v>77357.928</v>
      </c>
    </row>
    <row r="6" spans="1:16" ht="18.75">
      <c r="A6" s="18" t="s">
        <v>19</v>
      </c>
      <c r="B6" s="15" t="s">
        <v>20</v>
      </c>
      <c r="C6" s="5" t="s">
        <v>16</v>
      </c>
      <c r="D6" s="115">
        <f>SUM('石巻第１:石巻第２'!D6)</f>
        <v>81.922</v>
      </c>
      <c r="E6" s="115">
        <f>SUM('石巻第１:石巻第２'!E6)</f>
        <v>0</v>
      </c>
      <c r="F6" s="115">
        <f>SUM('石巻第１:石巻第２'!F6)</f>
        <v>0</v>
      </c>
      <c r="G6" s="115">
        <f>SUM('石巻第１:石巻第２'!G6)</f>
        <v>197.799</v>
      </c>
      <c r="H6" s="115">
        <f>SUM('石巻第１:石巻第２'!H6)</f>
        <v>1248.2030000000002</v>
      </c>
      <c r="I6" s="115">
        <f>SUM('石巻第１:石巻第２'!I6)</f>
        <v>703.471</v>
      </c>
      <c r="J6" s="115">
        <f>SUM('石巻第１:石巻第２'!J6)</f>
        <v>954.915</v>
      </c>
      <c r="K6" s="115">
        <f>SUM('石巻第１:石巻第２'!K6)</f>
        <v>571.013</v>
      </c>
      <c r="L6" s="115">
        <f>SUM('石巻第１:石巻第２'!L6)</f>
        <v>187.546</v>
      </c>
      <c r="M6" s="115">
        <f>SUM('石巻第１:石巻第２'!M6)</f>
        <v>456.56</v>
      </c>
      <c r="N6" s="115">
        <f>SUM('石巻第１:石巻第２'!N6)</f>
        <v>934.558</v>
      </c>
      <c r="O6" s="115">
        <f>SUM('石巻第１:石巻第２'!O6)</f>
        <v>1323.379</v>
      </c>
      <c r="P6" s="116">
        <f>SUM('石巻第１:石巻第２'!P6)</f>
        <v>6659.366</v>
      </c>
    </row>
    <row r="7" spans="1:16" ht="18.75">
      <c r="A7" s="18" t="s">
        <v>21</v>
      </c>
      <c r="B7" s="7" t="s">
        <v>158</v>
      </c>
      <c r="C7" s="7" t="s">
        <v>18</v>
      </c>
      <c r="D7" s="6">
        <f>SUM('石巻第１:石巻第２'!D7)</f>
        <v>1678.113</v>
      </c>
      <c r="E7" s="6">
        <f>SUM('石巻第１:石巻第２'!E7)</f>
        <v>0</v>
      </c>
      <c r="F7" s="6">
        <f>SUM('石巻第１:石巻第２'!F7)</f>
        <v>0</v>
      </c>
      <c r="G7" s="6">
        <f>SUM('石巻第１:石巻第２'!G7)</f>
        <v>7043.417</v>
      </c>
      <c r="H7" s="6">
        <f>SUM('石巻第１:石巻第２'!H7)</f>
        <v>40599.656</v>
      </c>
      <c r="I7" s="6">
        <f>SUM('石巻第１:石巻第２'!I7)</f>
        <v>20984.548</v>
      </c>
      <c r="J7" s="6">
        <f>SUM('石巻第１:石巻第２'!J7)</f>
        <v>30812.674</v>
      </c>
      <c r="K7" s="6">
        <f>SUM('石巻第１:石巻第２'!K7)</f>
        <v>20799.901</v>
      </c>
      <c r="L7" s="6">
        <f>SUM('石巻第１:石巻第２'!L7)</f>
        <v>3981.155</v>
      </c>
      <c r="M7" s="6">
        <f>SUM('石巻第１:石巻第２'!M7)</f>
        <v>7253.321</v>
      </c>
      <c r="N7" s="6">
        <f>SUM('石巻第１:石巻第２'!N7)</f>
        <v>23231.672</v>
      </c>
      <c r="O7" s="6">
        <f>SUM('石巻第１:石巻第２'!O7)</f>
        <v>33760.049</v>
      </c>
      <c r="P7" s="117">
        <f>SUM('石巻第１:石巻第２'!P7)</f>
        <v>190144.506</v>
      </c>
    </row>
    <row r="8" spans="1:16" ht="18.75">
      <c r="A8" s="18" t="s">
        <v>23</v>
      </c>
      <c r="B8" s="303" t="s">
        <v>159</v>
      </c>
      <c r="C8" s="5" t="s">
        <v>16</v>
      </c>
      <c r="D8" s="115">
        <f aca="true" t="shared" si="0" ref="D8:F9">+D4+D6</f>
        <v>81.98</v>
      </c>
      <c r="E8" s="115">
        <f t="shared" si="0"/>
        <v>0</v>
      </c>
      <c r="F8" s="115">
        <f t="shared" si="0"/>
        <v>0</v>
      </c>
      <c r="G8" s="115">
        <f aca="true" t="shared" si="1" ref="G8:K9">+G4+G6</f>
        <v>197.799</v>
      </c>
      <c r="H8" s="115">
        <f t="shared" si="1"/>
        <v>1248.8950000000002</v>
      </c>
      <c r="I8" s="115">
        <f t="shared" si="1"/>
        <v>837.594</v>
      </c>
      <c r="J8" s="115">
        <f t="shared" si="1"/>
        <v>1047.173</v>
      </c>
      <c r="K8" s="115">
        <f t="shared" si="1"/>
        <v>652.47</v>
      </c>
      <c r="L8" s="115">
        <f aca="true" t="shared" si="2" ref="L8:O9">+L4+L6</f>
        <v>189.206</v>
      </c>
      <c r="M8" s="115">
        <f t="shared" si="2"/>
        <v>458.992</v>
      </c>
      <c r="N8" s="115">
        <f t="shared" si="2"/>
        <v>966.318</v>
      </c>
      <c r="O8" s="115">
        <f t="shared" si="2"/>
        <v>1331.05</v>
      </c>
      <c r="P8" s="116">
        <f>SUM(D8:O8)</f>
        <v>7011.477000000001</v>
      </c>
    </row>
    <row r="9" spans="1:16" ht="18.75">
      <c r="A9" s="1"/>
      <c r="B9" s="304"/>
      <c r="C9" s="7" t="s">
        <v>18</v>
      </c>
      <c r="D9" s="6">
        <f t="shared" si="0"/>
        <v>1703.125</v>
      </c>
      <c r="E9" s="6">
        <f t="shared" si="0"/>
        <v>0</v>
      </c>
      <c r="F9" s="6">
        <f t="shared" si="0"/>
        <v>0</v>
      </c>
      <c r="G9" s="6">
        <f t="shared" si="1"/>
        <v>7043.417</v>
      </c>
      <c r="H9" s="6">
        <f t="shared" si="1"/>
        <v>40956.159</v>
      </c>
      <c r="I9" s="6">
        <f t="shared" si="1"/>
        <v>51871.378</v>
      </c>
      <c r="J9" s="6">
        <f t="shared" si="1"/>
        <v>51918.16</v>
      </c>
      <c r="K9" s="6">
        <f t="shared" si="1"/>
        <v>41755.687000000005</v>
      </c>
      <c r="L9" s="6">
        <f t="shared" si="2"/>
        <v>4194.024</v>
      </c>
      <c r="M9" s="6">
        <f t="shared" si="2"/>
        <v>8062.536</v>
      </c>
      <c r="N9" s="6">
        <f t="shared" si="2"/>
        <v>25399.987999999998</v>
      </c>
      <c r="O9" s="6">
        <f t="shared" si="2"/>
        <v>34597.96</v>
      </c>
      <c r="P9" s="117">
        <f>SUM(D9:O9)</f>
        <v>267502.434</v>
      </c>
    </row>
    <row r="10" spans="1:16" ht="18.75">
      <c r="A10" s="307" t="s">
        <v>160</v>
      </c>
      <c r="B10" s="308"/>
      <c r="C10" s="5" t="s">
        <v>161</v>
      </c>
      <c r="D10" s="115">
        <f>SUM('石巻第１:石巻第２'!D10)</f>
        <v>0.065</v>
      </c>
      <c r="E10" s="115">
        <f>SUM('石巻第１:石巻第２'!E10)</f>
        <v>4.248</v>
      </c>
      <c r="F10" s="115">
        <f>SUM('石巻第１:石巻第２'!F10)</f>
        <v>0.393</v>
      </c>
      <c r="G10" s="115">
        <f>SUM('石巻第１:石巻第２'!G10)</f>
        <v>0</v>
      </c>
      <c r="H10" s="115">
        <f>SUM('石巻第１:石巻第２'!H10)</f>
        <v>837.679</v>
      </c>
      <c r="I10" s="115">
        <f>SUM('石巻第１:石巻第２'!I10)</f>
        <v>3704.065</v>
      </c>
      <c r="J10" s="115">
        <f>SUM('石巻第１:石巻第２'!J10)</f>
        <v>5520.671</v>
      </c>
      <c r="K10" s="115">
        <f>SUM('石巻第１:石巻第２'!K10)</f>
        <v>1582.819</v>
      </c>
      <c r="L10" s="115">
        <f>SUM('石巻第１:石巻第２'!L10)</f>
        <v>205.34</v>
      </c>
      <c r="M10" s="115">
        <f>SUM('石巻第１:石巻第２'!M10)</f>
        <v>0</v>
      </c>
      <c r="N10" s="115">
        <f>SUM('石巻第１:石巻第２'!N10)</f>
        <v>0</v>
      </c>
      <c r="O10" s="115">
        <f>SUM('石巻第１:石巻第２'!O10)</f>
        <v>0</v>
      </c>
      <c r="P10" s="116">
        <f>SUM('石巻第１:石巻第２'!P10)</f>
        <v>11855.279999999999</v>
      </c>
    </row>
    <row r="11" spans="1:16" ht="18.75">
      <c r="A11" s="309"/>
      <c r="B11" s="310"/>
      <c r="C11" s="7" t="s">
        <v>18</v>
      </c>
      <c r="D11" s="6">
        <f>SUM('石巻第１:石巻第２'!D11)</f>
        <v>24.733</v>
      </c>
      <c r="E11" s="6">
        <f>SUM('石巻第１:石巻第２'!E11)</f>
        <v>1252.722</v>
      </c>
      <c r="F11" s="6">
        <f>SUM('石巻第１:石巻第２'!F11)</f>
        <v>113.062</v>
      </c>
      <c r="G11" s="6">
        <f>SUM('石巻第１:石巻第２'!G11)</f>
        <v>0</v>
      </c>
      <c r="H11" s="6">
        <f>SUM('石巻第１:石巻第２'!H11)</f>
        <v>130658.537</v>
      </c>
      <c r="I11" s="6">
        <f>SUM('石巻第１:石巻第２'!I11)</f>
        <v>663318.286</v>
      </c>
      <c r="J11" s="6">
        <f>SUM('石巻第１:石巻第２'!J11)</f>
        <v>965770.252</v>
      </c>
      <c r="K11" s="6">
        <f>SUM('石巻第１:石巻第２'!K11)</f>
        <v>288396.61</v>
      </c>
      <c r="L11" s="6">
        <f>SUM('石巻第１:石巻第２'!L11)</f>
        <v>23905.442</v>
      </c>
      <c r="M11" s="6">
        <f>SUM('石巻第１:石巻第２'!M11)</f>
        <v>0</v>
      </c>
      <c r="N11" s="6">
        <f>SUM('石巻第１:石巻第２'!N11)</f>
        <v>0</v>
      </c>
      <c r="O11" s="6">
        <f>SUM('石巻第１:石巻第２'!O11)</f>
        <v>0</v>
      </c>
      <c r="P11" s="117">
        <f>SUM('石巻第１:石巻第２'!P11)</f>
        <v>2073439.644</v>
      </c>
    </row>
    <row r="12" spans="1:16" ht="18.75">
      <c r="A12" s="10"/>
      <c r="B12" s="305" t="s">
        <v>26</v>
      </c>
      <c r="C12" s="5" t="s">
        <v>161</v>
      </c>
      <c r="D12" s="115">
        <f>SUM('石巻第１:石巻第２'!D12)</f>
        <v>0</v>
      </c>
      <c r="E12" s="115">
        <f>SUM('石巻第１:石巻第２'!E12)</f>
        <v>0</v>
      </c>
      <c r="F12" s="115">
        <f>SUM('石巻第１:石巻第２'!F12)</f>
        <v>0</v>
      </c>
      <c r="G12" s="115">
        <f>SUM('石巻第１:石巻第２'!G12)</f>
        <v>0</v>
      </c>
      <c r="H12" s="115">
        <f>SUM('石巻第１:石巻第２'!H12)</f>
        <v>1.04</v>
      </c>
      <c r="I12" s="115">
        <f>SUM('石巻第１:石巻第２'!I12)</f>
        <v>3.483</v>
      </c>
      <c r="J12" s="115">
        <f>SUM('石巻第１:石巻第２'!J12)</f>
        <v>0.325</v>
      </c>
      <c r="K12" s="115">
        <f>SUM('石巻第１:石巻第２'!K12)</f>
        <v>0.116</v>
      </c>
      <c r="L12" s="115">
        <f>SUM('石巻第１:石巻第２'!L12)</f>
        <v>0.34</v>
      </c>
      <c r="M12" s="115">
        <f>SUM('石巻第１:石巻第２'!M12)</f>
        <v>0.229</v>
      </c>
      <c r="N12" s="115">
        <f>SUM('石巻第１:石巻第２'!N12)</f>
        <v>0</v>
      </c>
      <c r="O12" s="115">
        <f>SUM('石巻第１:石巻第２'!O12)</f>
        <v>0</v>
      </c>
      <c r="P12" s="116">
        <f>SUM('石巻第１:石巻第２'!P12)</f>
        <v>5.5329999999999995</v>
      </c>
    </row>
    <row r="13" spans="1:16" ht="18.75">
      <c r="A13" s="3" t="s">
        <v>0</v>
      </c>
      <c r="B13" s="306"/>
      <c r="C13" s="7" t="s">
        <v>18</v>
      </c>
      <c r="D13" s="6">
        <f>SUM('石巻第１:石巻第２'!D13)</f>
        <v>0</v>
      </c>
      <c r="E13" s="6">
        <f>SUM('石巻第１:石巻第２'!E13)</f>
        <v>0</v>
      </c>
      <c r="F13" s="6">
        <f>SUM('石巻第１:石巻第２'!F13)</f>
        <v>0</v>
      </c>
      <c r="G13" s="6">
        <f>SUM('石巻第１:石巻第２'!G13)</f>
        <v>0</v>
      </c>
      <c r="H13" s="6">
        <f>SUM('石巻第１:石巻第２'!H13)</f>
        <v>2916.174</v>
      </c>
      <c r="I13" s="6">
        <f>SUM('石巻第１:石巻第２'!I13)</f>
        <v>8237.563</v>
      </c>
      <c r="J13" s="6">
        <f>SUM('石巻第１:石巻第２'!J13)</f>
        <v>678.995</v>
      </c>
      <c r="K13" s="6">
        <f>SUM('石巻第１:石巻第２'!K13)</f>
        <v>410.344</v>
      </c>
      <c r="L13" s="6">
        <f>SUM('石巻第１:石巻第２'!L13)</f>
        <v>776.923</v>
      </c>
      <c r="M13" s="6">
        <f>SUM('石巻第１:石巻第２'!M13)</f>
        <v>541.834</v>
      </c>
      <c r="N13" s="6">
        <f>SUM('石巻第１:石巻第２'!N13)</f>
        <v>0</v>
      </c>
      <c r="O13" s="6">
        <f>SUM('石巻第１:石巻第２'!O13)</f>
        <v>0</v>
      </c>
      <c r="P13" s="117">
        <f>SUM('石巻第１:石巻第２'!P13)</f>
        <v>13561.833000000002</v>
      </c>
    </row>
    <row r="14" spans="1:16" ht="18.75">
      <c r="A14" s="18" t="s">
        <v>27</v>
      </c>
      <c r="B14" s="305" t="s">
        <v>28</v>
      </c>
      <c r="C14" s="5" t="s">
        <v>16</v>
      </c>
      <c r="D14" s="115">
        <f>SUM('石巻第１:石巻第２'!D14)</f>
        <v>0.011</v>
      </c>
      <c r="E14" s="115">
        <f>SUM('石巻第１:石巻第２'!E14)</f>
        <v>0</v>
      </c>
      <c r="F14" s="115">
        <f>SUM('石巻第１:石巻第２'!F14)</f>
        <v>0.05</v>
      </c>
      <c r="G14" s="115">
        <f>SUM('石巻第１:石巻第２'!G14)</f>
        <v>0.492</v>
      </c>
      <c r="H14" s="115">
        <f>SUM('石巻第１:石巻第２'!H14)</f>
        <v>1.033</v>
      </c>
      <c r="I14" s="115">
        <f>SUM('石巻第１:石巻第２'!I14)</f>
        <v>76.187</v>
      </c>
      <c r="J14" s="115">
        <f>SUM('石巻第１:石巻第２'!J14)</f>
        <v>3.332</v>
      </c>
      <c r="K14" s="115">
        <f>SUM('石巻第１:石巻第２'!K14)</f>
        <v>0.778</v>
      </c>
      <c r="L14" s="115">
        <f>SUM('石巻第１:石巻第２'!L14)</f>
        <v>3.729</v>
      </c>
      <c r="M14" s="115">
        <f>SUM('石巻第１:石巻第２'!M14)</f>
        <v>4.514</v>
      </c>
      <c r="N14" s="115">
        <f>SUM('石巻第１:石巻第２'!N14)</f>
        <v>6.991</v>
      </c>
      <c r="O14" s="115">
        <f>SUM('石巻第１:石巻第２'!O14)</f>
        <v>0.215</v>
      </c>
      <c r="P14" s="116">
        <f>SUM('石巻第１:石巻第２'!P14)</f>
        <v>97.332</v>
      </c>
    </row>
    <row r="15" spans="1:16" ht="18.75">
      <c r="A15" s="18" t="s">
        <v>0</v>
      </c>
      <c r="B15" s="306"/>
      <c r="C15" s="7" t="s">
        <v>18</v>
      </c>
      <c r="D15" s="6">
        <f>SUM('石巻第１:石巻第２'!D15)</f>
        <v>30.03</v>
      </c>
      <c r="E15" s="6">
        <f>SUM('石巻第１:石巻第２'!E15)</f>
        <v>0</v>
      </c>
      <c r="F15" s="6">
        <f>SUM('石巻第１:石巻第２'!F15)</f>
        <v>18.795</v>
      </c>
      <c r="G15" s="6">
        <f>SUM('石巻第１:石巻第２'!G15)</f>
        <v>128.757</v>
      </c>
      <c r="H15" s="6">
        <f>SUM('石巻第１:石巻第２'!H15)</f>
        <v>1549.351</v>
      </c>
      <c r="I15" s="6">
        <f>SUM('石巻第１:石巻第２'!I15)</f>
        <v>55289.673</v>
      </c>
      <c r="J15" s="6">
        <f>SUM('石巻第１:石巻第２'!J15)</f>
        <v>5230.515</v>
      </c>
      <c r="K15" s="6">
        <f>SUM('石巻第１:石巻第２'!K15)</f>
        <v>1482.394</v>
      </c>
      <c r="L15" s="6">
        <f>SUM('石巻第１:石巻第２'!L15)</f>
        <v>3741.959</v>
      </c>
      <c r="M15" s="6">
        <f>SUM('石巻第１:石巻第２'!M15)</f>
        <v>6393.034</v>
      </c>
      <c r="N15" s="6">
        <f>SUM('石巻第１:石巻第２'!N15)</f>
        <v>12390.103</v>
      </c>
      <c r="O15" s="6">
        <f>SUM('石巻第１:石巻第２'!O15)</f>
        <v>366.285</v>
      </c>
      <c r="P15" s="117">
        <f>SUM('石巻第１:石巻第２'!P15)</f>
        <v>86620.89600000001</v>
      </c>
    </row>
    <row r="16" spans="1:16" ht="18.75">
      <c r="A16" s="18" t="s">
        <v>29</v>
      </c>
      <c r="B16" s="305" t="s">
        <v>30</v>
      </c>
      <c r="C16" s="5" t="s">
        <v>16</v>
      </c>
      <c r="D16" s="115">
        <f>SUM('石巻第１:石巻第２'!D16)</f>
        <v>0</v>
      </c>
      <c r="E16" s="115">
        <f>SUM('石巻第１:石巻第２'!E16)</f>
        <v>0</v>
      </c>
      <c r="F16" s="115">
        <f>SUM('石巻第１:石巻第２'!F16)</f>
        <v>0</v>
      </c>
      <c r="G16" s="115">
        <f>SUM('石巻第１:石巻第２'!G16)</f>
        <v>0</v>
      </c>
      <c r="H16" s="115">
        <f>SUM('石巻第１:石巻第２'!H16)</f>
        <v>0.288</v>
      </c>
      <c r="I16" s="115">
        <f>SUM('石巻第１:石巻第２'!I16)</f>
        <v>57.92</v>
      </c>
      <c r="J16" s="115">
        <f>SUM('石巻第１:石巻第２'!J16)</f>
        <v>41.788</v>
      </c>
      <c r="K16" s="115">
        <f>SUM('石巻第１:石巻第２'!K16)</f>
        <v>14.623</v>
      </c>
      <c r="L16" s="115">
        <f>SUM('石巻第１:石巻第２'!L16)</f>
        <v>1.25</v>
      </c>
      <c r="M16" s="115">
        <f>SUM('石巻第１:石巻第２'!M16)</f>
        <v>0</v>
      </c>
      <c r="N16" s="115">
        <f>SUM('石巻第１:石巻第２'!N16)</f>
        <v>0</v>
      </c>
      <c r="O16" s="115">
        <f>SUM('石巻第１:石巻第２'!O16)</f>
        <v>0</v>
      </c>
      <c r="P16" s="116">
        <f>SUM('石巻第１:石巻第２'!P16)</f>
        <v>115.869</v>
      </c>
    </row>
    <row r="17" spans="1:16" ht="18.75">
      <c r="A17" s="18"/>
      <c r="B17" s="306"/>
      <c r="C17" s="7" t="s">
        <v>18</v>
      </c>
      <c r="D17" s="6">
        <f>SUM('石巻第１:石巻第２'!D17)</f>
        <v>0</v>
      </c>
      <c r="E17" s="6">
        <f>SUM('石巻第１:石巻第２'!E17)</f>
        <v>0</v>
      </c>
      <c r="F17" s="6">
        <f>SUM('石巻第１:石巻第２'!F17)</f>
        <v>0</v>
      </c>
      <c r="G17" s="6">
        <f>SUM('石巻第１:石巻第２'!G17)</f>
        <v>0</v>
      </c>
      <c r="H17" s="6">
        <f>SUM('石巻第１:石巻第２'!H17)</f>
        <v>59.976</v>
      </c>
      <c r="I17" s="6">
        <f>SUM('石巻第１:石巻第２'!I17)</f>
        <v>15521.51</v>
      </c>
      <c r="J17" s="6">
        <f>SUM('石巻第１:石巻第２'!J17)</f>
        <v>16277.203</v>
      </c>
      <c r="K17" s="6">
        <f>SUM('石巻第１:石巻第２'!K17)</f>
        <v>4975.139</v>
      </c>
      <c r="L17" s="6">
        <f>SUM('石巻第１:石巻第２'!L17)</f>
        <v>310.015</v>
      </c>
      <c r="M17" s="6">
        <f>SUM('石巻第１:石巻第２'!M17)</f>
        <v>0</v>
      </c>
      <c r="N17" s="6">
        <f>SUM('石巻第１:石巻第２'!N17)</f>
        <v>0</v>
      </c>
      <c r="O17" s="6">
        <f>SUM('石巻第１:石巻第２'!O17)</f>
        <v>0</v>
      </c>
      <c r="P17" s="117">
        <f>SUM('石巻第１:石巻第２'!P17)</f>
        <v>37143.843</v>
      </c>
    </row>
    <row r="18" spans="1:16" ht="18.75">
      <c r="A18" s="18" t="s">
        <v>31</v>
      </c>
      <c r="B18" s="15" t="s">
        <v>162</v>
      </c>
      <c r="C18" s="5" t="s">
        <v>16</v>
      </c>
      <c r="D18" s="115">
        <f>SUM('石巻第１:石巻第２'!D18)</f>
        <v>0</v>
      </c>
      <c r="E18" s="115">
        <f>SUM('石巻第１:石巻第２'!E18)</f>
        <v>0</v>
      </c>
      <c r="F18" s="115">
        <f>SUM('石巻第１:石巻第２'!F18)</f>
        <v>0</v>
      </c>
      <c r="G18" s="115">
        <f>SUM('石巻第１:石巻第２'!G18)</f>
        <v>0</v>
      </c>
      <c r="H18" s="115">
        <f>SUM('石巻第１:石巻第２'!H18)</f>
        <v>128.122</v>
      </c>
      <c r="I18" s="115">
        <f>SUM('石巻第１:石巻第２'!I18)</f>
        <v>56.272</v>
      </c>
      <c r="J18" s="115">
        <f>SUM('石巻第１:石巻第２'!J18)</f>
        <v>30.792</v>
      </c>
      <c r="K18" s="115">
        <f>SUM('石巻第１:石巻第２'!K18)</f>
        <v>42.339</v>
      </c>
      <c r="L18" s="115">
        <f>SUM('石巻第１:石巻第２'!L18)</f>
        <v>1.063</v>
      </c>
      <c r="M18" s="115">
        <f>SUM('石巻第１:石巻第２'!M18)</f>
        <v>0.053</v>
      </c>
      <c r="N18" s="115">
        <f>SUM('石巻第１:石巻第２'!N18)</f>
        <v>0</v>
      </c>
      <c r="O18" s="115">
        <f>SUM('石巻第１:石巻第２'!O18)</f>
        <v>0</v>
      </c>
      <c r="P18" s="116">
        <f>SUM('石巻第１:石巻第２'!P18)</f>
        <v>258.64099999999996</v>
      </c>
    </row>
    <row r="19" spans="1:16" ht="18.75">
      <c r="A19" s="18"/>
      <c r="B19" s="7" t="s">
        <v>163</v>
      </c>
      <c r="C19" s="7" t="s">
        <v>18</v>
      </c>
      <c r="D19" s="6">
        <f>SUM('石巻第１:石巻第２'!D19)</f>
        <v>0</v>
      </c>
      <c r="E19" s="6">
        <f>SUM('石巻第１:石巻第２'!E19)</f>
        <v>0</v>
      </c>
      <c r="F19" s="6">
        <f>SUM('石巻第１:石巻第２'!F19)</f>
        <v>0</v>
      </c>
      <c r="G19" s="6">
        <f>SUM('石巻第１:石巻第２'!G19)</f>
        <v>0</v>
      </c>
      <c r="H19" s="6">
        <f>SUM('石巻第１:石巻第２'!H19)</f>
        <v>47649.422</v>
      </c>
      <c r="I19" s="6">
        <f>SUM('石巻第１:石巻第２'!I19)</f>
        <v>13213.413</v>
      </c>
      <c r="J19" s="6">
        <f>SUM('石巻第１:石巻第２'!J19)</f>
        <v>10925.372</v>
      </c>
      <c r="K19" s="6">
        <f>SUM('石巻第１:石巻第２'!K19)</f>
        <v>25333.338</v>
      </c>
      <c r="L19" s="6">
        <f>SUM('石巻第１:石巻第２'!L19)</f>
        <v>267.162</v>
      </c>
      <c r="M19" s="6">
        <f>SUM('石巻第１:石巻第２'!M19)</f>
        <v>81.75</v>
      </c>
      <c r="N19" s="6">
        <f>SUM('石巻第１:石巻第２'!N19)</f>
        <v>0</v>
      </c>
      <c r="O19" s="6">
        <f>SUM('石巻第１:石巻第２'!O19)</f>
        <v>0</v>
      </c>
      <c r="P19" s="117">
        <f>SUM('石巻第１:石巻第２'!P19)</f>
        <v>97470.457</v>
      </c>
    </row>
    <row r="20" spans="1:16" ht="18.75">
      <c r="A20" s="18" t="s">
        <v>23</v>
      </c>
      <c r="B20" s="305" t="s">
        <v>32</v>
      </c>
      <c r="C20" s="5" t="s">
        <v>16</v>
      </c>
      <c r="D20" s="115">
        <f>SUM('石巻第１:石巻第２'!D20)</f>
        <v>0</v>
      </c>
      <c r="E20" s="115">
        <f>SUM('石巻第１:石巻第２'!E20)</f>
        <v>0</v>
      </c>
      <c r="F20" s="115">
        <f>SUM('石巻第１:石巻第２'!F20)</f>
        <v>0</v>
      </c>
      <c r="G20" s="115">
        <f>SUM('石巻第１:石巻第２'!G20)</f>
        <v>0</v>
      </c>
      <c r="H20" s="115">
        <f>SUM('石巻第１:石巻第２'!H20)</f>
        <v>167.643</v>
      </c>
      <c r="I20" s="115">
        <f>SUM('石巻第１:石巻第２'!I20)</f>
        <v>288.11</v>
      </c>
      <c r="J20" s="115">
        <f>SUM('石巻第１:石巻第２'!J20)</f>
        <v>727.571</v>
      </c>
      <c r="K20" s="115">
        <f>SUM('石巻第１:石巻第２'!K20)</f>
        <v>0</v>
      </c>
      <c r="L20" s="115">
        <f>SUM('石巻第１:石巻第２'!L20)</f>
        <v>0</v>
      </c>
      <c r="M20" s="115">
        <f>SUM('石巻第１:石巻第２'!M20)</f>
        <v>0.003</v>
      </c>
      <c r="N20" s="115">
        <f>SUM('石巻第１:石巻第２'!N20)</f>
        <v>0</v>
      </c>
      <c r="O20" s="115">
        <f>SUM('石巻第１:石巻第２'!O20)</f>
        <v>0</v>
      </c>
      <c r="P20" s="116">
        <f>SUM('石巻第１:石巻第２'!P20)</f>
        <v>1183.327</v>
      </c>
    </row>
    <row r="21" spans="1:16" ht="18.75">
      <c r="A21" s="18"/>
      <c r="B21" s="306"/>
      <c r="C21" s="7" t="s">
        <v>18</v>
      </c>
      <c r="D21" s="6">
        <f>SUM('石巻第１:石巻第２'!D21)</f>
        <v>0</v>
      </c>
      <c r="E21" s="6">
        <f>SUM('石巻第１:石巻第２'!E21)</f>
        <v>0</v>
      </c>
      <c r="F21" s="6">
        <f>SUM('石巻第１:石巻第２'!F21)</f>
        <v>0</v>
      </c>
      <c r="G21" s="6">
        <f>SUM('石巻第１:石巻第２'!G21)</f>
        <v>0</v>
      </c>
      <c r="H21" s="6">
        <f>SUM('石巻第１:石巻第２'!H21)</f>
        <v>40282.457</v>
      </c>
      <c r="I21" s="6">
        <f>SUM('石巻第１:石巻第２'!I21)</f>
        <v>64212.211</v>
      </c>
      <c r="J21" s="6">
        <f>SUM('石巻第１:石巻第２'!J21)</f>
        <v>152072.747</v>
      </c>
      <c r="K21" s="6">
        <f>SUM('石巻第１:石巻第２'!K21)</f>
        <v>0</v>
      </c>
      <c r="L21" s="6">
        <f>SUM('石巻第１:石巻第２'!L21)</f>
        <v>0</v>
      </c>
      <c r="M21" s="6">
        <f>SUM('石巻第１:石巻第２'!M21)</f>
        <v>2.321</v>
      </c>
      <c r="N21" s="6">
        <f>SUM('石巻第１:石巻第２'!N21)</f>
        <v>0</v>
      </c>
      <c r="O21" s="6">
        <f>SUM('石巻第１:石巻第２'!O21)</f>
        <v>0</v>
      </c>
      <c r="P21" s="117">
        <f>SUM('石巻第１:石巻第２'!P21)</f>
        <v>256569.736</v>
      </c>
    </row>
    <row r="22" spans="1:16" ht="18.75">
      <c r="A22" s="18"/>
      <c r="B22" s="303" t="s">
        <v>164</v>
      </c>
      <c r="C22" s="5" t="s">
        <v>16</v>
      </c>
      <c r="D22" s="115">
        <f aca="true" t="shared" si="3" ref="D22:O22">+D12+D14+D16+D18+D20</f>
        <v>0.011</v>
      </c>
      <c r="E22" s="115">
        <f t="shared" si="3"/>
        <v>0</v>
      </c>
      <c r="F22" s="115">
        <f t="shared" si="3"/>
        <v>0.05</v>
      </c>
      <c r="G22" s="115">
        <f t="shared" si="3"/>
        <v>0.492</v>
      </c>
      <c r="H22" s="115">
        <f t="shared" si="3"/>
        <v>298.126</v>
      </c>
      <c r="I22" s="115">
        <f t="shared" si="3"/>
        <v>481.972</v>
      </c>
      <c r="J22" s="115">
        <f t="shared" si="3"/>
        <v>803.808</v>
      </c>
      <c r="K22" s="115">
        <f t="shared" si="3"/>
        <v>57.855999999999995</v>
      </c>
      <c r="L22" s="115">
        <f t="shared" si="3"/>
        <v>6.382</v>
      </c>
      <c r="M22" s="115">
        <f t="shared" si="3"/>
        <v>4.799</v>
      </c>
      <c r="N22" s="115">
        <f t="shared" si="3"/>
        <v>6.991</v>
      </c>
      <c r="O22" s="115">
        <f t="shared" si="3"/>
        <v>0.215</v>
      </c>
      <c r="P22" s="116">
        <f>SUM(D22:O22)</f>
        <v>1660.7019999999998</v>
      </c>
    </row>
    <row r="23" spans="1:16" ht="18.75">
      <c r="A23" s="1"/>
      <c r="B23" s="304"/>
      <c r="C23" s="7" t="s">
        <v>18</v>
      </c>
      <c r="D23" s="6">
        <f aca="true" t="shared" si="4" ref="D23:O23">+D13+D15+D17+D19+D21</f>
        <v>30.03</v>
      </c>
      <c r="E23" s="6">
        <f t="shared" si="4"/>
        <v>0</v>
      </c>
      <c r="F23" s="6">
        <f t="shared" si="4"/>
        <v>18.795</v>
      </c>
      <c r="G23" s="6">
        <f t="shared" si="4"/>
        <v>128.757</v>
      </c>
      <c r="H23" s="6">
        <f t="shared" si="4"/>
        <v>92457.38</v>
      </c>
      <c r="I23" s="6">
        <f t="shared" si="4"/>
        <v>156474.37</v>
      </c>
      <c r="J23" s="6">
        <f t="shared" si="4"/>
        <v>185184.832</v>
      </c>
      <c r="K23" s="6">
        <f t="shared" si="4"/>
        <v>32201.215</v>
      </c>
      <c r="L23" s="6">
        <f t="shared" si="4"/>
        <v>5096.059</v>
      </c>
      <c r="M23" s="6">
        <f t="shared" si="4"/>
        <v>7018.938999999999</v>
      </c>
      <c r="N23" s="6">
        <f t="shared" si="4"/>
        <v>12390.103</v>
      </c>
      <c r="O23" s="6">
        <f t="shared" si="4"/>
        <v>366.285</v>
      </c>
      <c r="P23" s="117">
        <f>SUM(D23:O23)</f>
        <v>491366.765</v>
      </c>
    </row>
    <row r="24" spans="1:16" ht="18.75">
      <c r="A24" s="18" t="s">
        <v>0</v>
      </c>
      <c r="B24" s="305" t="s">
        <v>33</v>
      </c>
      <c r="C24" s="5" t="s">
        <v>16</v>
      </c>
      <c r="D24" s="115">
        <f>SUM('石巻第１:石巻第２'!D24)</f>
        <v>0</v>
      </c>
      <c r="E24" s="115">
        <f>SUM('石巻第１:石巻第２'!E24)</f>
        <v>0</v>
      </c>
      <c r="F24" s="115">
        <f>SUM('石巻第１:石巻第２'!F24)</f>
        <v>0</v>
      </c>
      <c r="G24" s="115">
        <f>SUM('石巻第１:石巻第２'!G24)</f>
        <v>0</v>
      </c>
      <c r="H24" s="115">
        <f>SUM('石巻第１:石巻第２'!H24)</f>
        <v>0</v>
      </c>
      <c r="I24" s="115">
        <f>SUM('石巻第１:石巻第２'!I24)</f>
        <v>0</v>
      </c>
      <c r="J24" s="115">
        <f>SUM('石巻第１:石巻第２'!J24)</f>
        <v>0</v>
      </c>
      <c r="K24" s="115">
        <f>SUM('石巻第１:石巻第２'!K24)</f>
        <v>0</v>
      </c>
      <c r="L24" s="115">
        <f>SUM('石巻第１:石巻第２'!L24)</f>
        <v>0.085</v>
      </c>
      <c r="M24" s="115">
        <f>SUM('石巻第１:石巻第２'!M24)</f>
        <v>0.058</v>
      </c>
      <c r="N24" s="115">
        <f>SUM('石巻第１:石巻第２'!N24)</f>
        <v>0.362</v>
      </c>
      <c r="O24" s="115">
        <f>SUM('石巻第１:石巻第２'!O24)</f>
        <v>0.21</v>
      </c>
      <c r="P24" s="116">
        <f>SUM('石巻第１:石巻第２'!P24)</f>
        <v>0.715</v>
      </c>
    </row>
    <row r="25" spans="1:16" ht="18.75">
      <c r="A25" s="18" t="s">
        <v>34</v>
      </c>
      <c r="B25" s="306"/>
      <c r="C25" s="7" t="s">
        <v>18</v>
      </c>
      <c r="D25" s="6">
        <f>SUM('石巻第１:石巻第２'!D25)</f>
        <v>0</v>
      </c>
      <c r="E25" s="6">
        <f>SUM('石巻第１:石巻第２'!E25)</f>
        <v>0</v>
      </c>
      <c r="F25" s="6">
        <f>SUM('石巻第１:石巻第２'!F25)</f>
        <v>0</v>
      </c>
      <c r="G25" s="6">
        <f>SUM('石巻第１:石巻第２'!G25)</f>
        <v>0</v>
      </c>
      <c r="H25" s="6">
        <f>SUM('石巻第１:石巻第２'!H25)</f>
        <v>0</v>
      </c>
      <c r="I25" s="6">
        <f>SUM('石巻第１:石巻第２'!I25)</f>
        <v>0</v>
      </c>
      <c r="J25" s="6">
        <f>SUM('石巻第１:石巻第２'!J25)</f>
        <v>0</v>
      </c>
      <c r="K25" s="6">
        <f>SUM('石巻第１:石巻第２'!K25)</f>
        <v>0</v>
      </c>
      <c r="L25" s="6">
        <f>SUM('石巻第１:石巻第２'!L25)</f>
        <v>90.468</v>
      </c>
      <c r="M25" s="6">
        <f>SUM('石巻第１:石巻第２'!M25)</f>
        <v>44.1</v>
      </c>
      <c r="N25" s="6">
        <f>SUM('石巻第１:石巻第２'!N25)</f>
        <v>223.65</v>
      </c>
      <c r="O25" s="6">
        <f>SUM('石巻第１:石巻第２'!O25)</f>
        <v>132.3</v>
      </c>
      <c r="P25" s="117">
        <f>SUM('石巻第１:石巻第２'!P25)</f>
        <v>490.51800000000003</v>
      </c>
    </row>
    <row r="26" spans="1:16" ht="18.75">
      <c r="A26" s="18" t="s">
        <v>35</v>
      </c>
      <c r="B26" s="15" t="s">
        <v>20</v>
      </c>
      <c r="C26" s="5" t="s">
        <v>16</v>
      </c>
      <c r="D26" s="115">
        <f>SUM('石巻第１:石巻第２'!D26)</f>
        <v>0</v>
      </c>
      <c r="E26" s="115">
        <f>SUM('石巻第１:石巻第２'!E26)</f>
        <v>0</v>
      </c>
      <c r="F26" s="115">
        <f>SUM('石巻第１:石巻第２'!F26)</f>
        <v>0</v>
      </c>
      <c r="G26" s="115">
        <f>SUM('石巻第１:石巻第２'!G26)</f>
        <v>0</v>
      </c>
      <c r="H26" s="115">
        <f>SUM('石巻第１:石巻第２'!H26)</f>
        <v>0.081</v>
      </c>
      <c r="I26" s="115">
        <f>SUM('石巻第１:石巻第２'!I26)</f>
        <v>0.421</v>
      </c>
      <c r="J26" s="115">
        <f>SUM('石巻第１:石巻第２'!J26)</f>
        <v>1.443</v>
      </c>
      <c r="K26" s="115">
        <f>SUM('石巻第１:石巻第２'!K26)</f>
        <v>2.098</v>
      </c>
      <c r="L26" s="115">
        <f>SUM('石巻第１:石巻第２'!L26)</f>
        <v>0.345</v>
      </c>
      <c r="M26" s="115">
        <f>SUM('石巻第１:石巻第２'!M26)</f>
        <v>0</v>
      </c>
      <c r="N26" s="115">
        <f>SUM('石巻第１:石巻第２'!N26)</f>
        <v>0</v>
      </c>
      <c r="O26" s="115">
        <f>SUM('石巻第１:石巻第２'!O26)</f>
        <v>0</v>
      </c>
      <c r="P26" s="116">
        <f>SUM('石巻第１:石巻第２'!P26)</f>
        <v>4.388</v>
      </c>
    </row>
    <row r="27" spans="1:16" ht="18.75">
      <c r="A27" s="18" t="s">
        <v>36</v>
      </c>
      <c r="B27" s="7" t="s">
        <v>133</v>
      </c>
      <c r="C27" s="7" t="s">
        <v>18</v>
      </c>
      <c r="D27" s="6">
        <f>SUM('石巻第１:石巻第２'!D27)</f>
        <v>0</v>
      </c>
      <c r="E27" s="6">
        <f>SUM('石巻第１:石巻第２'!E27)</f>
        <v>0</v>
      </c>
      <c r="F27" s="6">
        <f>SUM('石巻第１:石巻第２'!F27)</f>
        <v>0</v>
      </c>
      <c r="G27" s="6">
        <f>SUM('石巻第１:石巻第２'!G27)</f>
        <v>0</v>
      </c>
      <c r="H27" s="6">
        <f>SUM('石巻第１:石巻第２'!H27)</f>
        <v>2.552</v>
      </c>
      <c r="I27" s="6">
        <f>SUM('石巻第１:石巻第２'!I27)</f>
        <v>44.205</v>
      </c>
      <c r="J27" s="6">
        <f>SUM('石巻第１:石巻第２'!J27)</f>
        <v>113.832</v>
      </c>
      <c r="K27" s="6">
        <f>SUM('石巻第１:石巻第２'!K27)</f>
        <v>120.913</v>
      </c>
      <c r="L27" s="6">
        <f>SUM('石巻第１:石巻第２'!L27)</f>
        <v>43.846</v>
      </c>
      <c r="M27" s="6">
        <f>SUM('石巻第１:石巻第２'!M27)</f>
        <v>0</v>
      </c>
      <c r="N27" s="6">
        <f>SUM('石巻第１:石巻第２'!N27)</f>
        <v>0</v>
      </c>
      <c r="O27" s="6">
        <f>SUM('石巻第１:石巻第２'!O27)</f>
        <v>0</v>
      </c>
      <c r="P27" s="117">
        <f>SUM('石巻第１:石巻第２'!P27)</f>
        <v>325.348</v>
      </c>
    </row>
    <row r="28" spans="1:16" ht="18.75">
      <c r="A28" s="18" t="s">
        <v>23</v>
      </c>
      <c r="B28" s="303" t="s">
        <v>164</v>
      </c>
      <c r="C28" s="5" t="s">
        <v>16</v>
      </c>
      <c r="D28" s="115">
        <f aca="true" t="shared" si="5" ref="D28:G29">+D24+D26</f>
        <v>0</v>
      </c>
      <c r="E28" s="115">
        <f t="shared" si="5"/>
        <v>0</v>
      </c>
      <c r="F28" s="115">
        <f t="shared" si="5"/>
        <v>0</v>
      </c>
      <c r="G28" s="115">
        <f t="shared" si="5"/>
        <v>0</v>
      </c>
      <c r="H28" s="115">
        <f aca="true" t="shared" si="6" ref="H28:O29">+H24+H26</f>
        <v>0.081</v>
      </c>
      <c r="I28" s="115">
        <f t="shared" si="6"/>
        <v>0.421</v>
      </c>
      <c r="J28" s="115">
        <f t="shared" si="6"/>
        <v>1.443</v>
      </c>
      <c r="K28" s="115">
        <f t="shared" si="6"/>
        <v>2.098</v>
      </c>
      <c r="L28" s="115">
        <f t="shared" si="6"/>
        <v>0.43</v>
      </c>
      <c r="M28" s="115">
        <f t="shared" si="6"/>
        <v>0.058</v>
      </c>
      <c r="N28" s="115">
        <f t="shared" si="6"/>
        <v>0.362</v>
      </c>
      <c r="O28" s="115">
        <f t="shared" si="6"/>
        <v>0.21</v>
      </c>
      <c r="P28" s="116">
        <f>SUM(D28:O28)</f>
        <v>5.103</v>
      </c>
    </row>
    <row r="29" spans="1:16" ht="18.75">
      <c r="A29" s="1"/>
      <c r="B29" s="304"/>
      <c r="C29" s="7" t="s">
        <v>18</v>
      </c>
      <c r="D29" s="6">
        <f t="shared" si="5"/>
        <v>0</v>
      </c>
      <c r="E29" s="6">
        <f t="shared" si="5"/>
        <v>0</v>
      </c>
      <c r="F29" s="6">
        <f t="shared" si="5"/>
        <v>0</v>
      </c>
      <c r="G29" s="6">
        <f t="shared" si="5"/>
        <v>0</v>
      </c>
      <c r="H29" s="6">
        <f t="shared" si="6"/>
        <v>2.552</v>
      </c>
      <c r="I29" s="6">
        <f t="shared" si="6"/>
        <v>44.205</v>
      </c>
      <c r="J29" s="6">
        <f t="shared" si="6"/>
        <v>113.832</v>
      </c>
      <c r="K29" s="6">
        <f t="shared" si="6"/>
        <v>120.913</v>
      </c>
      <c r="L29" s="6">
        <f t="shared" si="6"/>
        <v>134.314</v>
      </c>
      <c r="M29" s="6">
        <f t="shared" si="6"/>
        <v>44.1</v>
      </c>
      <c r="N29" s="6">
        <f t="shared" si="6"/>
        <v>223.65</v>
      </c>
      <c r="O29" s="6">
        <f t="shared" si="6"/>
        <v>132.3</v>
      </c>
      <c r="P29" s="117">
        <f>SUM(D29:O29)</f>
        <v>815.866</v>
      </c>
    </row>
    <row r="30" spans="1:16" ht="18.75">
      <c r="A30" s="18" t="s">
        <v>0</v>
      </c>
      <c r="B30" s="305" t="s">
        <v>37</v>
      </c>
      <c r="C30" s="5" t="s">
        <v>16</v>
      </c>
      <c r="D30" s="115">
        <f>SUM('石巻第１:石巻第２'!D30)</f>
        <v>781.006</v>
      </c>
      <c r="E30" s="115">
        <f>SUM('石巻第１:石巻第２'!E30)</f>
        <v>586.3689999999999</v>
      </c>
      <c r="F30" s="115">
        <f>SUM('石巻第１:石巻第２'!F30)</f>
        <v>578.876</v>
      </c>
      <c r="G30" s="115">
        <f>SUM('石巻第１:石巻第２'!G30)</f>
        <v>170.63</v>
      </c>
      <c r="H30" s="115">
        <f>SUM('石巻第１:石巻第２'!H30)</f>
        <v>324.3</v>
      </c>
      <c r="I30" s="115">
        <f>SUM('石巻第１:石巻第２'!I30)</f>
        <v>185.615</v>
      </c>
      <c r="J30" s="115">
        <f>SUM('石巻第１:石巻第２'!J30)</f>
        <v>146.215</v>
      </c>
      <c r="K30" s="115">
        <f>SUM('石巻第１:石巻第２'!K30)</f>
        <v>121.194</v>
      </c>
      <c r="L30" s="115">
        <f>SUM('石巻第１:石巻第２'!L30)</f>
        <v>193.331</v>
      </c>
      <c r="M30" s="115">
        <f>SUM('石巻第１:石巻第２'!M30)</f>
        <v>286.092</v>
      </c>
      <c r="N30" s="115">
        <f>SUM('石巻第１:石巻第２'!N30)</f>
        <v>276.279</v>
      </c>
      <c r="O30" s="115">
        <f>SUM('石巻第１:石巻第２'!O30)</f>
        <v>248.345</v>
      </c>
      <c r="P30" s="116">
        <f>SUM('石巻第１:石巻第２'!P30)</f>
        <v>3898.252</v>
      </c>
    </row>
    <row r="31" spans="1:16" ht="18.75">
      <c r="A31" s="18" t="s">
        <v>38</v>
      </c>
      <c r="B31" s="306"/>
      <c r="C31" s="7" t="s">
        <v>18</v>
      </c>
      <c r="D31" s="6">
        <f>SUM('石巻第１:石巻第２'!D31)</f>
        <v>226429.59699999998</v>
      </c>
      <c r="E31" s="6">
        <f>SUM('石巻第１:石巻第２'!E31)</f>
        <v>134468.17799999999</v>
      </c>
      <c r="F31" s="6">
        <f>SUM('石巻第１:石巻第２'!F31)</f>
        <v>158331.324</v>
      </c>
      <c r="G31" s="6">
        <f>SUM('石巻第１:石巻第２'!G31)</f>
        <v>46151.251</v>
      </c>
      <c r="H31" s="6">
        <f>SUM('石巻第１:石巻第２'!H31)</f>
        <v>72950.001</v>
      </c>
      <c r="I31" s="6">
        <f>SUM('石巻第１:石巻第２'!I31)</f>
        <v>54942.302</v>
      </c>
      <c r="J31" s="6">
        <f>SUM('石巻第１:石巻第２'!J31)</f>
        <v>50829.037</v>
      </c>
      <c r="K31" s="6">
        <f>SUM('石巻第１:石巻第２'!K31)</f>
        <v>36882.99</v>
      </c>
      <c r="L31" s="6">
        <f>SUM('石巻第１:石巻第２'!L31)</f>
        <v>53196.427</v>
      </c>
      <c r="M31" s="6">
        <f>SUM('石巻第１:石巻第２'!M31)</f>
        <v>116410.468</v>
      </c>
      <c r="N31" s="6">
        <f>SUM('石巻第１:石巻第２'!N31)</f>
        <v>87316.829</v>
      </c>
      <c r="O31" s="6">
        <f>SUM('石巻第１:石巻第２'!O31)</f>
        <v>94575.476</v>
      </c>
      <c r="P31" s="117">
        <f>SUM('石巻第１:石巻第２'!P31)</f>
        <v>1132483.8800000001</v>
      </c>
    </row>
    <row r="32" spans="1:16" ht="18.75">
      <c r="A32" s="18" t="s">
        <v>0</v>
      </c>
      <c r="B32" s="305" t="s">
        <v>39</v>
      </c>
      <c r="C32" s="5" t="s">
        <v>16</v>
      </c>
      <c r="D32" s="115">
        <f>SUM('石巻第１:石巻第２'!D32)</f>
        <v>100.647</v>
      </c>
      <c r="E32" s="115">
        <f>SUM('石巻第１:石巻第２'!E32)</f>
        <v>84.211</v>
      </c>
      <c r="F32" s="115">
        <f>SUM('石巻第１:石巻第２'!F32)</f>
        <v>124.389</v>
      </c>
      <c r="G32" s="115">
        <f>SUM('石巻第１:石巻第２'!G32)</f>
        <v>102.513</v>
      </c>
      <c r="H32" s="115">
        <f>SUM('石巻第１:石巻第２'!H32)</f>
        <v>71.199</v>
      </c>
      <c r="I32" s="115">
        <f>SUM('石巻第１:石巻第２'!I32)</f>
        <v>17.543</v>
      </c>
      <c r="J32" s="115">
        <f>SUM('石巻第１:石巻第２'!J32)</f>
        <v>3.114</v>
      </c>
      <c r="K32" s="115">
        <f>SUM('石巻第１:石巻第２'!K32)</f>
        <v>35.519</v>
      </c>
      <c r="L32" s="115">
        <f>SUM('石巻第１:石巻第２'!L32)</f>
        <v>37.474</v>
      </c>
      <c r="M32" s="115">
        <f>SUM('石巻第１:石巻第２'!M32)</f>
        <v>11.802</v>
      </c>
      <c r="N32" s="115">
        <f>SUM('石巻第１:石巻第２'!N32)</f>
        <v>107.196</v>
      </c>
      <c r="O32" s="115">
        <f>SUM('石巻第１:石巻第２'!O32)</f>
        <v>13.445</v>
      </c>
      <c r="P32" s="116">
        <f>SUM('石巻第１:石巻第２'!P32)</f>
        <v>709.0520000000001</v>
      </c>
    </row>
    <row r="33" spans="1:16" ht="18.75">
      <c r="A33" s="18" t="s">
        <v>40</v>
      </c>
      <c r="B33" s="306"/>
      <c r="C33" s="7" t="s">
        <v>18</v>
      </c>
      <c r="D33" s="6">
        <f>SUM('石巻第１:石巻第２'!D33)</f>
        <v>9585.698</v>
      </c>
      <c r="E33" s="6">
        <f>SUM('石巻第１:石巻第２'!E33)</f>
        <v>6502.269</v>
      </c>
      <c r="F33" s="6">
        <f>SUM('石巻第１:石巻第２'!F33)</f>
        <v>9996.716</v>
      </c>
      <c r="G33" s="6">
        <f>SUM('石巻第１:石巻第２'!G33)</f>
        <v>10162.143</v>
      </c>
      <c r="H33" s="6">
        <f>SUM('石巻第１:石巻第２'!H33)</f>
        <v>6693.116</v>
      </c>
      <c r="I33" s="6">
        <f>SUM('石巻第１:石巻第２'!I33)</f>
        <v>1662.303</v>
      </c>
      <c r="J33" s="6">
        <f>SUM('石巻第１:石巻第２'!J33)</f>
        <v>847.568</v>
      </c>
      <c r="K33" s="6">
        <f>SUM('石巻第１:石巻第２'!K33)</f>
        <v>1936.584</v>
      </c>
      <c r="L33" s="6">
        <f>SUM('石巻第１:石巻第２'!L33)</f>
        <v>2557.329</v>
      </c>
      <c r="M33" s="6">
        <f>SUM('石巻第１:石巻第２'!M33)</f>
        <v>2004.114</v>
      </c>
      <c r="N33" s="6">
        <f>SUM('石巻第１:石巻第２'!N33)</f>
        <v>6816.341</v>
      </c>
      <c r="O33" s="6">
        <f>SUM('石巻第１:石巻第２'!O33)</f>
        <v>3153.182</v>
      </c>
      <c r="P33" s="117">
        <f>SUM('石巻第１:石巻第２'!P33)</f>
        <v>61917.363000000005</v>
      </c>
    </row>
    <row r="34" spans="1:16" ht="18.75">
      <c r="A34" s="18"/>
      <c r="B34" s="15" t="s">
        <v>20</v>
      </c>
      <c r="C34" s="5" t="s">
        <v>16</v>
      </c>
      <c r="D34" s="115">
        <f>SUM('石巻第１:石巻第２'!D34)</f>
        <v>1004.59</v>
      </c>
      <c r="E34" s="115">
        <f>SUM('石巻第１:石巻第２'!E34)</f>
        <v>2886.051</v>
      </c>
      <c r="F34" s="115">
        <f>SUM('石巻第１:石巻第２'!F34)</f>
        <v>1174.127</v>
      </c>
      <c r="G34" s="115">
        <f>SUM('石巻第１:石巻第２'!G34)</f>
        <v>1049.757</v>
      </c>
      <c r="H34" s="115">
        <f>SUM('石巻第１:石巻第２'!H34)</f>
        <v>1787.252</v>
      </c>
      <c r="I34" s="115">
        <f>SUM('石巻第１:石巻第２'!I34)</f>
        <v>1349.988</v>
      </c>
      <c r="J34" s="115">
        <f>SUM('石巻第１:石巻第２'!J34)</f>
        <v>15.23</v>
      </c>
      <c r="K34" s="115">
        <f>SUM('石巻第１:石巻第２'!K34)</f>
        <v>6.545</v>
      </c>
      <c r="L34" s="115">
        <f>SUM('石巻第１:石巻第２'!L34)</f>
        <v>592.547</v>
      </c>
      <c r="M34" s="115">
        <f>SUM('石巻第１:石巻第２'!M34)</f>
        <v>729.31</v>
      </c>
      <c r="N34" s="115">
        <f>SUM('石巻第１:石巻第２'!N34)</f>
        <v>1476.512</v>
      </c>
      <c r="O34" s="115">
        <f>SUM('石巻第１:石巻第２'!O34)</f>
        <v>1934.929</v>
      </c>
      <c r="P34" s="116">
        <f>SUM('石巻第１:石巻第２'!P34)</f>
        <v>14006.838</v>
      </c>
    </row>
    <row r="35" spans="1:16" ht="18.75">
      <c r="A35" s="18" t="s">
        <v>23</v>
      </c>
      <c r="B35" s="7" t="s">
        <v>134</v>
      </c>
      <c r="C35" s="7" t="s">
        <v>18</v>
      </c>
      <c r="D35" s="6">
        <f>SUM('石巻第１:石巻第２'!D35)</f>
        <v>58836.499</v>
      </c>
      <c r="E35" s="6">
        <f>SUM('石巻第１:石巻第２'!E35)</f>
        <v>198700.216</v>
      </c>
      <c r="F35" s="6">
        <f>SUM('石巻第１:石巻第２'!F35)</f>
        <v>66436.828</v>
      </c>
      <c r="G35" s="6">
        <f>SUM('石巻第１:石巻第２'!G35)</f>
        <v>42946.504</v>
      </c>
      <c r="H35" s="6">
        <f>SUM('石巻第１:石巻第２'!H35)</f>
        <v>69372.171</v>
      </c>
      <c r="I35" s="6">
        <f>SUM('石巻第１:石巻第２'!I35)</f>
        <v>62731.093</v>
      </c>
      <c r="J35" s="6">
        <f>SUM('石巻第１:石巻第２'!J35)</f>
        <v>801.346</v>
      </c>
      <c r="K35" s="6">
        <f>SUM('石巻第１:石巻第２'!K35)</f>
        <v>249.038</v>
      </c>
      <c r="L35" s="6">
        <f>SUM('石巻第１:石巻第２'!L35)</f>
        <v>30609.863</v>
      </c>
      <c r="M35" s="6">
        <f>SUM('石巻第１:石巻第２'!M35)</f>
        <v>38600.052</v>
      </c>
      <c r="N35" s="6">
        <f>SUM('石巻第１:石巻第２'!N35)</f>
        <v>68036.196</v>
      </c>
      <c r="O35" s="6">
        <f>SUM('石巻第１:石巻第２'!O35)</f>
        <v>82026.928</v>
      </c>
      <c r="P35" s="117">
        <f>SUM('石巻第１:石巻第２'!P35)</f>
        <v>719346.7339999999</v>
      </c>
    </row>
    <row r="36" spans="1:16" ht="18.75">
      <c r="A36" s="10"/>
      <c r="B36" s="303" t="s">
        <v>164</v>
      </c>
      <c r="C36" s="5" t="s">
        <v>16</v>
      </c>
      <c r="D36" s="115">
        <f aca="true" t="shared" si="7" ref="D36:H37">+D30+D32+D34</f>
        <v>1886.243</v>
      </c>
      <c r="E36" s="115">
        <f t="shared" si="7"/>
        <v>3556.631</v>
      </c>
      <c r="F36" s="115">
        <f t="shared" si="7"/>
        <v>1877.3919999999998</v>
      </c>
      <c r="G36" s="115">
        <f t="shared" si="7"/>
        <v>1322.9</v>
      </c>
      <c r="H36" s="115">
        <f t="shared" si="7"/>
        <v>2182.751</v>
      </c>
      <c r="I36" s="115">
        <f aca="true" t="shared" si="8" ref="I36:O37">+I30+I32+I34</f>
        <v>1553.1460000000002</v>
      </c>
      <c r="J36" s="115">
        <f t="shared" si="8"/>
        <v>164.559</v>
      </c>
      <c r="K36" s="115">
        <f t="shared" si="8"/>
        <v>163.25799999999998</v>
      </c>
      <c r="L36" s="115">
        <f t="shared" si="8"/>
        <v>823.352</v>
      </c>
      <c r="M36" s="115">
        <f t="shared" si="8"/>
        <v>1027.204</v>
      </c>
      <c r="N36" s="115">
        <f t="shared" si="8"/>
        <v>1859.987</v>
      </c>
      <c r="O36" s="115">
        <f t="shared" si="8"/>
        <v>2196.719</v>
      </c>
      <c r="P36" s="116">
        <f>SUM(D36:O36)</f>
        <v>18614.142</v>
      </c>
    </row>
    <row r="37" spans="1:16" ht="18.75">
      <c r="A37" s="8"/>
      <c r="B37" s="304"/>
      <c r="C37" s="7" t="s">
        <v>18</v>
      </c>
      <c r="D37" s="6">
        <f t="shared" si="7"/>
        <v>294851.794</v>
      </c>
      <c r="E37" s="6">
        <f t="shared" si="7"/>
        <v>339670.66299999994</v>
      </c>
      <c r="F37" s="6">
        <f t="shared" si="7"/>
        <v>234764.86799999996</v>
      </c>
      <c r="G37" s="6">
        <f t="shared" si="7"/>
        <v>99259.898</v>
      </c>
      <c r="H37" s="6">
        <f t="shared" si="7"/>
        <v>149015.288</v>
      </c>
      <c r="I37" s="6">
        <f t="shared" si="8"/>
        <v>119335.698</v>
      </c>
      <c r="J37" s="6">
        <f t="shared" si="8"/>
        <v>52477.950999999994</v>
      </c>
      <c r="K37" s="6">
        <f t="shared" si="8"/>
        <v>39068.612</v>
      </c>
      <c r="L37" s="6">
        <f t="shared" si="8"/>
        <v>86363.619</v>
      </c>
      <c r="M37" s="6">
        <f t="shared" si="8"/>
        <v>157014.634</v>
      </c>
      <c r="N37" s="6">
        <f t="shared" si="8"/>
        <v>162169.36599999998</v>
      </c>
      <c r="O37" s="6">
        <f t="shared" si="8"/>
        <v>179755.586</v>
      </c>
      <c r="P37" s="117">
        <f>SUM(D37:O37)</f>
        <v>1913747.977</v>
      </c>
    </row>
    <row r="38" spans="1:16" ht="18.75">
      <c r="A38" s="307" t="s">
        <v>165</v>
      </c>
      <c r="B38" s="308"/>
      <c r="C38" s="5" t="s">
        <v>16</v>
      </c>
      <c r="D38" s="115">
        <f>SUM('石巻第１:石巻第２'!D38)</f>
        <v>2.985</v>
      </c>
      <c r="E38" s="115">
        <f>SUM('石巻第１:石巻第２'!E38)</f>
        <v>0.366</v>
      </c>
      <c r="F38" s="115">
        <f>SUM('石巻第１:石巻第２'!F38)</f>
        <v>0.21</v>
      </c>
      <c r="G38" s="115">
        <f>SUM('石巻第１:石巻第２'!G38)</f>
        <v>0.139</v>
      </c>
      <c r="H38" s="115">
        <f>SUM('石巻第１:石巻第２'!H38)</f>
        <v>0.336</v>
      </c>
      <c r="I38" s="115">
        <f>SUM('石巻第１:石巻第２'!I38)</f>
        <v>1.371</v>
      </c>
      <c r="J38" s="115">
        <f>SUM('石巻第１:石巻第２'!J38)</f>
        <v>31.099</v>
      </c>
      <c r="K38" s="115">
        <f>SUM('石巻第１:石巻第２'!K38)</f>
        <v>54.95</v>
      </c>
      <c r="L38" s="115">
        <f>SUM('石巻第１:石巻第２'!L38)</f>
        <v>10.167</v>
      </c>
      <c r="M38" s="115">
        <f>SUM('石巻第１:石巻第２'!M38)</f>
        <v>18.048</v>
      </c>
      <c r="N38" s="115">
        <f>SUM('石巻第１:石巻第２'!N38)</f>
        <v>7.343</v>
      </c>
      <c r="O38" s="115">
        <f>SUM('石巻第１:石巻第２'!O38)</f>
        <v>164.175</v>
      </c>
      <c r="P38" s="116">
        <f>SUM('石巻第１:石巻第２'!P38)</f>
        <v>291.189</v>
      </c>
    </row>
    <row r="39" spans="1:16" ht="18.75">
      <c r="A39" s="309"/>
      <c r="B39" s="310"/>
      <c r="C39" s="7" t="s">
        <v>18</v>
      </c>
      <c r="D39" s="6">
        <f>SUM('石巻第１:石巻第２'!D39)</f>
        <v>69.506</v>
      </c>
      <c r="E39" s="6">
        <f>SUM('石巻第１:石巻第２'!E39)</f>
        <v>115.419</v>
      </c>
      <c r="F39" s="6">
        <f>SUM('石巻第１:石巻第２'!F39)</f>
        <v>71.401</v>
      </c>
      <c r="G39" s="6">
        <f>SUM('石巻第１:石巻第２'!G39)</f>
        <v>75.447</v>
      </c>
      <c r="H39" s="6">
        <f>SUM('石巻第１:石巻第２'!H39)</f>
        <v>242.578</v>
      </c>
      <c r="I39" s="6">
        <f>SUM('石巻第１:石巻第２'!I39)</f>
        <v>556.395</v>
      </c>
      <c r="J39" s="6">
        <f>SUM('石巻第１:石巻第２'!J39)</f>
        <v>9476.935</v>
      </c>
      <c r="K39" s="6">
        <f>SUM('石巻第１:石巻第２'!K39)</f>
        <v>17699.976</v>
      </c>
      <c r="L39" s="6">
        <f>SUM('石巻第１:石巻第２'!L39)</f>
        <v>1702.0520000000001</v>
      </c>
      <c r="M39" s="6">
        <f>SUM('石巻第１:石巻第２'!M39)</f>
        <v>2236.858</v>
      </c>
      <c r="N39" s="6">
        <f>SUM('石巻第１:石巻第２'!N39)</f>
        <v>320.299</v>
      </c>
      <c r="O39" s="6">
        <f>SUM('石巻第１:石巻第２'!O39)</f>
        <v>8522.624</v>
      </c>
      <c r="P39" s="117">
        <f>SUM('石巻第１:石巻第２'!P39)</f>
        <v>41089.49</v>
      </c>
    </row>
    <row r="40" spans="1:16" ht="18.75">
      <c r="A40" s="307" t="s">
        <v>166</v>
      </c>
      <c r="B40" s="308"/>
      <c r="C40" s="5" t="s">
        <v>16</v>
      </c>
      <c r="D40" s="115">
        <f>SUM('石巻第１:石巻第２'!D40)</f>
        <v>0.294</v>
      </c>
      <c r="E40" s="115">
        <f>SUM('石巻第１:石巻第２'!E40)</f>
        <v>0.281</v>
      </c>
      <c r="F40" s="115">
        <f>SUM('石巻第１:石巻第２'!F40)</f>
        <v>1.119</v>
      </c>
      <c r="G40" s="115">
        <f>SUM('石巻第１:石巻第２'!G40)</f>
        <v>1.625</v>
      </c>
      <c r="H40" s="115">
        <f>SUM('石巻第１:石巻第２'!H40)</f>
        <v>0.808</v>
      </c>
      <c r="I40" s="115">
        <f>SUM('石巻第１:石巻第２'!I40)</f>
        <v>6.845</v>
      </c>
      <c r="J40" s="115">
        <f>SUM('石巻第１:石巻第２'!J40)</f>
        <v>9.3</v>
      </c>
      <c r="K40" s="115">
        <f>SUM('石巻第１:石巻第２'!K40)</f>
        <v>40.248</v>
      </c>
      <c r="L40" s="115">
        <f>SUM('石巻第１:石巻第２'!L40)</f>
        <v>28.805</v>
      </c>
      <c r="M40" s="115">
        <f>SUM('石巻第１:石巻第２'!M40)</f>
        <v>106.901</v>
      </c>
      <c r="N40" s="115">
        <f>SUM('石巻第１:石巻第２'!N40)</f>
        <v>573.078</v>
      </c>
      <c r="O40" s="115">
        <f>SUM('石巻第１:石巻第２'!O40)</f>
        <v>0.129</v>
      </c>
      <c r="P40" s="116">
        <f>SUM('石巻第１:石巻第２'!P40)</f>
        <v>769.433</v>
      </c>
    </row>
    <row r="41" spans="1:16" ht="18.75">
      <c r="A41" s="309"/>
      <c r="B41" s="310"/>
      <c r="C41" s="7" t="s">
        <v>18</v>
      </c>
      <c r="D41" s="6">
        <f>SUM('石巻第１:石巻第２'!D41)</f>
        <v>245.54</v>
      </c>
      <c r="E41" s="6">
        <f>SUM('石巻第１:石巻第２'!E41)</f>
        <v>190.982</v>
      </c>
      <c r="F41" s="6">
        <f>SUM('石巻第１:石巻第２'!F41)</f>
        <v>599.328</v>
      </c>
      <c r="G41" s="6">
        <f>SUM('石巻第１:石巻第２'!G41)</f>
        <v>588.076</v>
      </c>
      <c r="H41" s="6">
        <f>SUM('石巻第１:石巻第２'!H41)</f>
        <v>426.233</v>
      </c>
      <c r="I41" s="6">
        <f>SUM('石巻第１:石巻第２'!I41)</f>
        <v>2706.011</v>
      </c>
      <c r="J41" s="6">
        <f>SUM('石巻第１:石巻第２'!J41)</f>
        <v>4557.169</v>
      </c>
      <c r="K41" s="6">
        <f>SUM('石巻第１:石巻第２'!K41)</f>
        <v>12436.829</v>
      </c>
      <c r="L41" s="6">
        <f>SUM('石巻第１:石巻第２'!L41)</f>
        <v>8186.922</v>
      </c>
      <c r="M41" s="6">
        <f>SUM('石巻第１:石巻第２'!M41)</f>
        <v>20424.302</v>
      </c>
      <c r="N41" s="6">
        <f>SUM('石巻第１:石巻第２'!N41)</f>
        <v>66242.718</v>
      </c>
      <c r="O41" s="6">
        <f>SUM('石巻第１:石巻第２'!O41)</f>
        <v>66.288</v>
      </c>
      <c r="P41" s="117">
        <f>SUM('石巻第１:石巻第２'!P41)</f>
        <v>116670.39799999999</v>
      </c>
    </row>
    <row r="42" spans="1:16" ht="18.75">
      <c r="A42" s="307" t="s">
        <v>167</v>
      </c>
      <c r="B42" s="308"/>
      <c r="C42" s="5" t="s">
        <v>16</v>
      </c>
      <c r="D42" s="115">
        <f>SUM('石巻第１:石巻第２'!D42)</f>
        <v>0.051</v>
      </c>
      <c r="E42" s="115">
        <f>SUM('石巻第１:石巻第２'!E42)</f>
        <v>0.05</v>
      </c>
      <c r="F42" s="115">
        <f>SUM('石巻第１:石巻第２'!F42)</f>
        <v>0.049</v>
      </c>
      <c r="G42" s="115">
        <f>SUM('石巻第１:石巻第２'!G42)</f>
        <v>0.356</v>
      </c>
      <c r="H42" s="115">
        <f>SUM('石巻第１:石巻第２'!H42)</f>
        <v>0.101</v>
      </c>
      <c r="I42" s="115">
        <f>SUM('石巻第１:石巻第２'!I42)</f>
        <v>0.071</v>
      </c>
      <c r="J42" s="115">
        <f>SUM('石巻第１:石巻第２'!J42)</f>
        <v>0.141</v>
      </c>
      <c r="K42" s="115">
        <f>SUM('石巻第１:石巻第２'!K42)</f>
        <v>0.1</v>
      </c>
      <c r="L42" s="115">
        <f>SUM('石巻第１:石巻第２'!L42)</f>
        <v>0.079</v>
      </c>
      <c r="M42" s="115">
        <f>SUM('石巻第１:石巻第２'!M42)</f>
        <v>0.076</v>
      </c>
      <c r="N42" s="115">
        <f>SUM('石巻第１:石巻第２'!N42)</f>
        <v>0.041</v>
      </c>
      <c r="O42" s="115">
        <f>SUM('石巻第１:石巻第２'!O42)</f>
        <v>0.282</v>
      </c>
      <c r="P42" s="116">
        <f>SUM('石巻第１:石巻第２'!P42)</f>
        <v>1.3969999999999998</v>
      </c>
    </row>
    <row r="43" spans="1:16" ht="18.75">
      <c r="A43" s="309"/>
      <c r="B43" s="310"/>
      <c r="C43" s="7" t="s">
        <v>18</v>
      </c>
      <c r="D43" s="6">
        <f>SUM('石巻第１:石巻第２'!D43)</f>
        <v>52.742</v>
      </c>
      <c r="E43" s="6">
        <f>SUM('石巻第１:石巻第２'!E43)</f>
        <v>60.617</v>
      </c>
      <c r="F43" s="6">
        <f>SUM('石巻第１:石巻第２'!F43)</f>
        <v>76.608</v>
      </c>
      <c r="G43" s="6">
        <f>SUM('石巻第１:石巻第２'!G43)</f>
        <v>425.261</v>
      </c>
      <c r="H43" s="6">
        <f>SUM('石巻第１:石巻第２'!H43)</f>
        <v>123.774</v>
      </c>
      <c r="I43" s="6">
        <f>SUM('石巻第１:石巻第２'!I43)</f>
        <v>91.35</v>
      </c>
      <c r="J43" s="6">
        <f>SUM('石巻第１:石巻第２'!J43)</f>
        <v>164.241</v>
      </c>
      <c r="K43" s="6">
        <f>SUM('石巻第１:石巻第２'!K43)</f>
        <v>108.15</v>
      </c>
      <c r="L43" s="6">
        <f>SUM('石巻第１:石巻第２'!L43)</f>
        <v>97.566</v>
      </c>
      <c r="M43" s="6">
        <f>SUM('石巻第１:石巻第２'!M43)</f>
        <v>87.78</v>
      </c>
      <c r="N43" s="6">
        <f>SUM('石巻第１:石巻第２'!N43)</f>
        <v>47.586</v>
      </c>
      <c r="O43" s="6">
        <f>SUM('石巻第１:石巻第２'!O43)</f>
        <v>313.677</v>
      </c>
      <c r="P43" s="117">
        <f>SUM('石巻第１:石巻第２'!P43)</f>
        <v>1649.3520000000003</v>
      </c>
    </row>
    <row r="44" spans="1:16" ht="18.75">
      <c r="A44" s="307" t="s">
        <v>168</v>
      </c>
      <c r="B44" s="308"/>
      <c r="C44" s="5" t="s">
        <v>16</v>
      </c>
      <c r="D44" s="115">
        <f>SUM('石巻第１:石巻第２'!D44)</f>
        <v>8.322</v>
      </c>
      <c r="E44" s="115">
        <f>SUM('石巻第１:石巻第２'!E44)</f>
        <v>1.937</v>
      </c>
      <c r="F44" s="115">
        <f>SUM('石巻第１:石巻第２'!F44)</f>
        <v>1.418</v>
      </c>
      <c r="G44" s="115">
        <f>SUM('石巻第１:石巻第２'!G44)</f>
        <v>0.286</v>
      </c>
      <c r="H44" s="115">
        <f>SUM('石巻第１:石巻第２'!H44)</f>
        <v>0.347</v>
      </c>
      <c r="I44" s="115">
        <f>SUM('石巻第１:石巻第２'!I44)</f>
        <v>0.035</v>
      </c>
      <c r="J44" s="115">
        <f>SUM('石巻第１:石巻第２'!J44)</f>
        <v>0</v>
      </c>
      <c r="K44" s="115">
        <f>SUM('石巻第１:石巻第２'!K44)</f>
        <v>0</v>
      </c>
      <c r="L44" s="115">
        <f>SUM('石巻第１:石巻第２'!L44)</f>
        <v>0.012</v>
      </c>
      <c r="M44" s="115">
        <f>SUM('石巻第１:石巻第２'!M44)</f>
        <v>0.009</v>
      </c>
      <c r="N44" s="115">
        <f>SUM('石巻第１:石巻第２'!N44)</f>
        <v>0.139</v>
      </c>
      <c r="O44" s="115">
        <f>SUM('石巻第１:石巻第２'!O44)</f>
        <v>5.337</v>
      </c>
      <c r="P44" s="116">
        <f>SUM('石巻第１:石巻第２'!P44)</f>
        <v>17.841999999999995</v>
      </c>
    </row>
    <row r="45" spans="1:16" ht="18.75">
      <c r="A45" s="309"/>
      <c r="B45" s="310"/>
      <c r="C45" s="7" t="s">
        <v>18</v>
      </c>
      <c r="D45" s="6">
        <f>SUM('石巻第１:石巻第２'!D45)</f>
        <v>908.477</v>
      </c>
      <c r="E45" s="6">
        <f>SUM('石巻第１:石巻第２'!E45)</f>
        <v>543.554</v>
      </c>
      <c r="F45" s="6">
        <f>SUM('石巻第１:石巻第２'!F45)</f>
        <v>510.468</v>
      </c>
      <c r="G45" s="6">
        <f>SUM('石巻第１:石巻第２'!G45)</f>
        <v>155.804</v>
      </c>
      <c r="H45" s="6">
        <f>SUM('石巻第１:石巻第２'!H45)</f>
        <v>128.132</v>
      </c>
      <c r="I45" s="6">
        <f>SUM('石巻第１:石巻第２'!I45)</f>
        <v>11.824</v>
      </c>
      <c r="J45" s="6">
        <f>SUM('石巻第１:石巻第２'!J45)</f>
        <v>0</v>
      </c>
      <c r="K45" s="6">
        <f>SUM('石巻第１:石巻第２'!K45)</f>
        <v>0</v>
      </c>
      <c r="L45" s="6">
        <f>SUM('石巻第１:石巻第２'!L45)</f>
        <v>5.922</v>
      </c>
      <c r="M45" s="6">
        <f>SUM('石巻第１:石巻第２'!M45)</f>
        <v>5.712</v>
      </c>
      <c r="N45" s="6">
        <f>SUM('石巻第１:石巻第２'!N45)</f>
        <v>62.371</v>
      </c>
      <c r="O45" s="6">
        <f>SUM('石巻第１:石巻第２'!O45)</f>
        <v>746.619</v>
      </c>
      <c r="P45" s="117">
        <f>SUM('石巻第１:石巻第２'!P45)</f>
        <v>3078.8830000000003</v>
      </c>
    </row>
    <row r="46" spans="1:16" ht="18.75">
      <c r="A46" s="307" t="s">
        <v>169</v>
      </c>
      <c r="B46" s="308"/>
      <c r="C46" s="5" t="s">
        <v>16</v>
      </c>
      <c r="D46" s="115">
        <f>SUM('石巻第１:石巻第２'!D46)</f>
        <v>1.6549999999999998</v>
      </c>
      <c r="E46" s="115">
        <f>SUM('石巻第１:石巻第２'!E46)</f>
        <v>2.928</v>
      </c>
      <c r="F46" s="115">
        <f>SUM('石巻第１:石巻第２'!F46)</f>
        <v>0.797</v>
      </c>
      <c r="G46" s="115">
        <f>SUM('石巻第１:石巻第２'!G46)</f>
        <v>2.4789999999999996</v>
      </c>
      <c r="H46" s="115">
        <f>SUM('石巻第１:石巻第２'!H46)</f>
        <v>3.386</v>
      </c>
      <c r="I46" s="115">
        <f>SUM('石巻第１:石巻第２'!I46)</f>
        <v>9.952</v>
      </c>
      <c r="J46" s="115">
        <f>SUM('石巻第１:石巻第２'!J46)</f>
        <v>1.748</v>
      </c>
      <c r="K46" s="115">
        <f>SUM('石巻第１:石巻第２'!K46)</f>
        <v>0.521</v>
      </c>
      <c r="L46" s="115">
        <f>SUM('石巻第１:石巻第２'!L46)</f>
        <v>1.395</v>
      </c>
      <c r="M46" s="115">
        <f>SUM('石巻第１:石巻第２'!M46)</f>
        <v>0.076</v>
      </c>
      <c r="N46" s="115">
        <f>SUM('石巻第１:石巻第２'!N46)</f>
        <v>0.228</v>
      </c>
      <c r="O46" s="115">
        <f>SUM('石巻第１:石巻第２'!O46)</f>
        <v>0.092</v>
      </c>
      <c r="P46" s="116">
        <f>SUM('石巻第１:石巻第２'!P46)</f>
        <v>25.256999999999998</v>
      </c>
    </row>
    <row r="47" spans="1:16" ht="18.75">
      <c r="A47" s="309"/>
      <c r="B47" s="310"/>
      <c r="C47" s="7" t="s">
        <v>18</v>
      </c>
      <c r="D47" s="6">
        <f>SUM('石巻第１:石巻第２'!D47)</f>
        <v>1492.39</v>
      </c>
      <c r="E47" s="6">
        <f>SUM('石巻第１:石巻第２'!E47)</f>
        <v>3162.519</v>
      </c>
      <c r="F47" s="6">
        <f>SUM('石巻第１:石巻第２'!F47)</f>
        <v>1170.587</v>
      </c>
      <c r="G47" s="6">
        <f>SUM('石巻第１:石巻第２'!G47)</f>
        <v>3520.6240000000003</v>
      </c>
      <c r="H47" s="6">
        <f>SUM('石巻第１:石巻第２'!H47)</f>
        <v>2185.58</v>
      </c>
      <c r="I47" s="6">
        <f>SUM('石巻第１:石巻第２'!I47)</f>
        <v>686.344</v>
      </c>
      <c r="J47" s="6">
        <f>SUM('石巻第１:石巻第２'!J47)</f>
        <v>181.211</v>
      </c>
      <c r="K47" s="6">
        <f>SUM('石巻第１:石巻第２'!K47)</f>
        <v>60.952</v>
      </c>
      <c r="L47" s="6">
        <f>SUM('石巻第１:石巻第２'!L47)</f>
        <v>428.894</v>
      </c>
      <c r="M47" s="6">
        <f>SUM('石巻第１:石巻第２'!M47)</f>
        <v>23.616</v>
      </c>
      <c r="N47" s="6">
        <f>SUM('石巻第１:石巻第２'!N47)</f>
        <v>73.584</v>
      </c>
      <c r="O47" s="6">
        <f>SUM('石巻第１:石巻第２'!O47)</f>
        <v>62.96</v>
      </c>
      <c r="P47" s="117">
        <f>SUM('石巻第１:石巻第２'!P47)</f>
        <v>13049.260999999999</v>
      </c>
    </row>
    <row r="48" spans="1:16" ht="18.75">
      <c r="A48" s="307" t="s">
        <v>170</v>
      </c>
      <c r="B48" s="308"/>
      <c r="C48" s="5" t="s">
        <v>16</v>
      </c>
      <c r="D48" s="115">
        <f>SUM('石巻第１:石巻第２'!D48)</f>
        <v>11.862</v>
      </c>
      <c r="E48" s="115">
        <f>SUM('石巻第１:石巻第２'!E48)</f>
        <v>12.95</v>
      </c>
      <c r="F48" s="115">
        <f>SUM('石巻第１:石巻第２'!F48)</f>
        <v>0.204</v>
      </c>
      <c r="G48" s="115">
        <f>SUM('石巻第１:石巻第２'!G48)</f>
        <v>1.32</v>
      </c>
      <c r="H48" s="115">
        <f>SUM('石巻第１:石巻第２'!H48)</f>
        <v>0.217</v>
      </c>
      <c r="I48" s="115">
        <f>SUM('石巻第１:石巻第２'!I48)</f>
        <v>1150.132</v>
      </c>
      <c r="J48" s="115">
        <f>SUM('石巻第１:石巻第２'!J48)</f>
        <v>2787.218</v>
      </c>
      <c r="K48" s="115">
        <f>SUM('石巻第１:石巻第２'!K48)</f>
        <v>5650.807</v>
      </c>
      <c r="L48" s="115">
        <f>SUM('石巻第１:石巻第２'!L48)</f>
        <v>8090.128</v>
      </c>
      <c r="M48" s="115">
        <f>SUM('石巻第１:石巻第２'!M48)</f>
        <v>8252.561</v>
      </c>
      <c r="N48" s="115">
        <f>SUM('石巻第１:石巻第２'!N48)</f>
        <v>6555.74</v>
      </c>
      <c r="O48" s="115">
        <f>SUM('石巻第１:石巻第２'!O48)</f>
        <v>5199.014</v>
      </c>
      <c r="P48" s="116">
        <f>SUM('石巻第１:石巻第２'!P48)</f>
        <v>37712.153</v>
      </c>
    </row>
    <row r="49" spans="1:16" ht="18.75">
      <c r="A49" s="309"/>
      <c r="B49" s="310"/>
      <c r="C49" s="7" t="s">
        <v>18</v>
      </c>
      <c r="D49" s="6">
        <f>SUM('石巻第１:石巻第２'!D49)</f>
        <v>697.069</v>
      </c>
      <c r="E49" s="6">
        <f>SUM('石巻第１:石巻第２'!E49)</f>
        <v>416.364</v>
      </c>
      <c r="F49" s="6">
        <f>SUM('石巻第１:石巻第２'!F49)</f>
        <v>22.638</v>
      </c>
      <c r="G49" s="6">
        <f>SUM('石巻第１:石巻第２'!G49)</f>
        <v>159.18</v>
      </c>
      <c r="H49" s="6">
        <f>SUM('石巻第１:石巻第２'!H49)</f>
        <v>130.249</v>
      </c>
      <c r="I49" s="6">
        <f>SUM('石巻第１:石巻第２'!I49)</f>
        <v>68347.986</v>
      </c>
      <c r="J49" s="6">
        <f>SUM('石巻第１:石巻第２'!J49)</f>
        <v>168594.556</v>
      </c>
      <c r="K49" s="6">
        <f>SUM('石巻第１:石巻第２'!K49)</f>
        <v>425806.438</v>
      </c>
      <c r="L49" s="6">
        <f>SUM('石巻第１:石巻第２'!L49)</f>
        <v>480937.37399999995</v>
      </c>
      <c r="M49" s="6">
        <f>SUM('石巻第１:石巻第２'!M49)</f>
        <v>677458.737</v>
      </c>
      <c r="N49" s="6">
        <f>SUM('石巻第１:石巻第２'!N49)</f>
        <v>596389.291</v>
      </c>
      <c r="O49" s="6">
        <f>SUM('石巻第１:石巻第２'!O49)</f>
        <v>206693.858</v>
      </c>
      <c r="P49" s="117">
        <f>SUM('石巻第１:石巻第２'!P49)</f>
        <v>2625653.7399999998</v>
      </c>
    </row>
    <row r="50" spans="1:16" ht="18.75">
      <c r="A50" s="307" t="s">
        <v>171</v>
      </c>
      <c r="B50" s="308"/>
      <c r="C50" s="5" t="s">
        <v>16</v>
      </c>
      <c r="D50" s="115">
        <f>SUM('石巻第１:石巻第２'!D50)</f>
        <v>0</v>
      </c>
      <c r="E50" s="115">
        <f>SUM('石巻第１:石巻第２'!E50)</f>
        <v>0</v>
      </c>
      <c r="F50" s="115">
        <f>SUM('石巻第１:石巻第２'!F50)</f>
        <v>0</v>
      </c>
      <c r="G50" s="115">
        <f>SUM('石巻第１:石巻第２'!G50)</f>
        <v>0</v>
      </c>
      <c r="H50" s="115">
        <f>SUM('石巻第１:石巻第２'!H50)</f>
        <v>0.261</v>
      </c>
      <c r="I50" s="115">
        <f>SUM('石巻第１:石巻第２'!I50)</f>
        <v>40.62</v>
      </c>
      <c r="J50" s="115">
        <f>SUM('石巻第１:石巻第２'!J50)</f>
        <v>4.206</v>
      </c>
      <c r="K50" s="115">
        <f>SUM('石巻第１:石巻第２'!K50)</f>
        <v>9.425</v>
      </c>
      <c r="L50" s="115">
        <f>SUM('石巻第１:石巻第２'!L50)</f>
        <v>98.907</v>
      </c>
      <c r="M50" s="115">
        <f>SUM('石巻第１:石巻第２'!M50)</f>
        <v>730.268</v>
      </c>
      <c r="N50" s="115">
        <f>SUM('石巻第１:石巻第２'!N50)</f>
        <v>2596.136</v>
      </c>
      <c r="O50" s="115">
        <f>SUM('石巻第１:石巻第２'!O50)</f>
        <v>524.162</v>
      </c>
      <c r="P50" s="116">
        <f>SUM('石巻第１:石巻第２'!P50)</f>
        <v>4003.9850000000006</v>
      </c>
    </row>
    <row r="51" spans="1:16" ht="18.75">
      <c r="A51" s="309"/>
      <c r="B51" s="310"/>
      <c r="C51" s="7" t="s">
        <v>18</v>
      </c>
      <c r="D51" s="6">
        <f>SUM('石巻第１:石巻第２'!D51)</f>
        <v>0</v>
      </c>
      <c r="E51" s="6">
        <f>SUM('石巻第１:石巻第２'!E51)</f>
        <v>0</v>
      </c>
      <c r="F51" s="6">
        <f>SUM('石巻第１:石巻第２'!F51)</f>
        <v>0</v>
      </c>
      <c r="G51" s="6">
        <f>SUM('石巻第１:石巻第２'!G51)</f>
        <v>0</v>
      </c>
      <c r="H51" s="6">
        <f>SUM('石巻第１:石巻第２'!H51)</f>
        <v>45.218</v>
      </c>
      <c r="I51" s="6">
        <f>SUM('石巻第１:石巻第２'!I51)</f>
        <v>2257.737</v>
      </c>
      <c r="J51" s="6">
        <f>SUM('石巻第１:石巻第２'!J51)</f>
        <v>1156.039</v>
      </c>
      <c r="K51" s="6">
        <f>SUM('石巻第１:石巻第２'!K51)</f>
        <v>3687.496</v>
      </c>
      <c r="L51" s="6">
        <f>SUM('石巻第１:石巻第２'!L51)</f>
        <v>9961.145</v>
      </c>
      <c r="M51" s="6">
        <f>SUM('石巻第１:石巻第２'!M51)</f>
        <v>17792.097</v>
      </c>
      <c r="N51" s="6">
        <f>SUM('石巻第１:石巻第２'!N51)</f>
        <v>73923.538</v>
      </c>
      <c r="O51" s="6">
        <f>SUM('石巻第１:石巻第２'!O51)</f>
        <v>12505.921</v>
      </c>
      <c r="P51" s="117">
        <f>SUM('石巻第１:石巻第２'!P51)</f>
        <v>121329.19099999999</v>
      </c>
    </row>
    <row r="52" spans="1:16" ht="18.75">
      <c r="A52" s="307" t="s">
        <v>172</v>
      </c>
      <c r="B52" s="308"/>
      <c r="C52" s="5" t="s">
        <v>16</v>
      </c>
      <c r="D52" s="115">
        <f>SUM('石巻第１:石巻第２'!D52)</f>
        <v>7.575</v>
      </c>
      <c r="E52" s="115">
        <f>SUM('石巻第１:石巻第２'!E52)</f>
        <v>0.619</v>
      </c>
      <c r="F52" s="115">
        <f>SUM('石巻第１:石巻第２'!F52)</f>
        <v>1.0419999999999998</v>
      </c>
      <c r="G52" s="115">
        <f>SUM('石巻第１:石巻第２'!G52)</f>
        <v>3.1839999999999997</v>
      </c>
      <c r="H52" s="115">
        <f>SUM('石巻第１:石巻第２'!H52)</f>
        <v>8.156</v>
      </c>
      <c r="I52" s="115">
        <f>SUM('石巻第１:石巻第２'!I52)</f>
        <v>3.846</v>
      </c>
      <c r="J52" s="115">
        <f>SUM('石巻第１:石巻第２'!J52)</f>
        <v>1.064</v>
      </c>
      <c r="K52" s="115">
        <f>SUM('石巻第１:石巻第２'!K52)</f>
        <v>0.499</v>
      </c>
      <c r="L52" s="115">
        <f>SUM('石巻第１:石巻第２'!L52)</f>
        <v>141.547</v>
      </c>
      <c r="M52" s="115">
        <f>SUM('石巻第１:石巻第２'!M52)</f>
        <v>1184.1380000000001</v>
      </c>
      <c r="N52" s="115">
        <f>SUM('石巻第１:石巻第２'!N52)</f>
        <v>1034.326</v>
      </c>
      <c r="O52" s="115">
        <f>SUM('石巻第１:石巻第２'!O52)</f>
        <v>292.17199999999997</v>
      </c>
      <c r="P52" s="116">
        <f>SUM('石巻第１:石巻第２'!P52)</f>
        <v>2678.168</v>
      </c>
    </row>
    <row r="53" spans="1:16" ht="18.75">
      <c r="A53" s="309"/>
      <c r="B53" s="310"/>
      <c r="C53" s="7" t="s">
        <v>18</v>
      </c>
      <c r="D53" s="6">
        <f>SUM('石巻第１:石巻第２'!D53)</f>
        <v>2247.1459999999997</v>
      </c>
      <c r="E53" s="6">
        <f>SUM('石巻第１:石巻第２'!E53)</f>
        <v>1127.6060000000002</v>
      </c>
      <c r="F53" s="6">
        <f>SUM('石巻第１:石巻第２'!F53)</f>
        <v>1888.73</v>
      </c>
      <c r="G53" s="6">
        <f>SUM('石巻第１:石巻第２'!G53)</f>
        <v>5145.767</v>
      </c>
      <c r="H53" s="6">
        <f>SUM('石巻第１:石巻第２'!H53)</f>
        <v>6035.853</v>
      </c>
      <c r="I53" s="6">
        <f>SUM('石巻第１:石巻第２'!I53)</f>
        <v>1973.075</v>
      </c>
      <c r="J53" s="6">
        <f>SUM('石巻第１:石巻第２'!J53)</f>
        <v>556.366</v>
      </c>
      <c r="K53" s="6">
        <f>SUM('石巻第１:石巻第２'!K53)</f>
        <v>175.33</v>
      </c>
      <c r="L53" s="6">
        <f>SUM('石巻第１:石巻第２'!L53)</f>
        <v>48358.704999999994</v>
      </c>
      <c r="M53" s="6">
        <f>SUM('石巻第１:石巻第２'!M53)</f>
        <v>311856.95900000003</v>
      </c>
      <c r="N53" s="6">
        <f>SUM('石巻第１:石巻第２'!N53)</f>
        <v>292070.20900000003</v>
      </c>
      <c r="O53" s="6">
        <f>SUM('石巻第１:石巻第２'!O53)</f>
        <v>54478.890999999996</v>
      </c>
      <c r="P53" s="117">
        <f>SUM('石巻第１:石巻第２'!P53)</f>
        <v>725914.637</v>
      </c>
    </row>
    <row r="54" spans="1:16" ht="18.75">
      <c r="A54" s="3" t="s">
        <v>0</v>
      </c>
      <c r="B54" s="305" t="s">
        <v>135</v>
      </c>
      <c r="C54" s="5" t="s">
        <v>16</v>
      </c>
      <c r="D54" s="115">
        <f>SUM('石巻第１:石巻第２'!D54)</f>
        <v>0.567</v>
      </c>
      <c r="E54" s="115">
        <f>SUM('石巻第１:石巻第２'!E54)</f>
        <v>0.381</v>
      </c>
      <c r="F54" s="115">
        <f>SUM('石巻第１:石巻第２'!F54)</f>
        <v>0.681</v>
      </c>
      <c r="G54" s="115">
        <f>SUM('石巻第１:石巻第２'!G54)</f>
        <v>0.675</v>
      </c>
      <c r="H54" s="115">
        <f>SUM('石巻第１:石巻第２'!H54)</f>
        <v>3.927</v>
      </c>
      <c r="I54" s="115">
        <f>SUM('石巻第１:石巻第２'!I54)</f>
        <v>3.581</v>
      </c>
      <c r="J54" s="115">
        <f>SUM('石巻第１:石巻第２'!J54)</f>
        <v>18.935</v>
      </c>
      <c r="K54" s="115">
        <f>SUM('石巻第１:石巻第２'!K54)</f>
        <v>30.767</v>
      </c>
      <c r="L54" s="115">
        <f>SUM('石巻第１:石巻第２'!L54)</f>
        <v>20.325</v>
      </c>
      <c r="M54" s="115">
        <f>SUM('石巻第１:石巻第２'!M54)</f>
        <v>11.398</v>
      </c>
      <c r="N54" s="115">
        <f>SUM('石巻第１:石巻第２'!N54)</f>
        <v>2.576</v>
      </c>
      <c r="O54" s="115">
        <f>SUM('石巻第１:石巻第２'!O54)</f>
        <v>2.025</v>
      </c>
      <c r="P54" s="116">
        <f>SUM('石巻第１:石巻第２'!P54)</f>
        <v>95.838</v>
      </c>
    </row>
    <row r="55" spans="1:16" ht="18.75">
      <c r="A55" s="18" t="s">
        <v>38</v>
      </c>
      <c r="B55" s="306"/>
      <c r="C55" s="7" t="s">
        <v>18</v>
      </c>
      <c r="D55" s="6">
        <f>SUM('石巻第１:石巻第２'!D55)</f>
        <v>351.118</v>
      </c>
      <c r="E55" s="6">
        <f>SUM('石巻第１:石巻第２'!E55)</f>
        <v>250.334</v>
      </c>
      <c r="F55" s="6">
        <f>SUM('石巻第１:石巻第２'!F55)</f>
        <v>451.878</v>
      </c>
      <c r="G55" s="6">
        <f>SUM('石巻第１:石巻第２'!G55)</f>
        <v>595.8679999999999</v>
      </c>
      <c r="H55" s="6">
        <f>SUM('石巻第１:石巻第２'!H55)</f>
        <v>4820.664000000001</v>
      </c>
      <c r="I55" s="6">
        <f>SUM('石巻第１:石巻第２'!I55)</f>
        <v>3008.398</v>
      </c>
      <c r="J55" s="6">
        <f>SUM('石巻第１:石巻第２'!J55)</f>
        <v>9950.625</v>
      </c>
      <c r="K55" s="6">
        <f>SUM('石巻第１:石巻第２'!K55)</f>
        <v>12529.489</v>
      </c>
      <c r="L55" s="6">
        <f>SUM('石巻第１:石巻第２'!L55)</f>
        <v>6576.138</v>
      </c>
      <c r="M55" s="6">
        <f>SUM('石巻第１:石巻第２'!M55)</f>
        <v>3473.829</v>
      </c>
      <c r="N55" s="6">
        <f>SUM('石巻第１:石巻第２'!N55)</f>
        <v>1669.979</v>
      </c>
      <c r="O55" s="6">
        <f>SUM('石巻第１:石巻第２'!O55)</f>
        <v>1128.083</v>
      </c>
      <c r="P55" s="117">
        <f>SUM('石巻第１:石巻第２'!P55)</f>
        <v>44806.403000000006</v>
      </c>
    </row>
    <row r="56" spans="1:16" ht="18.75">
      <c r="A56" s="18" t="s">
        <v>17</v>
      </c>
      <c r="B56" s="15" t="s">
        <v>20</v>
      </c>
      <c r="C56" s="5" t="s">
        <v>16</v>
      </c>
      <c r="D56" s="115">
        <f>SUM('石巻第１:石巻第２'!D56)</f>
        <v>0</v>
      </c>
      <c r="E56" s="115">
        <f>SUM('石巻第１:石巻第２'!E56)</f>
        <v>0.076</v>
      </c>
      <c r="F56" s="115">
        <f>SUM('石巻第１:石巻第２'!F56)</f>
        <v>0.01</v>
      </c>
      <c r="G56" s="115">
        <f>SUM('石巻第１:石巻第２'!G56)</f>
        <v>0.19699999999999998</v>
      </c>
      <c r="H56" s="115">
        <f>SUM('石巻第１:石巻第２'!H56)</f>
        <v>0.36000000000000004</v>
      </c>
      <c r="I56" s="115">
        <f>SUM('石巻第１:石巻第２'!I56)</f>
        <v>1.154</v>
      </c>
      <c r="J56" s="115">
        <f>SUM('石巻第１:石巻第２'!J56)</f>
        <v>1.602</v>
      </c>
      <c r="K56" s="115">
        <f>SUM('石巻第１:石巻第２'!K56)</f>
        <v>2.9539999999999997</v>
      </c>
      <c r="L56" s="115">
        <f>SUM('石巻第１:石巻第２'!L56)</f>
        <v>0.763</v>
      </c>
      <c r="M56" s="115">
        <f>SUM('石巻第１:石巻第２'!M56)</f>
        <v>0.048</v>
      </c>
      <c r="N56" s="115">
        <f>SUM('石巻第１:石巻第２'!N56)</f>
        <v>0.011</v>
      </c>
      <c r="O56" s="115">
        <f>SUM('石巻第１:石巻第２'!O56)</f>
        <v>0.007</v>
      </c>
      <c r="P56" s="116">
        <f>SUM('石巻第１:石巻第２'!P56)</f>
        <v>7.1819999999999995</v>
      </c>
    </row>
    <row r="57" spans="1:16" ht="18.75">
      <c r="A57" s="18" t="s">
        <v>23</v>
      </c>
      <c r="B57" s="7" t="s">
        <v>136</v>
      </c>
      <c r="C57" s="7" t="s">
        <v>18</v>
      </c>
      <c r="D57" s="6">
        <f>SUM('石巻第１:石巻第２'!D57)</f>
        <v>0</v>
      </c>
      <c r="E57" s="6">
        <f>SUM('石巻第１:石巻第２'!E57)</f>
        <v>32.188</v>
      </c>
      <c r="F57" s="6">
        <f>SUM('石巻第１:石巻第２'!F57)</f>
        <v>18.207</v>
      </c>
      <c r="G57" s="6">
        <f>SUM('石巻第１:石巻第２'!G57)</f>
        <v>178.794</v>
      </c>
      <c r="H57" s="6">
        <f>SUM('石巻第１:石巻第２'!H57)</f>
        <v>259.286</v>
      </c>
      <c r="I57" s="6">
        <f>SUM('石巻第１:石巻第２'!I57)</f>
        <v>569.01</v>
      </c>
      <c r="J57" s="6">
        <f>SUM('石巻第１:石巻第２'!J57)</f>
        <v>1125.175</v>
      </c>
      <c r="K57" s="6">
        <f>SUM('石巻第１:石巻第２'!K57)</f>
        <v>2014.9950000000001</v>
      </c>
      <c r="L57" s="6">
        <f>SUM('石巻第１:石巻第２'!L57)</f>
        <v>445.79699999999997</v>
      </c>
      <c r="M57" s="6">
        <f>SUM('石巻第１:石巻第２'!M57)</f>
        <v>21.609</v>
      </c>
      <c r="N57" s="6">
        <f>SUM('石巻第１:石巻第２'!N57)</f>
        <v>17.255</v>
      </c>
      <c r="O57" s="6">
        <f>SUM('石巻第１:石巻第２'!O57)</f>
        <v>12.768</v>
      </c>
      <c r="P57" s="117">
        <f>SUM('石巻第１:石巻第２'!P57)</f>
        <v>4695.084</v>
      </c>
    </row>
    <row r="58" spans="1:16" ht="18.75">
      <c r="A58" s="18"/>
      <c r="B58" s="303" t="s">
        <v>164</v>
      </c>
      <c r="C58" s="5" t="s">
        <v>16</v>
      </c>
      <c r="D58" s="115">
        <f>+D54+D56</f>
        <v>0.567</v>
      </c>
      <c r="E58" s="115">
        <f>+E54+E56</f>
        <v>0.457</v>
      </c>
      <c r="F58" s="115">
        <f aca="true" t="shared" si="9" ref="F58:O59">+F54+F56</f>
        <v>0.6910000000000001</v>
      </c>
      <c r="G58" s="115">
        <f t="shared" si="9"/>
        <v>0.872</v>
      </c>
      <c r="H58" s="115">
        <f t="shared" si="9"/>
        <v>4.287</v>
      </c>
      <c r="I58" s="115">
        <f t="shared" si="9"/>
        <v>4.734999999999999</v>
      </c>
      <c r="J58" s="115">
        <f t="shared" si="9"/>
        <v>20.537</v>
      </c>
      <c r="K58" s="115">
        <f t="shared" si="9"/>
        <v>33.721</v>
      </c>
      <c r="L58" s="115">
        <f t="shared" si="9"/>
        <v>21.088</v>
      </c>
      <c r="M58" s="115">
        <f t="shared" si="9"/>
        <v>11.446</v>
      </c>
      <c r="N58" s="115">
        <f t="shared" si="9"/>
        <v>2.587</v>
      </c>
      <c r="O58" s="115">
        <f t="shared" si="9"/>
        <v>2.032</v>
      </c>
      <c r="P58" s="116">
        <f>SUM(D58:O58)</f>
        <v>103.01999999999998</v>
      </c>
    </row>
    <row r="59" spans="1:16" ht="18.75">
      <c r="A59" s="1"/>
      <c r="B59" s="304"/>
      <c r="C59" s="7" t="s">
        <v>18</v>
      </c>
      <c r="D59" s="6">
        <f>+D55+D57</f>
        <v>351.118</v>
      </c>
      <c r="E59" s="6">
        <f>+E55+E57</f>
        <v>282.522</v>
      </c>
      <c r="F59" s="6">
        <f t="shared" si="9"/>
        <v>470.085</v>
      </c>
      <c r="G59" s="6">
        <f t="shared" si="9"/>
        <v>774.6619999999999</v>
      </c>
      <c r="H59" s="6">
        <f t="shared" si="9"/>
        <v>5079.950000000001</v>
      </c>
      <c r="I59" s="6">
        <f t="shared" si="9"/>
        <v>3577.4080000000004</v>
      </c>
      <c r="J59" s="6">
        <f t="shared" si="9"/>
        <v>11075.8</v>
      </c>
      <c r="K59" s="6">
        <f t="shared" si="9"/>
        <v>14544.484</v>
      </c>
      <c r="L59" s="6">
        <f t="shared" si="9"/>
        <v>7021.9349999999995</v>
      </c>
      <c r="M59" s="6">
        <f t="shared" si="9"/>
        <v>3495.438</v>
      </c>
      <c r="N59" s="6">
        <f t="shared" si="9"/>
        <v>1687.2340000000002</v>
      </c>
      <c r="O59" s="6">
        <f t="shared" si="9"/>
        <v>1140.851</v>
      </c>
      <c r="P59" s="117">
        <f>SUM(D59:O59)</f>
        <v>49501.486999999994</v>
      </c>
    </row>
    <row r="60" spans="1:16" ht="18.75">
      <c r="A60" s="18" t="s">
        <v>0</v>
      </c>
      <c r="B60" s="305" t="s">
        <v>137</v>
      </c>
      <c r="C60" s="5" t="s">
        <v>16</v>
      </c>
      <c r="D60" s="115">
        <f>SUM('石巻第１:石巻第２'!D60)</f>
        <v>64.334</v>
      </c>
      <c r="E60" s="115">
        <f>SUM('石巻第１:石巻第２'!E60)</f>
        <v>45.683</v>
      </c>
      <c r="F60" s="115">
        <f>SUM('石巻第１:石巻第２'!F60)</f>
        <v>11.716</v>
      </c>
      <c r="G60" s="115">
        <f>SUM('石巻第１:石巻第２'!G60)</f>
        <v>10.052</v>
      </c>
      <c r="H60" s="115">
        <f>SUM('石巻第１:石巻第２'!H60)</f>
        <v>38.998</v>
      </c>
      <c r="I60" s="115">
        <f>SUM('石巻第１:石巻第２'!I60)</f>
        <v>39.032</v>
      </c>
      <c r="J60" s="115">
        <f>SUM('石巻第１:石巻第２'!J60)</f>
        <v>0.403</v>
      </c>
      <c r="K60" s="115">
        <f>SUM('石巻第１:石巻第２'!K60)</f>
        <v>0.228</v>
      </c>
      <c r="L60" s="115">
        <f>SUM('石巻第１:石巻第２'!L60)</f>
        <v>0.007</v>
      </c>
      <c r="M60" s="115">
        <f>SUM('石巻第１:石巻第２'!M60)</f>
        <v>0.004</v>
      </c>
      <c r="N60" s="115">
        <f>SUM('石巻第１:石巻第２'!N60)</f>
        <v>0.176</v>
      </c>
      <c r="O60" s="115">
        <f>SUM('石巻第１:石巻第２'!O60)</f>
        <v>3.4</v>
      </c>
      <c r="P60" s="116">
        <f>SUM('石巻第１:石巻第２'!P60)</f>
        <v>214.033</v>
      </c>
    </row>
    <row r="61" spans="1:16" ht="18.75">
      <c r="A61" s="18" t="s">
        <v>49</v>
      </c>
      <c r="B61" s="306"/>
      <c r="C61" s="7" t="s">
        <v>18</v>
      </c>
      <c r="D61" s="6">
        <f>SUM('石巻第１:石巻第２'!D61)</f>
        <v>2971.533</v>
      </c>
      <c r="E61" s="6">
        <f>SUM('石巻第１:石巻第２'!E61)</f>
        <v>1302.41</v>
      </c>
      <c r="F61" s="6">
        <f>SUM('石巻第１:石巻第２'!F61)</f>
        <v>422.919</v>
      </c>
      <c r="G61" s="6">
        <f>SUM('石巻第１:石巻第２'!G61)</f>
        <v>236.005</v>
      </c>
      <c r="H61" s="6">
        <f>SUM('石巻第１:石巻第２'!H61)</f>
        <v>612.355</v>
      </c>
      <c r="I61" s="6">
        <f>SUM('石巻第１:石巻第２'!I61)</f>
        <v>799.183</v>
      </c>
      <c r="J61" s="6">
        <f>SUM('石巻第１:石巻第２'!J61)</f>
        <v>7.886</v>
      </c>
      <c r="K61" s="6">
        <f>SUM('石巻第１:石巻第２'!K61)</f>
        <v>3.519</v>
      </c>
      <c r="L61" s="6">
        <f>SUM('石巻第１:石巻第２'!L61)</f>
        <v>0.147</v>
      </c>
      <c r="M61" s="6">
        <f>SUM('石巻第１:石巻第２'!M61)</f>
        <v>0.084</v>
      </c>
      <c r="N61" s="6">
        <f>SUM('石巻第１:石巻第２'!N61)</f>
        <v>5.3</v>
      </c>
      <c r="O61" s="6">
        <f>SUM('石巻第１:石巻第２'!O61)</f>
        <v>273.36</v>
      </c>
      <c r="P61" s="117">
        <f>SUM('石巻第１:石巻第２'!P61)</f>
        <v>6634.701</v>
      </c>
    </row>
    <row r="62" spans="1:16" ht="18.75">
      <c r="A62" s="18" t="s">
        <v>0</v>
      </c>
      <c r="B62" s="15" t="s">
        <v>50</v>
      </c>
      <c r="C62" s="5" t="s">
        <v>16</v>
      </c>
      <c r="D62" s="115">
        <f>SUM('石巻第１:石巻第２'!D62)</f>
        <v>0</v>
      </c>
      <c r="E62" s="115">
        <f>SUM('石巻第１:石巻第２'!E62)</f>
        <v>0</v>
      </c>
      <c r="F62" s="115">
        <f>SUM('石巻第１:石巻第２'!F62)</f>
        <v>0</v>
      </c>
      <c r="G62" s="115">
        <f>SUM('石巻第１:石巻第２'!G62)</f>
        <v>0</v>
      </c>
      <c r="H62" s="115">
        <f>SUM('石巻第１:石巻第２'!H62)</f>
        <v>0</v>
      </c>
      <c r="I62" s="115">
        <f>SUM('石巻第１:石巻第２'!I62)</f>
        <v>0</v>
      </c>
      <c r="J62" s="115">
        <f>SUM('石巻第１:石巻第２'!J62)</f>
        <v>0</v>
      </c>
      <c r="K62" s="115">
        <f>SUM('石巻第１:石巻第２'!K62)</f>
        <v>0</v>
      </c>
      <c r="L62" s="115">
        <f>SUM('石巻第１:石巻第２'!L62)</f>
        <v>0</v>
      </c>
      <c r="M62" s="115">
        <f>SUM('石巻第１:石巻第２'!M62)</f>
        <v>0</v>
      </c>
      <c r="N62" s="115">
        <f>SUM('石巻第１:石巻第２'!N62)</f>
        <v>0</v>
      </c>
      <c r="O62" s="115">
        <f>SUM('石巻第１:石巻第２'!O62)</f>
        <v>0</v>
      </c>
      <c r="P62" s="116">
        <f>SUM('石巻第１:石巻第２'!P62)</f>
        <v>0</v>
      </c>
    </row>
    <row r="63" spans="1:16" ht="18.75">
      <c r="A63" s="18" t="s">
        <v>51</v>
      </c>
      <c r="B63" s="7" t="s">
        <v>138</v>
      </c>
      <c r="C63" s="7" t="s">
        <v>18</v>
      </c>
      <c r="D63" s="6">
        <f>SUM('石巻第１:石巻第２'!D63)</f>
        <v>0</v>
      </c>
      <c r="E63" s="6">
        <f>SUM('石巻第１:石巻第２'!E63)</f>
        <v>0</v>
      </c>
      <c r="F63" s="6">
        <f>SUM('石巻第１:石巻第２'!F63)</f>
        <v>0</v>
      </c>
      <c r="G63" s="6">
        <f>SUM('石巻第１:石巻第２'!G63)</f>
        <v>0</v>
      </c>
      <c r="H63" s="6">
        <f>SUM('石巻第１:石巻第２'!H63)</f>
        <v>0</v>
      </c>
      <c r="I63" s="6">
        <f>SUM('石巻第１:石巻第２'!I63)</f>
        <v>0.63</v>
      </c>
      <c r="J63" s="6">
        <f>SUM('石巻第１:石巻第２'!J63)</f>
        <v>0.21</v>
      </c>
      <c r="K63" s="6">
        <f>SUM('石巻第１:石巻第２'!K63)</f>
        <v>0</v>
      </c>
      <c r="L63" s="6">
        <f>SUM('石巻第１:石巻第２'!L63)</f>
        <v>0</v>
      </c>
      <c r="M63" s="6">
        <f>SUM('石巻第１:石巻第２'!M63)</f>
        <v>0</v>
      </c>
      <c r="N63" s="6">
        <f>SUM('石巻第１:石巻第２'!N63)</f>
        <v>0</v>
      </c>
      <c r="O63" s="6">
        <f>SUM('石巻第１:石巻第２'!O63)</f>
        <v>0</v>
      </c>
      <c r="P63" s="117">
        <f>SUM('石巻第１:石巻第２'!P63)</f>
        <v>0.84</v>
      </c>
    </row>
    <row r="64" spans="1:16" ht="18.75">
      <c r="A64" s="18" t="s">
        <v>0</v>
      </c>
      <c r="B64" s="305" t="s">
        <v>53</v>
      </c>
      <c r="C64" s="5" t="s">
        <v>16</v>
      </c>
      <c r="D64" s="115">
        <f>SUM('石巻第１:石巻第２'!D64)</f>
        <v>0.095</v>
      </c>
      <c r="E64" s="115">
        <f>SUM('石巻第１:石巻第２'!E64)</f>
        <v>0.01</v>
      </c>
      <c r="F64" s="115">
        <f>SUM('石巻第１:石巻第２'!F64)</f>
        <v>0.02</v>
      </c>
      <c r="G64" s="115">
        <f>SUM('石巻第１:石巻第２'!G64)</f>
        <v>0.015</v>
      </c>
      <c r="H64" s="115">
        <f>SUM('石巻第１:石巻第２'!H64)</f>
        <v>0</v>
      </c>
      <c r="I64" s="115">
        <f>SUM('石巻第１:石巻第２'!I64)</f>
        <v>0.009</v>
      </c>
      <c r="J64" s="115">
        <f>SUM('石巻第１:石巻第２'!J64)</f>
        <v>0</v>
      </c>
      <c r="K64" s="115">
        <f>SUM('石巻第１:石巻第２'!K64)</f>
        <v>0</v>
      </c>
      <c r="L64" s="115">
        <f>SUM('石巻第１:石巻第２'!L64)</f>
        <v>0</v>
      </c>
      <c r="M64" s="115">
        <f>SUM('石巻第１:石巻第２'!M64)</f>
        <v>0</v>
      </c>
      <c r="N64" s="115">
        <f>SUM('石巻第１:石巻第２'!N64)</f>
        <v>0.01</v>
      </c>
      <c r="O64" s="115">
        <f>SUM('石巻第１:石巻第２'!O64)</f>
        <v>0.01</v>
      </c>
      <c r="P64" s="116">
        <f>SUM('石巻第１:石巻第２'!P64)</f>
        <v>0.16900000000000004</v>
      </c>
    </row>
    <row r="65" spans="1:16" ht="18.75">
      <c r="A65" s="18" t="s">
        <v>23</v>
      </c>
      <c r="B65" s="306"/>
      <c r="C65" s="7" t="s">
        <v>18</v>
      </c>
      <c r="D65" s="6">
        <f>SUM('石巻第１:石巻第２'!D65)</f>
        <v>49.77</v>
      </c>
      <c r="E65" s="6">
        <f>SUM('石巻第１:石巻第２'!E65)</f>
        <v>5.25</v>
      </c>
      <c r="F65" s="6">
        <f>SUM('石巻第１:石巻第２'!F65)</f>
        <v>8.4</v>
      </c>
      <c r="G65" s="6">
        <f>SUM('石巻第１:石巻第２'!G65)</f>
        <v>3.675</v>
      </c>
      <c r="H65" s="6">
        <f>SUM('石巻第１:石巻第２'!H65)</f>
        <v>0</v>
      </c>
      <c r="I65" s="6">
        <f>SUM('石巻第１:石巻第２'!I65)</f>
        <v>0.956</v>
      </c>
      <c r="J65" s="6">
        <f>SUM('石巻第１:石巻第２'!J65)</f>
        <v>0</v>
      </c>
      <c r="K65" s="6">
        <f>SUM('石巻第１:石巻第２'!K65)</f>
        <v>0</v>
      </c>
      <c r="L65" s="6">
        <f>SUM('石巻第１:石巻第２'!L65)</f>
        <v>0</v>
      </c>
      <c r="M65" s="6">
        <f>SUM('石巻第１:石巻第２'!M65)</f>
        <v>0</v>
      </c>
      <c r="N65" s="6">
        <f>SUM('石巻第１:石巻第２'!N65)</f>
        <v>4.2</v>
      </c>
      <c r="O65" s="6">
        <f>SUM('石巻第１:石巻第２'!O65)</f>
        <v>2.1</v>
      </c>
      <c r="P65" s="117">
        <f>SUM('石巻第１:石巻第２'!P65)</f>
        <v>74.351</v>
      </c>
    </row>
    <row r="66" spans="1:16" ht="18.75">
      <c r="A66" s="18"/>
      <c r="B66" s="15" t="s">
        <v>20</v>
      </c>
      <c r="C66" s="5" t="s">
        <v>16</v>
      </c>
      <c r="D66" s="118">
        <f>SUM('石巻第１:石巻第２'!D66)</f>
        <v>0</v>
      </c>
      <c r="E66" s="118">
        <f>SUM('石巻第１:石巻第２'!E66)</f>
        <v>0</v>
      </c>
      <c r="F66" s="118">
        <f>SUM('石巻第１:石巻第２'!F66)</f>
        <v>0</v>
      </c>
      <c r="G66" s="118">
        <f>SUM('石巻第１:石巻第２'!G66)</f>
        <v>0</v>
      </c>
      <c r="H66" s="118">
        <f>SUM('石巻第１:石巻第２'!H66)</f>
        <v>0</v>
      </c>
      <c r="I66" s="118">
        <f>SUM('石巻第１:石巻第２'!I66)</f>
        <v>0</v>
      </c>
      <c r="J66" s="118">
        <f>SUM('石巻第１:石巻第２'!J66)</f>
        <v>0</v>
      </c>
      <c r="K66" s="118">
        <f>SUM('石巻第１:石巻第２'!K66)</f>
        <v>0</v>
      </c>
      <c r="L66" s="118">
        <f>SUM('石巻第１:石巻第２'!L66)</f>
        <v>0</v>
      </c>
      <c r="M66" s="118">
        <f>SUM('石巻第１:石巻第２'!M66)</f>
        <v>0</v>
      </c>
      <c r="N66" s="118">
        <f>SUM('石巻第１:石巻第２'!N66)</f>
        <v>0</v>
      </c>
      <c r="O66" s="118">
        <f>SUM('石巻第１:石巻第２'!O66)</f>
        <v>0</v>
      </c>
      <c r="P66" s="119">
        <f>SUM('石巻第１:石巻第２'!P66)</f>
        <v>0</v>
      </c>
    </row>
    <row r="67" spans="1:16" ht="19.5" thickBot="1">
      <c r="A67" s="11" t="s">
        <v>0</v>
      </c>
      <c r="B67" s="12" t="s">
        <v>138</v>
      </c>
      <c r="C67" s="12" t="s">
        <v>18</v>
      </c>
      <c r="D67" s="120">
        <f>SUM('石巻第１:石巻第２'!D67)</f>
        <v>0</v>
      </c>
      <c r="E67" s="120">
        <f>SUM('石巻第１:石巻第２'!E67)</f>
        <v>0</v>
      </c>
      <c r="F67" s="120">
        <f>SUM('石巻第１:石巻第２'!F67)</f>
        <v>0</v>
      </c>
      <c r="G67" s="120">
        <f>SUM('石巻第１:石巻第２'!G67)</f>
        <v>0</v>
      </c>
      <c r="H67" s="120">
        <f>SUM('石巻第１:石巻第２'!H67)</f>
        <v>0</v>
      </c>
      <c r="I67" s="120">
        <f>SUM('石巻第１:石巻第２'!I67)</f>
        <v>0</v>
      </c>
      <c r="J67" s="120">
        <f>SUM('石巻第１:石巻第２'!J67)</f>
        <v>0</v>
      </c>
      <c r="K67" s="120">
        <f>SUM('石巻第１:石巻第２'!K67)</f>
        <v>0</v>
      </c>
      <c r="L67" s="120">
        <f>SUM('石巻第１:石巻第２'!L67)</f>
        <v>0</v>
      </c>
      <c r="M67" s="120">
        <f>SUM('石巻第１:石巻第２'!M67)</f>
        <v>0</v>
      </c>
      <c r="N67" s="120">
        <f>SUM('石巻第１:石巻第２'!N67)</f>
        <v>0</v>
      </c>
      <c r="O67" s="120">
        <f>SUM('石巻第１:石巻第２'!O67)</f>
        <v>0</v>
      </c>
      <c r="P67" s="121">
        <f>SUM('石巻第１:石巻第２'!P67)</f>
        <v>0</v>
      </c>
    </row>
    <row r="68" spans="9:16" ht="18.75">
      <c r="I68" s="27" t="s">
        <v>83</v>
      </c>
      <c r="P68" s="27"/>
    </row>
    <row r="69" spans="1:16" ht="19.5" thickBot="1">
      <c r="A69" s="13" t="s">
        <v>88</v>
      </c>
      <c r="B69" s="3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 t="s">
        <v>139</v>
      </c>
      <c r="P69" s="13"/>
    </row>
    <row r="70" spans="1:16" ht="18.75">
      <c r="A70" s="8"/>
      <c r="B70" s="9"/>
      <c r="C70" s="9"/>
      <c r="D70" s="28" t="s">
        <v>2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14</v>
      </c>
    </row>
    <row r="71" spans="1:16" ht="18.75">
      <c r="A71" s="18" t="s">
        <v>49</v>
      </c>
      <c r="B71" s="303" t="s">
        <v>173</v>
      </c>
      <c r="C71" s="5" t="s">
        <v>16</v>
      </c>
      <c r="D71" s="115">
        <f aca="true" t="shared" si="10" ref="D71:O71">+D60+D62+D64+D66</f>
        <v>64.429</v>
      </c>
      <c r="E71" s="115">
        <f t="shared" si="10"/>
        <v>45.693</v>
      </c>
      <c r="F71" s="115">
        <f t="shared" si="10"/>
        <v>11.735999999999999</v>
      </c>
      <c r="G71" s="115">
        <f t="shared" si="10"/>
        <v>10.067</v>
      </c>
      <c r="H71" s="115">
        <f t="shared" si="10"/>
        <v>38.998</v>
      </c>
      <c r="I71" s="115">
        <f t="shared" si="10"/>
        <v>39.041</v>
      </c>
      <c r="J71" s="115">
        <f t="shared" si="10"/>
        <v>0.403</v>
      </c>
      <c r="K71" s="115">
        <f>+K60+K62+K64+K66</f>
        <v>0.228</v>
      </c>
      <c r="L71" s="115">
        <f t="shared" si="10"/>
        <v>0.007</v>
      </c>
      <c r="M71" s="115">
        <f t="shared" si="10"/>
        <v>0.004</v>
      </c>
      <c r="N71" s="115">
        <f t="shared" si="10"/>
        <v>0.186</v>
      </c>
      <c r="O71" s="115">
        <f t="shared" si="10"/>
        <v>3.4099999999999997</v>
      </c>
      <c r="P71" s="116">
        <f>SUM(D71:O71)</f>
        <v>214.202</v>
      </c>
    </row>
    <row r="72" spans="1:16" ht="18.75">
      <c r="A72" s="1" t="s">
        <v>51</v>
      </c>
      <c r="B72" s="304"/>
      <c r="C72" s="7" t="s">
        <v>18</v>
      </c>
      <c r="D72" s="6">
        <f aca="true" t="shared" si="11" ref="D72:O72">+D61+D63+D65+D67</f>
        <v>3021.303</v>
      </c>
      <c r="E72" s="6">
        <f t="shared" si="11"/>
        <v>1307.66</v>
      </c>
      <c r="F72" s="6">
        <f t="shared" si="11"/>
        <v>431.31899999999996</v>
      </c>
      <c r="G72" s="6">
        <f t="shared" si="11"/>
        <v>239.68</v>
      </c>
      <c r="H72" s="6">
        <f t="shared" si="11"/>
        <v>612.355</v>
      </c>
      <c r="I72" s="6">
        <f t="shared" si="11"/>
        <v>800.769</v>
      </c>
      <c r="J72" s="6">
        <f t="shared" si="11"/>
        <v>8.096</v>
      </c>
      <c r="K72" s="6">
        <f>+K61+K63+K65+K67</f>
        <v>3.519</v>
      </c>
      <c r="L72" s="6">
        <f t="shared" si="11"/>
        <v>0.147</v>
      </c>
      <c r="M72" s="6">
        <f t="shared" si="11"/>
        <v>0.084</v>
      </c>
      <c r="N72" s="6">
        <f t="shared" si="11"/>
        <v>9.5</v>
      </c>
      <c r="O72" s="6">
        <f t="shared" si="11"/>
        <v>275.46000000000004</v>
      </c>
      <c r="P72" s="117">
        <f>SUM(D72:O72)</f>
        <v>6709.891999999999</v>
      </c>
    </row>
    <row r="73" spans="1:16" ht="18.75">
      <c r="A73" s="18" t="s">
        <v>0</v>
      </c>
      <c r="B73" s="305" t="s">
        <v>54</v>
      </c>
      <c r="C73" s="5" t="s">
        <v>16</v>
      </c>
      <c r="D73" s="115">
        <f>SUM('石巻第１:石巻第２'!D73)</f>
        <v>11.962</v>
      </c>
      <c r="E73" s="115">
        <f>SUM('石巻第１:石巻第２'!E73)</f>
        <v>4.343999999999999</v>
      </c>
      <c r="F73" s="115">
        <f>SUM('石巻第１:石巻第２'!F73)</f>
        <v>3.732</v>
      </c>
      <c r="G73" s="115">
        <f>SUM('石巻第１:石巻第２'!G73)</f>
        <v>5.344</v>
      </c>
      <c r="H73" s="115">
        <f>SUM('石巻第１:石巻第２'!H73)</f>
        <v>8.333</v>
      </c>
      <c r="I73" s="115">
        <f>SUM('石巻第１:石巻第２'!I73)</f>
        <v>15.218</v>
      </c>
      <c r="J73" s="115">
        <f>SUM('石巻第１:石巻第２'!J73)</f>
        <v>16.039</v>
      </c>
      <c r="K73" s="115">
        <f>SUM('石巻第１:石巻第２'!K73)</f>
        <v>6.103</v>
      </c>
      <c r="L73" s="115">
        <f>SUM('石巻第１:石巻第２'!L73)</f>
        <v>3.677</v>
      </c>
      <c r="M73" s="115">
        <f>SUM('石巻第１:石巻第２'!M73)</f>
        <v>12.276</v>
      </c>
      <c r="N73" s="115">
        <f>SUM('石巻第１:石巻第２'!N73)</f>
        <v>13.059999999999999</v>
      </c>
      <c r="O73" s="115">
        <f>SUM('石巻第１:石巻第２'!O73)</f>
        <v>10.641</v>
      </c>
      <c r="P73" s="116">
        <f>SUM('石巻第１:石巻第２'!P73)</f>
        <v>110.72900000000001</v>
      </c>
    </row>
    <row r="74" spans="1:16" ht="18.75">
      <c r="A74" s="18" t="s">
        <v>34</v>
      </c>
      <c r="B74" s="306"/>
      <c r="C74" s="7" t="s">
        <v>18</v>
      </c>
      <c r="D74" s="6">
        <f>SUM('石巻第１:石巻第２'!D74)</f>
        <v>8379.011</v>
      </c>
      <c r="E74" s="6">
        <f>SUM('石巻第１:石巻第２'!E74)</f>
        <v>4746.594</v>
      </c>
      <c r="F74" s="6">
        <f>SUM('石巻第１:石巻第２'!F74)</f>
        <v>4840.496</v>
      </c>
      <c r="G74" s="6">
        <f>SUM('石巻第１:石巻第２'!G74)</f>
        <v>5718.152</v>
      </c>
      <c r="H74" s="6">
        <f>SUM('石巻第１:石巻第２'!H74)</f>
        <v>7363.754999999999</v>
      </c>
      <c r="I74" s="6">
        <f>SUM('石巻第１:石巻第２'!I74)</f>
        <v>10959.952</v>
      </c>
      <c r="J74" s="6">
        <f>SUM('石巻第１:石巻第２'!J74)</f>
        <v>12615.602</v>
      </c>
      <c r="K74" s="6">
        <f>SUM('石巻第１:石巻第２'!K74)</f>
        <v>5842.679</v>
      </c>
      <c r="L74" s="6">
        <f>SUM('石巻第１:石巻第２'!L74)</f>
        <v>4091.496</v>
      </c>
      <c r="M74" s="6">
        <f>SUM('石巻第１:石巻第２'!M74)</f>
        <v>10633.63</v>
      </c>
      <c r="N74" s="6">
        <f>SUM('石巻第１:石巻第２'!N74)</f>
        <v>10722.203</v>
      </c>
      <c r="O74" s="6">
        <f>SUM('石巻第１:石巻第２'!O74)</f>
        <v>10068.241</v>
      </c>
      <c r="P74" s="117">
        <f>SUM('石巻第１:石巻第２'!P74)</f>
        <v>95981.811</v>
      </c>
    </row>
    <row r="75" spans="1:16" ht="18.75">
      <c r="A75" s="18" t="s">
        <v>0</v>
      </c>
      <c r="B75" s="305" t="s">
        <v>55</v>
      </c>
      <c r="C75" s="5" t="s">
        <v>16</v>
      </c>
      <c r="D75" s="115">
        <f>SUM('石巻第１:石巻第２'!D75)</f>
        <v>0.193</v>
      </c>
      <c r="E75" s="115">
        <f>SUM('石巻第１:石巻第２'!E75)</f>
        <v>0.854</v>
      </c>
      <c r="F75" s="115">
        <f>SUM('石巻第１:石巻第２'!F75)</f>
        <v>1.537</v>
      </c>
      <c r="G75" s="115">
        <f>SUM('石巻第１:石巻第２'!G75)</f>
        <v>1.606</v>
      </c>
      <c r="H75" s="115">
        <f>SUM('石巻第１:石巻第２'!H75)</f>
        <v>1.411</v>
      </c>
      <c r="I75" s="115">
        <f>SUM('石巻第１:石巻第２'!I75)</f>
        <v>1.38</v>
      </c>
      <c r="J75" s="115">
        <f>SUM('石巻第１:石巻第２'!J75)</f>
        <v>0.031</v>
      </c>
      <c r="K75" s="115">
        <f>SUM('石巻第１:石巻第２'!K75)</f>
        <v>0.012</v>
      </c>
      <c r="L75" s="115">
        <f>SUM('石巻第１:石巻第２'!L75)</f>
        <v>1.357</v>
      </c>
      <c r="M75" s="115">
        <f>SUM('石巻第１:石巻第２'!M75)</f>
        <v>0.296</v>
      </c>
      <c r="N75" s="115">
        <f>SUM('石巻第１:石巻第２'!N75)</f>
        <v>0.441</v>
      </c>
      <c r="O75" s="115">
        <f>SUM('石巻第１:石巻第２'!O75)</f>
        <v>0.199</v>
      </c>
      <c r="P75" s="116">
        <f>SUM('石巻第１:石巻第２'!P75)</f>
        <v>9.316999999999998</v>
      </c>
    </row>
    <row r="76" spans="1:16" ht="18.75">
      <c r="A76" s="18" t="s">
        <v>0</v>
      </c>
      <c r="B76" s="306"/>
      <c r="C76" s="7" t="s">
        <v>18</v>
      </c>
      <c r="D76" s="6">
        <f>SUM('石巻第１:石巻第２'!D76)</f>
        <v>54.852</v>
      </c>
      <c r="E76" s="6">
        <f>SUM('石巻第１:石巻第２'!E76)</f>
        <v>168.669</v>
      </c>
      <c r="F76" s="6">
        <f>SUM('石巻第１:石巻第２'!F76)</f>
        <v>332.428</v>
      </c>
      <c r="G76" s="6">
        <f>SUM('石巻第１:石巻第２'!G76)</f>
        <v>269.793</v>
      </c>
      <c r="H76" s="6">
        <f>SUM('石巻第１:石巻第２'!H76)</f>
        <v>198.992</v>
      </c>
      <c r="I76" s="6">
        <f>SUM('石巻第１:石巻第２'!I76)</f>
        <v>315.42</v>
      </c>
      <c r="J76" s="6">
        <f>SUM('石巻第１:石巻第２'!J76)</f>
        <v>8.652</v>
      </c>
      <c r="K76" s="6">
        <f>SUM('石巻第１:石巻第２'!K76)</f>
        <v>4.032</v>
      </c>
      <c r="L76" s="6">
        <f>SUM('石巻第１:石巻第２'!L76)</f>
        <v>146.451</v>
      </c>
      <c r="M76" s="6">
        <f>SUM('石巻第１:石巻第２'!M76)</f>
        <v>84.986</v>
      </c>
      <c r="N76" s="6">
        <f>SUM('石巻第１:石巻第２'!N76)</f>
        <v>108.304</v>
      </c>
      <c r="O76" s="6">
        <f>SUM('石巻第１:石巻第２'!O76)</f>
        <v>54.002</v>
      </c>
      <c r="P76" s="117">
        <f>SUM('石巻第１:石巻第２'!P76)</f>
        <v>1746.5810000000004</v>
      </c>
    </row>
    <row r="77" spans="1:16" ht="18.75">
      <c r="A77" s="18" t="s">
        <v>56</v>
      </c>
      <c r="B77" s="15" t="s">
        <v>174</v>
      </c>
      <c r="C77" s="5" t="s">
        <v>16</v>
      </c>
      <c r="D77" s="115">
        <f>SUM('石巻第１:石巻第２'!D77)</f>
        <v>0</v>
      </c>
      <c r="E77" s="115">
        <f>SUM('石巻第１:石巻第２'!E77)</f>
        <v>0</v>
      </c>
      <c r="F77" s="115">
        <f>SUM('石巻第１:石巻第２'!F77)</f>
        <v>0</v>
      </c>
      <c r="G77" s="115">
        <f>SUM('石巻第１:石巻第２'!G77)</f>
        <v>0</v>
      </c>
      <c r="H77" s="115">
        <f>SUM('石巻第１:石巻第２'!H77)</f>
        <v>0</v>
      </c>
      <c r="I77" s="115">
        <f>SUM('石巻第１:石巻第２'!I77)</f>
        <v>0</v>
      </c>
      <c r="J77" s="115">
        <f>SUM('石巻第１:石巻第２'!J77)</f>
        <v>0</v>
      </c>
      <c r="K77" s="115">
        <f>SUM('石巻第１:石巻第２'!K77)</f>
        <v>0</v>
      </c>
      <c r="L77" s="115">
        <f>SUM('石巻第１:石巻第２'!L77)</f>
        <v>0</v>
      </c>
      <c r="M77" s="115">
        <f>SUM('石巻第１:石巻第２'!M77)</f>
        <v>0</v>
      </c>
      <c r="N77" s="115">
        <f>SUM('石巻第１:石巻第２'!N77)</f>
        <v>0</v>
      </c>
      <c r="O77" s="115">
        <f>SUM('石巻第１:石巻第２'!O77)</f>
        <v>0</v>
      </c>
      <c r="P77" s="116">
        <f>SUM('石巻第１:石巻第２'!P77)</f>
        <v>0</v>
      </c>
    </row>
    <row r="78" spans="1:16" ht="18.75">
      <c r="A78" s="18"/>
      <c r="B78" s="7" t="s">
        <v>175</v>
      </c>
      <c r="C78" s="7" t="s">
        <v>18</v>
      </c>
      <c r="D78" s="6">
        <f>SUM('石巻第１:石巻第２'!D78)</f>
        <v>0</v>
      </c>
      <c r="E78" s="6">
        <f>SUM('石巻第１:石巻第２'!E78)</f>
        <v>0</v>
      </c>
      <c r="F78" s="6">
        <f>SUM('石巻第１:石巻第２'!F78)</f>
        <v>0</v>
      </c>
      <c r="G78" s="6">
        <f>SUM('石巻第１:石巻第２'!G78)</f>
        <v>0</v>
      </c>
      <c r="H78" s="6">
        <f>SUM('石巻第１:石巻第２'!H78)</f>
        <v>0</v>
      </c>
      <c r="I78" s="6">
        <f>SUM('石巻第１:石巻第２'!I78)</f>
        <v>0</v>
      </c>
      <c r="J78" s="6">
        <f>SUM('石巻第１:石巻第２'!J78)</f>
        <v>0</v>
      </c>
      <c r="K78" s="6">
        <f>SUM('石巻第１:石巻第２'!K78)</f>
        <v>0</v>
      </c>
      <c r="L78" s="6">
        <f>SUM('石巻第１:石巻第２'!L78)</f>
        <v>0</v>
      </c>
      <c r="M78" s="6">
        <f>SUM('石巻第１:石巻第２'!M78)</f>
        <v>0</v>
      </c>
      <c r="N78" s="6">
        <f>SUM('石巻第１:石巻第２'!N78)</f>
        <v>0</v>
      </c>
      <c r="O78" s="6">
        <f>SUM('石巻第１:石巻第２'!O78)</f>
        <v>0</v>
      </c>
      <c r="P78" s="117">
        <f>SUM('石巻第１:石巻第２'!P78)</f>
        <v>0</v>
      </c>
    </row>
    <row r="79" spans="1:16" ht="18.75">
      <c r="A79" s="18"/>
      <c r="B79" s="305" t="s">
        <v>59</v>
      </c>
      <c r="C79" s="5" t="s">
        <v>16</v>
      </c>
      <c r="D79" s="115">
        <f>SUM('石巻第１:石巻第２'!D79)</f>
        <v>0.099</v>
      </c>
      <c r="E79" s="115">
        <f>SUM('石巻第１:石巻第２'!E79)</f>
        <v>1.06</v>
      </c>
      <c r="F79" s="115">
        <f>SUM('石巻第１:石巻第２'!F79)</f>
        <v>0.046</v>
      </c>
      <c r="G79" s="115">
        <f>SUM('石巻第１:石巻第２'!G79)</f>
        <v>0.057</v>
      </c>
      <c r="H79" s="115">
        <f>SUM('石巻第１:石巻第２'!H79)</f>
        <v>0.19</v>
      </c>
      <c r="I79" s="115">
        <f>SUM('石巻第１:石巻第２'!I79)</f>
        <v>0</v>
      </c>
      <c r="J79" s="115">
        <f>SUM('石巻第１:石巻第２'!J79)</f>
        <v>0</v>
      </c>
      <c r="K79" s="115">
        <f>SUM('石巻第１:石巻第２'!K79)</f>
        <v>0.608</v>
      </c>
      <c r="L79" s="115">
        <f>SUM('石巻第１:石巻第２'!L79)</f>
        <v>0.113</v>
      </c>
      <c r="M79" s="115">
        <f>SUM('石巻第１:石巻第２'!M79)</f>
        <v>0</v>
      </c>
      <c r="N79" s="115">
        <f>SUM('石巻第１:石巻第２'!N79)</f>
        <v>0.003</v>
      </c>
      <c r="O79" s="115">
        <f>SUM('石巻第１:石巻第２'!O79)</f>
        <v>0.913</v>
      </c>
      <c r="P79" s="116">
        <f>SUM('石巻第１:石巻第２'!P79)</f>
        <v>3.0890000000000004</v>
      </c>
    </row>
    <row r="80" spans="1:16" ht="18.75">
      <c r="A80" s="18" t="s">
        <v>17</v>
      </c>
      <c r="B80" s="306"/>
      <c r="C80" s="7" t="s">
        <v>18</v>
      </c>
      <c r="D80" s="6">
        <f>SUM('石巻第１:石巻第２'!D80)</f>
        <v>88.001</v>
      </c>
      <c r="E80" s="6">
        <f>SUM('石巻第１:石巻第２'!E80)</f>
        <v>624.531</v>
      </c>
      <c r="F80" s="6">
        <f>SUM('石巻第１:石巻第２'!F80)</f>
        <v>24.171</v>
      </c>
      <c r="G80" s="6">
        <f>SUM('石巻第１:石巻第２'!G80)</f>
        <v>50.516</v>
      </c>
      <c r="H80" s="6">
        <f>SUM('石巻第１:石巻第２'!H80)</f>
        <v>151.537</v>
      </c>
      <c r="I80" s="6">
        <f>SUM('石巻第１:石巻第２'!I80)</f>
        <v>0</v>
      </c>
      <c r="J80" s="6">
        <f>SUM('石巻第１:石巻第２'!J80)</f>
        <v>0</v>
      </c>
      <c r="K80" s="6">
        <f>SUM('石巻第１:石巻第２'!K80)</f>
        <v>440.055</v>
      </c>
      <c r="L80" s="6">
        <f>SUM('石巻第１:石巻第２'!L80)</f>
        <v>85.376</v>
      </c>
      <c r="M80" s="6">
        <f>SUM('石巻第１:石巻第２'!M80)</f>
        <v>0</v>
      </c>
      <c r="N80" s="6">
        <f>SUM('石巻第１:石巻第２'!N80)</f>
        <v>2.73</v>
      </c>
      <c r="O80" s="6">
        <f>SUM('石巻第１:石巻第２'!O80)</f>
        <v>482.665</v>
      </c>
      <c r="P80" s="117">
        <f>SUM('石巻第１:石巻第２'!P80)</f>
        <v>1949.5819999999999</v>
      </c>
    </row>
    <row r="81" spans="1:16" ht="18.75">
      <c r="A81" s="18"/>
      <c r="B81" s="15" t="s">
        <v>20</v>
      </c>
      <c r="C81" s="5" t="s">
        <v>16</v>
      </c>
      <c r="D81" s="115">
        <f>SUM('石巻第１:石巻第２'!D81)</f>
        <v>65.451</v>
      </c>
      <c r="E81" s="115">
        <f>SUM('石巻第１:石巻第２'!E81)</f>
        <v>70.199</v>
      </c>
      <c r="F81" s="115">
        <f>SUM('石巻第１:石巻第２'!F81)</f>
        <v>102.328</v>
      </c>
      <c r="G81" s="115">
        <f>SUM('石巻第１:石巻第２'!G81)</f>
        <v>120.92699999999999</v>
      </c>
      <c r="H81" s="115">
        <f>SUM('石巻第１:石巻第２'!H81)</f>
        <v>81.321</v>
      </c>
      <c r="I81" s="115">
        <f>SUM('石巻第１:石巻第２'!I81)</f>
        <v>62.678000000000004</v>
      </c>
      <c r="J81" s="115">
        <f>SUM('石巻第１:石巻第２'!J81)</f>
        <v>26.695</v>
      </c>
      <c r="K81" s="115">
        <f>SUM('石巻第１:石巻第２'!K81)</f>
        <v>32.083</v>
      </c>
      <c r="L81" s="115">
        <f>SUM('石巻第１:石巻第２'!L81)</f>
        <v>88.19800000000001</v>
      </c>
      <c r="M81" s="115">
        <f>SUM('石巻第１:石巻第２'!M81)</f>
        <v>80.271</v>
      </c>
      <c r="N81" s="115">
        <f>SUM('石巻第１:石巻第２'!N81)</f>
        <v>54.223</v>
      </c>
      <c r="O81" s="115">
        <f>SUM('石巻第１:石巻第２'!O81)</f>
        <v>66.948</v>
      </c>
      <c r="P81" s="116">
        <f>SUM('石巻第１:石巻第２'!P81)</f>
        <v>851.3219999999999</v>
      </c>
    </row>
    <row r="82" spans="1:16" ht="18.75">
      <c r="A82" s="18"/>
      <c r="B82" s="7" t="s">
        <v>176</v>
      </c>
      <c r="C82" s="7" t="s">
        <v>18</v>
      </c>
      <c r="D82" s="6">
        <f>SUM('石巻第１:石巻第２'!D82)</f>
        <v>29023.059</v>
      </c>
      <c r="E82" s="6">
        <f>SUM('石巻第１:石巻第２'!E82)</f>
        <v>37492.761</v>
      </c>
      <c r="F82" s="6">
        <f>SUM('石巻第１:石巻第２'!F82)</f>
        <v>51250.044</v>
      </c>
      <c r="G82" s="6">
        <f>SUM('石巻第１:石巻第２'!G82)</f>
        <v>52498.712</v>
      </c>
      <c r="H82" s="6">
        <f>SUM('石巻第１:石巻第２'!H82)</f>
        <v>30752.924</v>
      </c>
      <c r="I82" s="6">
        <f>SUM('石巻第１:石巻第２'!I82)</f>
        <v>18340.751999999997</v>
      </c>
      <c r="J82" s="6">
        <f>SUM('石巻第１:石巻第２'!J82)</f>
        <v>10903.762</v>
      </c>
      <c r="K82" s="6">
        <f>SUM('石巻第１:石巻第２'!K82)</f>
        <v>12928.286</v>
      </c>
      <c r="L82" s="6">
        <f>SUM('石巻第１:石巻第２'!L82)</f>
        <v>25656.568</v>
      </c>
      <c r="M82" s="6">
        <f>SUM('石巻第１:石巻第２'!M82)</f>
        <v>27503.129</v>
      </c>
      <c r="N82" s="6">
        <f>SUM('石巻第１:石巻第２'!N82)</f>
        <v>22943.049000000003</v>
      </c>
      <c r="O82" s="6">
        <f>SUM('石巻第１:石巻第２'!O82)</f>
        <v>30670.864</v>
      </c>
      <c r="P82" s="117">
        <f>SUM('石巻第１:石巻第２'!P82)</f>
        <v>349963.91</v>
      </c>
    </row>
    <row r="83" spans="1:16" ht="18.75">
      <c r="A83" s="18" t="s">
        <v>23</v>
      </c>
      <c r="B83" s="303" t="s">
        <v>164</v>
      </c>
      <c r="C83" s="5" t="s">
        <v>16</v>
      </c>
      <c r="D83" s="115">
        <f aca="true" t="shared" si="12" ref="D83:O84">+D73+D75+D77+D79+D81</f>
        <v>77.705</v>
      </c>
      <c r="E83" s="115">
        <f t="shared" si="12"/>
        <v>76.457</v>
      </c>
      <c r="F83" s="115">
        <f t="shared" si="12"/>
        <v>107.643</v>
      </c>
      <c r="G83" s="115">
        <f t="shared" si="12"/>
        <v>127.934</v>
      </c>
      <c r="H83" s="115">
        <f t="shared" si="12"/>
        <v>91.255</v>
      </c>
      <c r="I83" s="115">
        <f t="shared" si="12"/>
        <v>79.27600000000001</v>
      </c>
      <c r="J83" s="115">
        <f t="shared" si="12"/>
        <v>42.765</v>
      </c>
      <c r="K83" s="115">
        <f t="shared" si="12"/>
        <v>38.806</v>
      </c>
      <c r="L83" s="115">
        <f t="shared" si="12"/>
        <v>93.34500000000001</v>
      </c>
      <c r="M83" s="115">
        <f t="shared" si="12"/>
        <v>92.843</v>
      </c>
      <c r="N83" s="115">
        <f t="shared" si="12"/>
        <v>67.727</v>
      </c>
      <c r="O83" s="115">
        <f t="shared" si="12"/>
        <v>78.701</v>
      </c>
      <c r="P83" s="116">
        <f>SUM(D83:O83)</f>
        <v>974.457</v>
      </c>
    </row>
    <row r="84" spans="1:16" ht="18.75">
      <c r="A84" s="8"/>
      <c r="B84" s="304"/>
      <c r="C84" s="7" t="s">
        <v>18</v>
      </c>
      <c r="D84" s="6">
        <f t="shared" si="12"/>
        <v>37544.923</v>
      </c>
      <c r="E84" s="6">
        <f t="shared" si="12"/>
        <v>43032.555</v>
      </c>
      <c r="F84" s="6">
        <f t="shared" si="12"/>
        <v>56447.139</v>
      </c>
      <c r="G84" s="6">
        <f t="shared" si="12"/>
        <v>58537.172999999995</v>
      </c>
      <c r="H84" s="6">
        <f t="shared" si="12"/>
        <v>38467.208</v>
      </c>
      <c r="I84" s="6">
        <f t="shared" si="12"/>
        <v>29616.123999999996</v>
      </c>
      <c r="J84" s="6">
        <f t="shared" si="12"/>
        <v>23528.016000000003</v>
      </c>
      <c r="K84" s="6">
        <f t="shared" si="12"/>
        <v>19215.052</v>
      </c>
      <c r="L84" s="6">
        <f t="shared" si="12"/>
        <v>29979.891</v>
      </c>
      <c r="M84" s="6">
        <f t="shared" si="12"/>
        <v>38221.745</v>
      </c>
      <c r="N84" s="6">
        <f t="shared" si="12"/>
        <v>33776.286</v>
      </c>
      <c r="O84" s="6">
        <f t="shared" si="12"/>
        <v>41275.772000000004</v>
      </c>
      <c r="P84" s="117">
        <f>SUM(D84:O84)</f>
        <v>449641.884</v>
      </c>
    </row>
    <row r="85" spans="1:16" ht="18.75">
      <c r="A85" s="307" t="s">
        <v>177</v>
      </c>
      <c r="B85" s="308"/>
      <c r="C85" s="5" t="s">
        <v>16</v>
      </c>
      <c r="D85" s="115">
        <f>SUM('石巻第１:石巻第２'!D85)</f>
        <v>9.858999999999998</v>
      </c>
      <c r="E85" s="115">
        <f>SUM('石巻第１:石巻第２'!E85)</f>
        <v>1.966</v>
      </c>
      <c r="F85" s="115">
        <f>SUM('石巻第１:石巻第２'!F85)</f>
        <v>1.1560000000000001</v>
      </c>
      <c r="G85" s="115">
        <f>SUM('石巻第１:石巻第２'!G85)</f>
        <v>0.518</v>
      </c>
      <c r="H85" s="115">
        <f>SUM('石巻第１:石巻第２'!H85)</f>
        <v>3.801</v>
      </c>
      <c r="I85" s="115">
        <f>SUM('石巻第１:石巻第２'!I85)</f>
        <v>9.108</v>
      </c>
      <c r="J85" s="115">
        <f>SUM('石巻第１:石巻第２'!J85)</f>
        <v>8.901</v>
      </c>
      <c r="K85" s="115">
        <f>SUM('石巻第１:石巻第２'!K85)</f>
        <v>9.190999999999999</v>
      </c>
      <c r="L85" s="115">
        <f>SUM('石巻第１:石巻第２'!L85)</f>
        <v>12.402999999999999</v>
      </c>
      <c r="M85" s="115">
        <f>SUM('石巻第１:石巻第２'!M85)</f>
        <v>9.153</v>
      </c>
      <c r="N85" s="115">
        <f>SUM('石巻第１:石巻第２'!N85)</f>
        <v>12.185</v>
      </c>
      <c r="O85" s="115">
        <f>SUM('石巻第１:石巻第２'!O85)</f>
        <v>12.578</v>
      </c>
      <c r="P85" s="116">
        <f>SUM('石巻第１:石巻第２'!P85)</f>
        <v>90.819</v>
      </c>
    </row>
    <row r="86" spans="1:16" ht="18.75">
      <c r="A86" s="309"/>
      <c r="B86" s="310"/>
      <c r="C86" s="7" t="s">
        <v>18</v>
      </c>
      <c r="D86" s="6">
        <f>SUM('石巻第１:石巻第２'!D86)</f>
        <v>4711.706</v>
      </c>
      <c r="E86" s="6">
        <f>SUM('石巻第１:石巻第２'!E86)</f>
        <v>1388.967</v>
      </c>
      <c r="F86" s="6">
        <f>SUM('石巻第１:石巻第２'!F86)</f>
        <v>1725.58</v>
      </c>
      <c r="G86" s="6">
        <f>SUM('石巻第１:石巻第２'!G86)</f>
        <v>882.7370000000001</v>
      </c>
      <c r="H86" s="6">
        <f>SUM('石巻第１:石巻第２'!H86)</f>
        <v>3782.359</v>
      </c>
      <c r="I86" s="6">
        <f>SUM('石巻第１:石巻第２'!I86)</f>
        <v>6394.757</v>
      </c>
      <c r="J86" s="6">
        <f>SUM('石巻第１:石巻第２'!J86)</f>
        <v>7800.41</v>
      </c>
      <c r="K86" s="6">
        <f>SUM('石巻第１:石巻第２'!K86)</f>
        <v>8813.615</v>
      </c>
      <c r="L86" s="6">
        <f>SUM('石巻第１:石巻第２'!L86)</f>
        <v>10568.639</v>
      </c>
      <c r="M86" s="6">
        <f>SUM('石巻第１:石巻第２'!M86)</f>
        <v>7929.865</v>
      </c>
      <c r="N86" s="6">
        <f>SUM('石巻第１:石巻第２'!N86)</f>
        <v>9223.393</v>
      </c>
      <c r="O86" s="6">
        <f>SUM('石巻第１:石巻第２'!O86)</f>
        <v>9107.535</v>
      </c>
      <c r="P86" s="117">
        <f>SUM('石巻第１:石巻第２'!P86)</f>
        <v>72329.563</v>
      </c>
    </row>
    <row r="87" spans="1:16" ht="18.75">
      <c r="A87" s="307" t="s">
        <v>178</v>
      </c>
      <c r="B87" s="308"/>
      <c r="C87" s="5" t="s">
        <v>16</v>
      </c>
      <c r="D87" s="115">
        <f>SUM('石巻第１:石巻第２'!D87)</f>
        <v>0.216</v>
      </c>
      <c r="E87" s="115">
        <f>SUM('石巻第１:石巻第２'!E87)</f>
        <v>6.175</v>
      </c>
      <c r="F87" s="115">
        <f>SUM('石巻第１:石巻第２'!F87)</f>
        <v>199.632</v>
      </c>
      <c r="G87" s="115">
        <f>SUM('石巻第１:石巻第２'!G87)</f>
        <v>1165.809</v>
      </c>
      <c r="H87" s="115">
        <f>SUM('石巻第１:石巻第２'!H87)</f>
        <v>354.746</v>
      </c>
      <c r="I87" s="115">
        <f>SUM('石巻第１:石巻第２'!I87)</f>
        <v>7.272</v>
      </c>
      <c r="J87" s="115">
        <f>SUM('石巻第１:石巻第２'!J87)</f>
        <v>0</v>
      </c>
      <c r="K87" s="115">
        <f>SUM('石巻第１:石巻第２'!K87)</f>
        <v>0</v>
      </c>
      <c r="L87" s="115">
        <f>SUM('石巻第１:石巻第２'!L87)</f>
        <v>0</v>
      </c>
      <c r="M87" s="115">
        <f>SUM('石巻第１:石巻第２'!M87)</f>
        <v>0</v>
      </c>
      <c r="N87" s="115">
        <f>SUM('石巻第１:石巻第２'!N87)</f>
        <v>0</v>
      </c>
      <c r="O87" s="115">
        <f>SUM('石巻第１:石巻第２'!O87)</f>
        <v>0.005</v>
      </c>
      <c r="P87" s="116">
        <f>SUM('石巻第１:石巻第２'!P87)</f>
        <v>1733.855</v>
      </c>
    </row>
    <row r="88" spans="1:16" ht="18.75">
      <c r="A88" s="309"/>
      <c r="B88" s="310"/>
      <c r="C88" s="7" t="s">
        <v>18</v>
      </c>
      <c r="D88" s="6">
        <f>SUM('石巻第１:石巻第２'!D88)</f>
        <v>79.276</v>
      </c>
      <c r="E88" s="6">
        <f>SUM('石巻第１:石巻第２'!E88)</f>
        <v>295.683</v>
      </c>
      <c r="F88" s="6">
        <f>SUM('石巻第１:石巻第２'!F88)</f>
        <v>68121.695</v>
      </c>
      <c r="G88" s="6">
        <f>SUM('石巻第１:石巻第２'!G88)</f>
        <v>396512.642</v>
      </c>
      <c r="H88" s="6">
        <f>SUM('石巻第１:石巻第２'!H88)</f>
        <v>108796.124</v>
      </c>
      <c r="I88" s="6">
        <f>SUM('石巻第１:石巻第２'!I88)</f>
        <v>246.462</v>
      </c>
      <c r="J88" s="6">
        <f>SUM('石巻第１:石巻第２'!J88)</f>
        <v>0</v>
      </c>
      <c r="K88" s="6">
        <f>SUM('石巻第１:石巻第２'!K88)</f>
        <v>0</v>
      </c>
      <c r="L88" s="6">
        <f>SUM('石巻第１:石巻第２'!L88)</f>
        <v>0</v>
      </c>
      <c r="M88" s="6">
        <f>SUM('石巻第１:石巻第２'!M88)</f>
        <v>0</v>
      </c>
      <c r="N88" s="6">
        <f>SUM('石巻第１:石巻第２'!N88)</f>
        <v>0</v>
      </c>
      <c r="O88" s="6">
        <f>SUM('石巻第１:石巻第２'!O88)</f>
        <v>0.263</v>
      </c>
      <c r="P88" s="117">
        <f>SUM('石巻第１:石巻第２'!P88)</f>
        <v>574052.145</v>
      </c>
    </row>
    <row r="89" spans="1:16" ht="18.75">
      <c r="A89" s="307" t="s">
        <v>179</v>
      </c>
      <c r="B89" s="308"/>
      <c r="C89" s="5" t="s">
        <v>16</v>
      </c>
      <c r="D89" s="115">
        <f>SUM('石巻第１:石巻第２'!D89)</f>
        <v>0.075</v>
      </c>
      <c r="E89" s="115">
        <f>SUM('石巻第１:石巻第２'!E89)</f>
        <v>0.19</v>
      </c>
      <c r="F89" s="115">
        <f>SUM('石巻第１:石巻第２'!F89)</f>
        <v>0.464</v>
      </c>
      <c r="G89" s="115">
        <f>SUM('石巻第１:石巻第２'!G89)</f>
        <v>0.834</v>
      </c>
      <c r="H89" s="115">
        <f>SUM('石巻第１:石巻第２'!H89)</f>
        <v>0.698</v>
      </c>
      <c r="I89" s="115">
        <f>SUM('石巻第１:石巻第２'!I89)</f>
        <v>0.395</v>
      </c>
      <c r="J89" s="115">
        <f>SUM('石巻第１:石巻第２'!J89)</f>
        <v>0.192</v>
      </c>
      <c r="K89" s="115">
        <f>SUM('石巻第１:石巻第２'!K89)</f>
        <v>0.127</v>
      </c>
      <c r="L89" s="115">
        <f>SUM('石巻第１:石巻第２'!L89)</f>
        <v>0.346</v>
      </c>
      <c r="M89" s="115">
        <f>SUM('石巻第１:石巻第２'!M89)</f>
        <v>0.24</v>
      </c>
      <c r="N89" s="115">
        <f>SUM('石巻第１:石巻第２'!N89)</f>
        <v>0.051</v>
      </c>
      <c r="O89" s="115">
        <f>SUM('石巻第１:石巻第２'!O89)</f>
        <v>0.406</v>
      </c>
      <c r="P89" s="116">
        <f>SUM('石巻第１:石巻第２'!P89)</f>
        <v>4.018000000000001</v>
      </c>
    </row>
    <row r="90" spans="1:16" ht="18.75">
      <c r="A90" s="309"/>
      <c r="B90" s="310"/>
      <c r="C90" s="7" t="s">
        <v>18</v>
      </c>
      <c r="D90" s="6">
        <f>SUM('石巻第１:石巻第２'!D90)</f>
        <v>214.557</v>
      </c>
      <c r="E90" s="6">
        <f>SUM('石巻第１:石巻第２'!E90)</f>
        <v>541.454</v>
      </c>
      <c r="F90" s="6">
        <f>SUM('石巻第１:石巻第２'!F90)</f>
        <v>1121.726</v>
      </c>
      <c r="G90" s="6">
        <f>SUM('石巻第１:石巻第２'!G90)</f>
        <v>1314.813</v>
      </c>
      <c r="H90" s="6">
        <f>SUM('石巻第１:石巻第２'!H90)</f>
        <v>1188.16</v>
      </c>
      <c r="I90" s="6">
        <f>SUM('石巻第１:石巻第２'!I90)</f>
        <v>526.536</v>
      </c>
      <c r="J90" s="6">
        <f>SUM('石巻第１:石巻第２'!J90)</f>
        <v>161.806</v>
      </c>
      <c r="K90" s="6">
        <f>SUM('石巻第１:石巻第２'!K90)</f>
        <v>96.957</v>
      </c>
      <c r="L90" s="6">
        <f>SUM('石巻第１:石巻第２'!L90)</f>
        <v>584.987</v>
      </c>
      <c r="M90" s="6">
        <f>SUM('石巻第１:石巻第２'!M90)</f>
        <v>660.324</v>
      </c>
      <c r="N90" s="6">
        <f>SUM('石巻第１:石巻第２'!N90)</f>
        <v>143.241</v>
      </c>
      <c r="O90" s="6">
        <f>SUM('石巻第１:石巻第２'!O90)</f>
        <v>239.863</v>
      </c>
      <c r="P90" s="117">
        <f>SUM('石巻第１:石巻第２'!P90)</f>
        <v>6794.424</v>
      </c>
    </row>
    <row r="91" spans="1:16" ht="18.75">
      <c r="A91" s="307" t="s">
        <v>180</v>
      </c>
      <c r="B91" s="308"/>
      <c r="C91" s="5" t="s">
        <v>16</v>
      </c>
      <c r="D91" s="115">
        <f>SUM('石巻第１:石巻第２'!D91)</f>
        <v>6.491</v>
      </c>
      <c r="E91" s="115">
        <f>SUM('石巻第１:石巻第２'!E91)</f>
        <v>13.8</v>
      </c>
      <c r="F91" s="115">
        <f>SUM('石巻第１:石巻第２'!F91)</f>
        <v>35.245</v>
      </c>
      <c r="G91" s="115">
        <f>SUM('石巻第１:石巻第２'!G91)</f>
        <v>28.535</v>
      </c>
      <c r="H91" s="115">
        <f>SUM('石巻第１:石巻第２'!H91)</f>
        <v>26.098</v>
      </c>
      <c r="I91" s="115">
        <f>SUM('石巻第１:石巻第２'!I91)</f>
        <v>19.833</v>
      </c>
      <c r="J91" s="115">
        <f>SUM('石巻第１:石巻第２'!J91)</f>
        <v>0.925</v>
      </c>
      <c r="K91" s="115">
        <f>SUM('石巻第１:石巻第２'!K91)</f>
        <v>0.848</v>
      </c>
      <c r="L91" s="115">
        <f>SUM('石巻第１:石巻第２'!L91)</f>
        <v>19.678</v>
      </c>
      <c r="M91" s="115">
        <f>SUM('石巻第１:石巻第２'!M91)</f>
        <v>31.581</v>
      </c>
      <c r="N91" s="115">
        <f>SUM('石巻第１:石巻第２'!N91)</f>
        <v>13.155</v>
      </c>
      <c r="O91" s="115">
        <f>SUM('石巻第１:石巻第２'!O91)</f>
        <v>10.043</v>
      </c>
      <c r="P91" s="116">
        <f>SUM('石巻第１:石巻第２'!P91)</f>
        <v>206.23200000000003</v>
      </c>
    </row>
    <row r="92" spans="1:16" ht="18.75">
      <c r="A92" s="309"/>
      <c r="B92" s="310"/>
      <c r="C92" s="7" t="s">
        <v>18</v>
      </c>
      <c r="D92" s="6">
        <f>SUM('石巻第１:石巻第２'!D92)</f>
        <v>20306.475</v>
      </c>
      <c r="E92" s="6">
        <f>SUM('石巻第１:石巻第２'!E92)</f>
        <v>37824.173</v>
      </c>
      <c r="F92" s="6">
        <f>SUM('石巻第１:石巻第２'!F92)</f>
        <v>95128.987</v>
      </c>
      <c r="G92" s="6">
        <f>SUM('石巻第１:石巻第２'!G92)</f>
        <v>65544.146</v>
      </c>
      <c r="H92" s="6">
        <f>SUM('石巻第１:石巻第２'!H92)</f>
        <v>54727.01</v>
      </c>
      <c r="I92" s="6">
        <f>SUM('石巻第１:石巻第２'!I92)</f>
        <v>35414.442</v>
      </c>
      <c r="J92" s="6">
        <f>SUM('石巻第１:石巻第２'!J92)</f>
        <v>1539.941</v>
      </c>
      <c r="K92" s="6">
        <f>SUM('石巻第１:石巻第２'!K92)</f>
        <v>1505.385</v>
      </c>
      <c r="L92" s="6">
        <f>SUM('石巻第１:石巻第２'!L92)</f>
        <v>35173.966</v>
      </c>
      <c r="M92" s="6">
        <f>SUM('石巻第１:石巻第２'!M92)</f>
        <v>60900.556</v>
      </c>
      <c r="N92" s="6">
        <f>SUM('石巻第１:石巻第２'!N92)</f>
        <v>18853.675</v>
      </c>
      <c r="O92" s="6">
        <f>SUM('石巻第１:石巻第２'!O92)</f>
        <v>24989.874</v>
      </c>
      <c r="P92" s="117">
        <f>SUM('石巻第１:石巻第２'!P92)</f>
        <v>451908.63</v>
      </c>
    </row>
    <row r="93" spans="1:16" ht="18.75">
      <c r="A93" s="307" t="s">
        <v>181</v>
      </c>
      <c r="B93" s="308"/>
      <c r="C93" s="5" t="s">
        <v>16</v>
      </c>
      <c r="D93" s="115">
        <f>SUM('石巻第１:石巻第２'!D93)</f>
        <v>0</v>
      </c>
      <c r="E93" s="115">
        <f>SUM('石巻第１:石巻第２'!E93)</f>
        <v>0.001</v>
      </c>
      <c r="F93" s="115">
        <f>SUM('石巻第１:石巻第２'!F93)</f>
        <v>0.001</v>
      </c>
      <c r="G93" s="115">
        <f>SUM('石巻第１:石巻第２'!G93)</f>
        <v>0.003</v>
      </c>
      <c r="H93" s="115">
        <f>SUM('石巻第１:石巻第２'!H93)</f>
        <v>0.002</v>
      </c>
      <c r="I93" s="115">
        <f>SUM('石巻第１:石巻第２'!I93)</f>
        <v>0.001</v>
      </c>
      <c r="J93" s="115">
        <f>SUM('石巻第１:石巻第２'!J93)</f>
        <v>0</v>
      </c>
      <c r="K93" s="115">
        <f>SUM('石巻第１:石巻第２'!K93)</f>
        <v>0</v>
      </c>
      <c r="L93" s="115">
        <f>SUM('石巻第１:石巻第２'!L93)</f>
        <v>0.002</v>
      </c>
      <c r="M93" s="115">
        <f>SUM('石巻第１:石巻第２'!M93)</f>
        <v>0</v>
      </c>
      <c r="N93" s="115">
        <f>SUM('石巻第１:石巻第２'!N93)</f>
        <v>0.003</v>
      </c>
      <c r="O93" s="115">
        <f>SUM('石巻第１:石巻第２'!O93)</f>
        <v>0</v>
      </c>
      <c r="P93" s="116">
        <f>SUM('石巻第１:石巻第２'!P93)</f>
        <v>0.013000000000000001</v>
      </c>
    </row>
    <row r="94" spans="1:16" ht="18.75">
      <c r="A94" s="309"/>
      <c r="B94" s="310"/>
      <c r="C94" s="7" t="s">
        <v>18</v>
      </c>
      <c r="D94" s="6">
        <f>SUM('石巻第１:石巻第２'!D94)</f>
        <v>0</v>
      </c>
      <c r="E94" s="6">
        <f>SUM('石巻第１:石巻第２'!E94)</f>
        <v>0.735</v>
      </c>
      <c r="F94" s="6">
        <f>SUM('石巻第１:石巻第２'!F94)</f>
        <v>1.575</v>
      </c>
      <c r="G94" s="6">
        <f>SUM('石巻第１:石巻第２'!G94)</f>
        <v>4.452</v>
      </c>
      <c r="H94" s="6">
        <f>SUM('石巻第１:石巻第２'!H94)</f>
        <v>2.73</v>
      </c>
      <c r="I94" s="6">
        <f>SUM('石巻第１:石巻第２'!I94)</f>
        <v>0.903</v>
      </c>
      <c r="J94" s="6">
        <f>SUM('石巻第１:石巻第２'!J94)</f>
        <v>0</v>
      </c>
      <c r="K94" s="6">
        <f>SUM('石巻第１:石巻第２'!K94)</f>
        <v>0</v>
      </c>
      <c r="L94" s="6">
        <f>SUM('石巻第１:石巻第２'!L94)</f>
        <v>0.945</v>
      </c>
      <c r="M94" s="6">
        <f>SUM('石巻第１:石巻第２'!M94)</f>
        <v>0</v>
      </c>
      <c r="N94" s="6">
        <f>SUM('石巻第１:石巻第２'!N94)</f>
        <v>4.599</v>
      </c>
      <c r="O94" s="6">
        <f>SUM('石巻第１:石巻第２'!O94)</f>
        <v>0</v>
      </c>
      <c r="P94" s="117">
        <f>SUM('石巻第１:石巻第２'!P94)</f>
        <v>15.939000000000002</v>
      </c>
    </row>
    <row r="95" spans="1:16" ht="18.75">
      <c r="A95" s="307" t="s">
        <v>182</v>
      </c>
      <c r="B95" s="308"/>
      <c r="C95" s="5" t="s">
        <v>16</v>
      </c>
      <c r="D95" s="115">
        <f>SUM('石巻第１:石巻第２'!D95)</f>
        <v>1.417</v>
      </c>
      <c r="E95" s="115">
        <f>SUM('石巻第１:石巻第２'!E95)</f>
        <v>1.425</v>
      </c>
      <c r="F95" s="115">
        <f>SUM('石巻第１:石巻第２'!F95)</f>
        <v>2.474</v>
      </c>
      <c r="G95" s="115">
        <f>SUM('石巻第１:石巻第２'!G95)</f>
        <v>4.765000000000001</v>
      </c>
      <c r="H95" s="115">
        <f>SUM('石巻第１:石巻第２'!H95)</f>
        <v>6.273000000000001</v>
      </c>
      <c r="I95" s="115">
        <f>SUM('石巻第１:石巻第２'!I95)</f>
        <v>3.304</v>
      </c>
      <c r="J95" s="115">
        <f>SUM('石巻第１:石巻第２'!J95)</f>
        <v>9.387</v>
      </c>
      <c r="K95" s="115">
        <f>SUM('石巻第１:石巻第２'!K95)</f>
        <v>11.077</v>
      </c>
      <c r="L95" s="115">
        <f>SUM('石巻第１:石巻第２'!L95)</f>
        <v>12.901</v>
      </c>
      <c r="M95" s="115">
        <f>SUM('石巻第１:石巻第２'!M95)</f>
        <v>9.681000000000001</v>
      </c>
      <c r="N95" s="115">
        <f>SUM('石巻第１:石巻第２'!N95)</f>
        <v>4.1659999999999995</v>
      </c>
      <c r="O95" s="115">
        <f>SUM('石巻第１:石巻第２'!O95)</f>
        <v>1.42</v>
      </c>
      <c r="P95" s="116">
        <f>SUM('石巻第１:石巻第２'!P95)</f>
        <v>68.29</v>
      </c>
    </row>
    <row r="96" spans="1:16" ht="18.75">
      <c r="A96" s="309"/>
      <c r="B96" s="310"/>
      <c r="C96" s="7" t="s">
        <v>18</v>
      </c>
      <c r="D96" s="6">
        <f>SUM('石巻第１:石巻第２'!D96)</f>
        <v>634.575</v>
      </c>
      <c r="E96" s="6">
        <f>SUM('石巻第１:石巻第２'!E96)</f>
        <v>716.683</v>
      </c>
      <c r="F96" s="6">
        <f>SUM('石巻第１:石巻第２'!F96)</f>
        <v>1905.911</v>
      </c>
      <c r="G96" s="6">
        <f>SUM('石巻第１:石巻第２'!G96)</f>
        <v>3975.478</v>
      </c>
      <c r="H96" s="6">
        <f>SUM('石巻第１:石巻第２'!H96)</f>
        <v>3569.978</v>
      </c>
      <c r="I96" s="6">
        <f>SUM('石巻第１:石巻第２'!I96)</f>
        <v>3093.7450000000003</v>
      </c>
      <c r="J96" s="6">
        <f>SUM('石巻第１:石巻第２'!J96)</f>
        <v>9323.147</v>
      </c>
      <c r="K96" s="6">
        <f>SUM('石巻第１:石巻第２'!K96)</f>
        <v>10569.27</v>
      </c>
      <c r="L96" s="6">
        <f>SUM('石巻第１:石巻第２'!L96)</f>
        <v>9148.597</v>
      </c>
      <c r="M96" s="6">
        <f>SUM('石巻第１:石巻第２'!M96)</f>
        <v>5176.281999999999</v>
      </c>
      <c r="N96" s="6">
        <f>SUM('石巻第１:石巻第２'!N96)</f>
        <v>1723.6200000000001</v>
      </c>
      <c r="O96" s="6">
        <f>SUM('石巻第１:石巻第２'!O96)</f>
        <v>711.428</v>
      </c>
      <c r="P96" s="117">
        <f>SUM('石巻第１:石巻第２'!P96)</f>
        <v>50548.71399999999</v>
      </c>
    </row>
    <row r="97" spans="1:16" ht="18.75">
      <c r="A97" s="307" t="s">
        <v>64</v>
      </c>
      <c r="B97" s="308"/>
      <c r="C97" s="5" t="s">
        <v>16</v>
      </c>
      <c r="D97" s="115">
        <f>SUM('石巻第１:石巻第２'!D97)</f>
        <v>201.921</v>
      </c>
      <c r="E97" s="115">
        <f>SUM('石巻第１:石巻第２'!E97)</f>
        <v>143.54899999999998</v>
      </c>
      <c r="F97" s="115">
        <f>SUM('石巻第１:石巻第２'!F97)</f>
        <v>329.71000000000004</v>
      </c>
      <c r="G97" s="115">
        <f>SUM('石巻第１:石巻第２'!G97)</f>
        <v>520.97</v>
      </c>
      <c r="H97" s="115">
        <f>SUM('石巻第１:石巻第２'!H97)</f>
        <v>1019.068</v>
      </c>
      <c r="I97" s="115">
        <f>SUM('石巻第１:石巻第２'!I97)</f>
        <v>1626.271</v>
      </c>
      <c r="J97" s="115">
        <f>SUM('石巻第１:石巻第２'!J97)</f>
        <v>1777.447</v>
      </c>
      <c r="K97" s="115">
        <f>SUM('石巻第１:石巻第２'!K97)</f>
        <v>528.1800000000001</v>
      </c>
      <c r="L97" s="115">
        <f>SUM('石巻第１:石巻第２'!L97)</f>
        <v>989.841</v>
      </c>
      <c r="M97" s="115">
        <f>SUM('石巻第１:石巻第２'!M97)</f>
        <v>760.596</v>
      </c>
      <c r="N97" s="115">
        <f>SUM('石巻第１:石巻第２'!N97)</f>
        <v>333.493</v>
      </c>
      <c r="O97" s="115">
        <f>SUM('石巻第１:石巻第２'!O97)</f>
        <v>282.75600000000003</v>
      </c>
      <c r="P97" s="116">
        <f>SUM('石巻第１:石巻第２'!P97)</f>
        <v>8513.802000000001</v>
      </c>
    </row>
    <row r="98" spans="1:16" ht="18.75">
      <c r="A98" s="309"/>
      <c r="B98" s="310"/>
      <c r="C98" s="7" t="s">
        <v>18</v>
      </c>
      <c r="D98" s="6">
        <f>SUM('石巻第１:石巻第２'!D98)</f>
        <v>41788.821</v>
      </c>
      <c r="E98" s="6">
        <f>SUM('石巻第１:石巻第２'!E98)</f>
        <v>33714.268</v>
      </c>
      <c r="F98" s="6">
        <f>SUM('石巻第１:石巻第２'!F98)</f>
        <v>86055.097</v>
      </c>
      <c r="G98" s="6">
        <f>SUM('石巻第１:石巻第２'!G98)</f>
        <v>158455.52500000002</v>
      </c>
      <c r="H98" s="6">
        <f>SUM('石巻第１:石巻第２'!H98)</f>
        <v>259913.439</v>
      </c>
      <c r="I98" s="6">
        <f>SUM('石巻第１:石巻第２'!I98)</f>
        <v>527362.496</v>
      </c>
      <c r="J98" s="6">
        <f>SUM('石巻第１:石巻第２'!J98)</f>
        <v>630394.324</v>
      </c>
      <c r="K98" s="6">
        <f>SUM('石巻第１:石巻第２'!K98)</f>
        <v>124750.918</v>
      </c>
      <c r="L98" s="6">
        <f>SUM('石巻第１:石巻第２'!L98)</f>
        <v>71052.868</v>
      </c>
      <c r="M98" s="6">
        <f>SUM('石巻第１:石巻第２'!M98)</f>
        <v>79583.743</v>
      </c>
      <c r="N98" s="6">
        <f>SUM('石巻第１:石巻第２'!N98)</f>
        <v>51999.401</v>
      </c>
      <c r="O98" s="6">
        <f>SUM('石巻第１:石巻第２'!O98)</f>
        <v>55415.844</v>
      </c>
      <c r="P98" s="117">
        <f>SUM('石巻第１:石巻第２'!P98)</f>
        <v>2120486.7440000004</v>
      </c>
    </row>
    <row r="99" spans="1:16" ht="18.75">
      <c r="A99" s="311" t="s">
        <v>65</v>
      </c>
      <c r="B99" s="312"/>
      <c r="C99" s="5" t="s">
        <v>16</v>
      </c>
      <c r="D99" s="115">
        <f aca="true" t="shared" si="13" ref="D99:O100">+D8+D10+D22+D28+D36+D38+D40+D42+D44+D46+D48+D50+D52+D58+D71+D83+D85+D87+D89+D91+D93+D95+D97</f>
        <v>2363.722999999999</v>
      </c>
      <c r="E99" s="115">
        <f t="shared" si="13"/>
        <v>3869.7230000000004</v>
      </c>
      <c r="F99" s="115">
        <f t="shared" si="13"/>
        <v>2571.426</v>
      </c>
      <c r="G99" s="115">
        <f t="shared" si="13"/>
        <v>3390.8869999999997</v>
      </c>
      <c r="H99" s="115">
        <f t="shared" si="13"/>
        <v>6126.370000000002</v>
      </c>
      <c r="I99" s="115">
        <f t="shared" si="13"/>
        <v>9579.306</v>
      </c>
      <c r="J99" s="115">
        <f t="shared" si="13"/>
        <v>12232.987</v>
      </c>
      <c r="K99" s="115">
        <f t="shared" si="13"/>
        <v>8837.228999999998</v>
      </c>
      <c r="L99" s="115">
        <f t="shared" si="13"/>
        <v>10745.360999999999</v>
      </c>
      <c r="M99" s="115">
        <f t="shared" si="13"/>
        <v>12698.674000000003</v>
      </c>
      <c r="N99" s="115">
        <f t="shared" si="13"/>
        <v>14034.241999999998</v>
      </c>
      <c r="O99" s="115">
        <f t="shared" si="13"/>
        <v>10104.907999999998</v>
      </c>
      <c r="P99" s="116">
        <f>SUM(D99:O99)</f>
        <v>96554.836</v>
      </c>
    </row>
    <row r="100" spans="1:16" ht="18.75">
      <c r="A100" s="313"/>
      <c r="B100" s="314"/>
      <c r="C100" s="7" t="s">
        <v>18</v>
      </c>
      <c r="D100" s="6">
        <f t="shared" si="13"/>
        <v>410975.30600000004</v>
      </c>
      <c r="E100" s="6">
        <f t="shared" si="13"/>
        <v>465645.146</v>
      </c>
      <c r="F100" s="6">
        <f t="shared" si="13"/>
        <v>550645.599</v>
      </c>
      <c r="G100" s="6">
        <f t="shared" si="13"/>
        <v>802743.539</v>
      </c>
      <c r="H100" s="6">
        <f t="shared" si="13"/>
        <v>898546.846</v>
      </c>
      <c r="I100" s="6">
        <f t="shared" si="13"/>
        <v>1674708.3010000004</v>
      </c>
      <c r="J100" s="6">
        <f t="shared" si="13"/>
        <v>2123983.084</v>
      </c>
      <c r="K100" s="6">
        <f t="shared" si="13"/>
        <v>1041017.4080000003</v>
      </c>
      <c r="L100" s="6">
        <f t="shared" si="13"/>
        <v>832904.0129999998</v>
      </c>
      <c r="M100" s="6">
        <f t="shared" si="13"/>
        <v>1397994.3070000003</v>
      </c>
      <c r="N100" s="6">
        <f t="shared" si="13"/>
        <v>1346733.652</v>
      </c>
      <c r="O100" s="6">
        <f t="shared" si="13"/>
        <v>631399.859</v>
      </c>
      <c r="P100" s="117">
        <f>SUM(D100:O100)</f>
        <v>12177297.06</v>
      </c>
    </row>
    <row r="101" spans="1:16" ht="18.75">
      <c r="A101" s="3" t="s">
        <v>0</v>
      </c>
      <c r="B101" s="305" t="s">
        <v>183</v>
      </c>
      <c r="C101" s="5" t="s">
        <v>16</v>
      </c>
      <c r="D101" s="115">
        <f>SUM('石巻第１:石巻第２'!D101)</f>
        <v>0.64</v>
      </c>
      <c r="E101" s="115">
        <f>SUM('石巻第１:石巻第２'!E101)</f>
        <v>0.172</v>
      </c>
      <c r="F101" s="115">
        <f>SUM('石巻第１:石巻第２'!F101)</f>
        <v>0.316</v>
      </c>
      <c r="G101" s="115">
        <f>SUM('石巻第１:石巻第２'!G101)</f>
        <v>0.423</v>
      </c>
      <c r="H101" s="115">
        <f>SUM('石巻第１:石巻第２'!H101)</f>
        <v>1.171</v>
      </c>
      <c r="I101" s="115">
        <f>SUM('石巻第１:石巻第２'!I101)</f>
        <v>0.393</v>
      </c>
      <c r="J101" s="115">
        <f>SUM('石巻第１:石巻第２'!J101)</f>
        <v>0.139</v>
      </c>
      <c r="K101" s="115">
        <f>SUM('石巻第１:石巻第２'!K101)</f>
        <v>0.027</v>
      </c>
      <c r="L101" s="115">
        <f>SUM('石巻第１:石巻第２'!L101)</f>
        <v>0.568</v>
      </c>
      <c r="M101" s="115">
        <f>SUM('石巻第１:石巻第２'!M101)</f>
        <v>0.784</v>
      </c>
      <c r="N101" s="115">
        <f>SUM('石巻第１:石巻第２'!N101)</f>
        <v>0.134</v>
      </c>
      <c r="O101" s="115">
        <f>SUM('石巻第１:石巻第２'!O101)</f>
        <v>0</v>
      </c>
      <c r="P101" s="116">
        <f>SUM('石巻第１:石巻第２'!P101)</f>
        <v>4.767000000000001</v>
      </c>
    </row>
    <row r="102" spans="1:16" ht="18.75">
      <c r="A102" s="3" t="s">
        <v>0</v>
      </c>
      <c r="B102" s="306"/>
      <c r="C102" s="7" t="s">
        <v>18</v>
      </c>
      <c r="D102" s="6">
        <f>SUM('石巻第１:石巻第２'!D102)</f>
        <v>3240.096</v>
      </c>
      <c r="E102" s="6">
        <f>SUM('石巻第１:石巻第２'!E102)</f>
        <v>539.527</v>
      </c>
      <c r="F102" s="6">
        <f>SUM('石巻第１:石巻第２'!F102)</f>
        <v>3843.742</v>
      </c>
      <c r="G102" s="6">
        <f>SUM('石巻第１:石巻第２'!G102)</f>
        <v>5948.073</v>
      </c>
      <c r="H102" s="6">
        <f>SUM('石巻第１:石巻第２'!H102)</f>
        <v>3380.92</v>
      </c>
      <c r="I102" s="6">
        <f>SUM('石巻第１:石巻第２'!I102)</f>
        <v>3071.385</v>
      </c>
      <c r="J102" s="6">
        <f>SUM('石巻第１:石巻第２'!J102)</f>
        <v>194.158</v>
      </c>
      <c r="K102" s="6">
        <f>SUM('石巻第１:石巻第２'!K102)</f>
        <v>52.963</v>
      </c>
      <c r="L102" s="6">
        <f>SUM('石巻第１:石巻第２'!L102)</f>
        <v>1404.715</v>
      </c>
      <c r="M102" s="6">
        <f>SUM('石巻第１:石巻第２'!M102)</f>
        <v>2218.445</v>
      </c>
      <c r="N102" s="6">
        <f>SUM('石巻第１:石巻第２'!N102)</f>
        <v>432.485</v>
      </c>
      <c r="O102" s="6">
        <f>SUM('石巻第１:石巻第２'!O102)</f>
        <v>0</v>
      </c>
      <c r="P102" s="117">
        <f>SUM('石巻第１:石巻第２'!P102)</f>
        <v>24326.509000000002</v>
      </c>
    </row>
    <row r="103" spans="1:16" ht="18.75">
      <c r="A103" s="18" t="s">
        <v>66</v>
      </c>
      <c r="B103" s="305" t="s">
        <v>184</v>
      </c>
      <c r="C103" s="5" t="s">
        <v>16</v>
      </c>
      <c r="D103" s="115">
        <f>SUM('石巻第１:石巻第２'!D103)</f>
        <v>46.517</v>
      </c>
      <c r="E103" s="115">
        <f>SUM('石巻第１:石巻第２'!E103)</f>
        <v>43.167</v>
      </c>
      <c r="F103" s="115">
        <f>SUM('石巻第１:石巻第２'!F103)</f>
        <v>34.913000000000004</v>
      </c>
      <c r="G103" s="115">
        <f>SUM('石巻第１:石巻第２'!G103)</f>
        <v>40.527</v>
      </c>
      <c r="H103" s="115">
        <f>SUM('石巻第１:石巻第２'!H103)</f>
        <v>82.676</v>
      </c>
      <c r="I103" s="115">
        <f>SUM('石巻第１:石巻第２'!I103)</f>
        <v>132.60299999999998</v>
      </c>
      <c r="J103" s="115">
        <f>SUM('石巻第１:石巻第２'!J103)</f>
        <v>73.07900000000001</v>
      </c>
      <c r="K103" s="115">
        <f>SUM('石巻第１:石巻第２'!K103)</f>
        <v>37.317</v>
      </c>
      <c r="L103" s="115">
        <f>SUM('石巻第１:石巻第２'!L103)</f>
        <v>136.295</v>
      </c>
      <c r="M103" s="115">
        <f>SUM('石巻第１:石巻第２'!M103)</f>
        <v>62.407</v>
      </c>
      <c r="N103" s="115">
        <f>SUM('石巻第１:石巻第２'!N103)</f>
        <v>39.494</v>
      </c>
      <c r="O103" s="115">
        <f>SUM('石巻第１:石巻第２'!O103)</f>
        <v>53.46</v>
      </c>
      <c r="P103" s="116">
        <f>SUM('石巻第１:石巻第２'!P103)</f>
        <v>782.4549999999998</v>
      </c>
    </row>
    <row r="104" spans="1:16" ht="18.75">
      <c r="A104" s="18" t="s">
        <v>0</v>
      </c>
      <c r="B104" s="306"/>
      <c r="C104" s="7" t="s">
        <v>18</v>
      </c>
      <c r="D104" s="6">
        <f>SUM('石巻第１:石巻第２'!D104)</f>
        <v>12388.332999999999</v>
      </c>
      <c r="E104" s="6">
        <f>SUM('石巻第１:石巻第２'!E104)</f>
        <v>8989.608</v>
      </c>
      <c r="F104" s="6">
        <f>SUM('石巻第１:石巻第２'!F104)</f>
        <v>7394.097</v>
      </c>
      <c r="G104" s="6">
        <f>SUM('石巻第１:石巻第２'!G104)</f>
        <v>10625.052000000001</v>
      </c>
      <c r="H104" s="6">
        <f>SUM('石巻第１:石巻第２'!H104)</f>
        <v>21906.357</v>
      </c>
      <c r="I104" s="6">
        <f>SUM('石巻第１:石巻第２'!I104)</f>
        <v>29619.865</v>
      </c>
      <c r="J104" s="6">
        <f>SUM('石巻第１:石巻第２'!J104)</f>
        <v>20037.838</v>
      </c>
      <c r="K104" s="6">
        <f>SUM('石巻第１:石巻第２'!K104)</f>
        <v>9884.525</v>
      </c>
      <c r="L104" s="6">
        <f>SUM('石巻第１:石巻第２'!L104)</f>
        <v>27184.502999999997</v>
      </c>
      <c r="M104" s="6">
        <f>SUM('石巻第１:石巻第２'!M104)</f>
        <v>16240.695</v>
      </c>
      <c r="N104" s="6">
        <f>SUM('石巻第１:石巻第２'!N104)</f>
        <v>12329.716</v>
      </c>
      <c r="O104" s="6">
        <f>SUM('石巻第１:石巻第２'!O104)</f>
        <v>17729.736</v>
      </c>
      <c r="P104" s="117">
        <f>SUM('石巻第１:石巻第２'!P104)</f>
        <v>194330.32499999995</v>
      </c>
    </row>
    <row r="105" spans="1:16" ht="18.75">
      <c r="A105" s="18" t="s">
        <v>0</v>
      </c>
      <c r="B105" s="305" t="s">
        <v>185</v>
      </c>
      <c r="C105" s="5" t="s">
        <v>16</v>
      </c>
      <c r="D105" s="115">
        <f>SUM('石巻第１:石巻第２'!D105)</f>
        <v>1204.148</v>
      </c>
      <c r="E105" s="115">
        <f>SUM('石巻第１:石巻第２'!E105)</f>
        <v>60.809</v>
      </c>
      <c r="F105" s="115">
        <f>SUM('石巻第１:石巻第２'!F105)</f>
        <v>10.858</v>
      </c>
      <c r="G105" s="115">
        <f>SUM('石巻第１:石巻第２'!G105)</f>
        <v>10.367</v>
      </c>
      <c r="H105" s="115">
        <f>SUM('石巻第１:石巻第２'!H105)</f>
        <v>402.457</v>
      </c>
      <c r="I105" s="115">
        <f>SUM('石巻第１:石巻第２'!I105)</f>
        <v>2946.285</v>
      </c>
      <c r="J105" s="115">
        <f>SUM('石巻第１:石巻第２'!J105)</f>
        <v>473.79</v>
      </c>
      <c r="K105" s="115">
        <f>SUM('石巻第１:石巻第２'!K105)</f>
        <v>441.533</v>
      </c>
      <c r="L105" s="115">
        <f>SUM('石巻第１:石巻第２'!L105)</f>
        <v>4192.475</v>
      </c>
      <c r="M105" s="115">
        <f>SUM('石巻第１:石巻第２'!M105)</f>
        <v>2058.184</v>
      </c>
      <c r="N105" s="115">
        <f>SUM('石巻第１:石巻第２'!N105)</f>
        <v>3387.31</v>
      </c>
      <c r="O105" s="115">
        <f>SUM('石巻第１:石巻第２'!O105)</f>
        <v>1826.689</v>
      </c>
      <c r="P105" s="116">
        <f>SUM('石巻第１:石巻第２'!P105)</f>
        <v>17014.905</v>
      </c>
    </row>
    <row r="106" spans="1:16" ht="18.75">
      <c r="A106" s="18"/>
      <c r="B106" s="306"/>
      <c r="C106" s="7" t="s">
        <v>18</v>
      </c>
      <c r="D106" s="6">
        <f>SUM('石巻第１:石巻第２'!D106)</f>
        <v>236014.856</v>
      </c>
      <c r="E106" s="6">
        <f>SUM('石巻第１:石巻第２'!E106)</f>
        <v>32007.121</v>
      </c>
      <c r="F106" s="6">
        <f>SUM('石巻第１:石巻第２'!F106)</f>
        <v>5986.978</v>
      </c>
      <c r="G106" s="6">
        <f>SUM('石巻第１:石巻第２'!G106)</f>
        <v>5057.669</v>
      </c>
      <c r="H106" s="6">
        <f>SUM('石巻第１:石巻第２'!H106)</f>
        <v>47001.528999999995</v>
      </c>
      <c r="I106" s="6">
        <f>SUM('石巻第１:石巻第２'!I106)</f>
        <v>279643.543</v>
      </c>
      <c r="J106" s="6">
        <f>SUM('石巻第１:石巻第２'!J106)</f>
        <v>101651.977</v>
      </c>
      <c r="K106" s="6">
        <f>SUM('石巻第１:石巻第２'!K106)</f>
        <v>118203.318</v>
      </c>
      <c r="L106" s="6">
        <f>SUM('石巻第１:石巻第２'!L106)</f>
        <v>417848.088</v>
      </c>
      <c r="M106" s="6">
        <f>SUM('石巻第１:石巻第２'!M106)</f>
        <v>273004.183</v>
      </c>
      <c r="N106" s="6">
        <f>SUM('石巻第１:石巻第２'!N106)</f>
        <v>478721.342</v>
      </c>
      <c r="O106" s="6">
        <f>SUM('石巻第１:石巻第２'!O106)</f>
        <v>326213.89</v>
      </c>
      <c r="P106" s="117">
        <f>SUM('石巻第１:石巻第２'!P106)</f>
        <v>2321354.494</v>
      </c>
    </row>
    <row r="107" spans="1:16" ht="18.75">
      <c r="A107" s="18" t="s">
        <v>67</v>
      </c>
      <c r="B107" s="305" t="s">
        <v>186</v>
      </c>
      <c r="C107" s="5" t="s">
        <v>16</v>
      </c>
      <c r="D107" s="115">
        <f>SUM('石巻第１:石巻第２'!D107)</f>
        <v>0.877</v>
      </c>
      <c r="E107" s="115">
        <f>SUM('石巻第１:石巻第２'!E107)</f>
        <v>0.857</v>
      </c>
      <c r="F107" s="115">
        <f>SUM('石巻第１:石巻第２'!F107)</f>
        <v>2.179</v>
      </c>
      <c r="G107" s="115">
        <f>SUM('石巻第１:石巻第２'!G107)</f>
        <v>6.011</v>
      </c>
      <c r="H107" s="115">
        <f>SUM('石巻第１:石巻第２'!H107)</f>
        <v>19.490000000000002</v>
      </c>
      <c r="I107" s="115">
        <f>SUM('石巻第１:石巻第２'!I107)</f>
        <v>31.044</v>
      </c>
      <c r="J107" s="115">
        <f>SUM('石巻第１:石巻第２'!J107)</f>
        <v>2.887</v>
      </c>
      <c r="K107" s="115">
        <f>SUM('石巻第１:石巻第２'!K107)</f>
        <v>2.326</v>
      </c>
      <c r="L107" s="115">
        <f>SUM('石巻第１:石巻第２'!L107)</f>
        <v>5.463</v>
      </c>
      <c r="M107" s="115">
        <f>SUM('石巻第１:石巻第２'!M107)</f>
        <v>8.763</v>
      </c>
      <c r="N107" s="115">
        <f>SUM('石巻第１:石巻第２'!N107)</f>
        <v>3.657</v>
      </c>
      <c r="O107" s="115">
        <f>SUM('石巻第１:石巻第２'!O107)</f>
        <v>2.995</v>
      </c>
      <c r="P107" s="116">
        <f>SUM('石巻第１:石巻第２'!P107)</f>
        <v>86.549</v>
      </c>
    </row>
    <row r="108" spans="1:16" ht="18.75">
      <c r="A108" s="18"/>
      <c r="B108" s="306"/>
      <c r="C108" s="7" t="s">
        <v>18</v>
      </c>
      <c r="D108" s="6">
        <f>SUM('石巻第１:石巻第２'!D108)</f>
        <v>1752.21</v>
      </c>
      <c r="E108" s="6">
        <f>SUM('石巻第１:石巻第２'!E108)</f>
        <v>2702.578</v>
      </c>
      <c r="F108" s="6">
        <f>SUM('石巻第１:石巻第２'!F108)</f>
        <v>7726.258</v>
      </c>
      <c r="G108" s="6">
        <f>SUM('石巻第１:石巻第２'!G108)</f>
        <v>13825.168</v>
      </c>
      <c r="H108" s="6">
        <f>SUM('石巻第１:石巻第２'!H108)</f>
        <v>33128.68</v>
      </c>
      <c r="I108" s="6">
        <f>SUM('石巻第１:石巻第２'!I108)</f>
        <v>41077.383</v>
      </c>
      <c r="J108" s="6">
        <f>SUM('石巻第１:石巻第２'!J108)</f>
        <v>4351.528</v>
      </c>
      <c r="K108" s="6">
        <f>SUM('石巻第１:石巻第２'!K108)</f>
        <v>1805.985</v>
      </c>
      <c r="L108" s="6">
        <f>SUM('石巻第１:石巻第２'!L108)</f>
        <v>7576.424</v>
      </c>
      <c r="M108" s="6">
        <f>SUM('石巻第１:石巻第２'!M108)</f>
        <v>4520.378</v>
      </c>
      <c r="N108" s="6">
        <f>SUM('石巻第１:石巻第２'!N108)</f>
        <v>4631.447999999999</v>
      </c>
      <c r="O108" s="6">
        <f>SUM('石巻第１:石巻第２'!O108)</f>
        <v>3507.982</v>
      </c>
      <c r="P108" s="117">
        <f>SUM('石巻第１:石巻第２'!P108)</f>
        <v>126606.02200000001</v>
      </c>
    </row>
    <row r="109" spans="1:16" ht="18.75">
      <c r="A109" s="18"/>
      <c r="B109" s="305" t="s">
        <v>187</v>
      </c>
      <c r="C109" s="5" t="s">
        <v>16</v>
      </c>
      <c r="D109" s="115">
        <f>SUM('石巻第１:石巻第２'!D109)</f>
        <v>2.956</v>
      </c>
      <c r="E109" s="115">
        <f>SUM('石巻第１:石巻第２'!E109)</f>
        <v>10.921</v>
      </c>
      <c r="F109" s="115">
        <f>SUM('石巻第１:石巻第２'!F109)</f>
        <v>14.871</v>
      </c>
      <c r="G109" s="115">
        <f>SUM('石巻第１:石巻第２'!G109)</f>
        <v>18.127</v>
      </c>
      <c r="H109" s="115">
        <f>SUM('石巻第１:石巻第２'!H109)</f>
        <v>15.745</v>
      </c>
      <c r="I109" s="115">
        <f>SUM('石巻第１:石巻第２'!I109)</f>
        <v>9.136</v>
      </c>
      <c r="J109" s="115">
        <f>SUM('石巻第１:石巻第２'!J109)</f>
        <v>1.666</v>
      </c>
      <c r="K109" s="115">
        <f>SUM('石巻第１:石巻第２'!K109)</f>
        <v>2.569</v>
      </c>
      <c r="L109" s="115">
        <f>SUM('石巻第１:石巻第２'!L109)</f>
        <v>14.576</v>
      </c>
      <c r="M109" s="115">
        <f>SUM('石巻第１:石巻第２'!M109)</f>
        <v>10.514</v>
      </c>
      <c r="N109" s="115">
        <f>SUM('石巻第１:石巻第２'!N109)</f>
        <v>1.789</v>
      </c>
      <c r="O109" s="115">
        <f>SUM('石巻第１:石巻第２'!O109)</f>
        <v>4.522</v>
      </c>
      <c r="P109" s="116">
        <f>SUM('石巻第１:石巻第２'!P109)</f>
        <v>107.39200000000001</v>
      </c>
    </row>
    <row r="110" spans="1:16" ht="18.75">
      <c r="A110" s="18"/>
      <c r="B110" s="306"/>
      <c r="C110" s="7" t="s">
        <v>18</v>
      </c>
      <c r="D110" s="6">
        <f>SUM('石巻第１:石巻第２'!D110)</f>
        <v>2724.078</v>
      </c>
      <c r="E110" s="6">
        <f>SUM('石巻第１:石巻第２'!E110)</f>
        <v>8719.537</v>
      </c>
      <c r="F110" s="6">
        <f>SUM('石巻第１:石巻第２'!F110)</f>
        <v>13753.194</v>
      </c>
      <c r="G110" s="6">
        <f>SUM('石巻第１:石巻第２'!G110)</f>
        <v>12085.838</v>
      </c>
      <c r="H110" s="6">
        <f>SUM('石巻第１:石巻第２'!H110)</f>
        <v>8728.011</v>
      </c>
      <c r="I110" s="6">
        <f>SUM('石巻第１:石巻第２'!I110)</f>
        <v>5218.722</v>
      </c>
      <c r="J110" s="6">
        <f>SUM('石巻第１:石巻第２'!J110)</f>
        <v>1013.88</v>
      </c>
      <c r="K110" s="6">
        <f>SUM('石巻第１:石巻第２'!K110)</f>
        <v>1310.234</v>
      </c>
      <c r="L110" s="6">
        <f>SUM('石巻第１:石巻第２'!L110)</f>
        <v>6873.599</v>
      </c>
      <c r="M110" s="6">
        <f>SUM('石巻第１:石巻第２'!M110)</f>
        <v>4953.273</v>
      </c>
      <c r="N110" s="6">
        <f>SUM('石巻第１:石巻第２'!N110)</f>
        <v>1570.034</v>
      </c>
      <c r="O110" s="6">
        <f>SUM('石巻第１:石巻第２'!O110)</f>
        <v>4197.606</v>
      </c>
      <c r="P110" s="117">
        <f>SUM('石巻第１:石巻第２'!P110)</f>
        <v>71148.006</v>
      </c>
    </row>
    <row r="111" spans="1:16" ht="18.75">
      <c r="A111" s="18" t="s">
        <v>68</v>
      </c>
      <c r="B111" s="305" t="s">
        <v>188</v>
      </c>
      <c r="C111" s="5" t="s">
        <v>16</v>
      </c>
      <c r="D111" s="115">
        <f>SUM('石巻第１:石巻第２'!D111)</f>
        <v>0</v>
      </c>
      <c r="E111" s="115">
        <f>SUM('石巻第１:石巻第２'!E111)</f>
        <v>0</v>
      </c>
      <c r="F111" s="115">
        <f>SUM('石巻第１:石巻第２'!F111)</f>
        <v>0</v>
      </c>
      <c r="G111" s="115">
        <f>SUM('石巻第１:石巻第２'!G111)</f>
        <v>92.49</v>
      </c>
      <c r="H111" s="115">
        <f>SUM('石巻第１:石巻第２'!H111)</f>
        <v>0</v>
      </c>
      <c r="I111" s="115">
        <f>SUM('石巻第１:石巻第２'!I111)</f>
        <v>0</v>
      </c>
      <c r="J111" s="115">
        <f>SUM('石巻第１:石巻第２'!J111)</f>
        <v>0</v>
      </c>
      <c r="K111" s="115">
        <f>SUM('石巻第１:石巻第２'!K111)</f>
        <v>0</v>
      </c>
      <c r="L111" s="115">
        <f>SUM('石巻第１:石巻第２'!L111)</f>
        <v>0</v>
      </c>
      <c r="M111" s="115">
        <f>SUM('石巻第１:石巻第２'!M111)</f>
        <v>0</v>
      </c>
      <c r="N111" s="115">
        <f>SUM('石巻第１:石巻第２'!N111)</f>
        <v>0</v>
      </c>
      <c r="O111" s="115">
        <f>SUM('石巻第１:石巻第２'!O111)</f>
        <v>0</v>
      </c>
      <c r="P111" s="116">
        <f>SUM('石巻第１:石巻第２'!P111)</f>
        <v>92.49</v>
      </c>
    </row>
    <row r="112" spans="1:16" ht="18.75">
      <c r="A112" s="18"/>
      <c r="B112" s="306"/>
      <c r="C112" s="7" t="s">
        <v>18</v>
      </c>
      <c r="D112" s="6">
        <f>SUM('石巻第１:石巻第２'!D112)</f>
        <v>0</v>
      </c>
      <c r="E112" s="6">
        <f>SUM('石巻第１:石巻第２'!E112)</f>
        <v>0</v>
      </c>
      <c r="F112" s="6">
        <f>SUM('石巻第１:石巻第２'!F112)</f>
        <v>0</v>
      </c>
      <c r="G112" s="6">
        <f>SUM('石巻第１:石巻第２'!G112)</f>
        <v>4250.012</v>
      </c>
      <c r="H112" s="6">
        <f>SUM('石巻第１:石巻第２'!H112)</f>
        <v>0</v>
      </c>
      <c r="I112" s="6">
        <f>SUM('石巻第１:石巻第２'!I112)</f>
        <v>0</v>
      </c>
      <c r="J112" s="6">
        <f>SUM('石巻第１:石巻第２'!J112)</f>
        <v>0</v>
      </c>
      <c r="K112" s="6">
        <f>SUM('石巻第１:石巻第２'!K112)</f>
        <v>0</v>
      </c>
      <c r="L112" s="6">
        <f>SUM('石巻第１:石巻第２'!L112)</f>
        <v>0</v>
      </c>
      <c r="M112" s="6">
        <f>SUM('石巻第１:石巻第２'!M112)</f>
        <v>0</v>
      </c>
      <c r="N112" s="6">
        <f>SUM('石巻第１:石巻第２'!N112)</f>
        <v>0</v>
      </c>
      <c r="O112" s="6">
        <f>SUM('石巻第１:石巻第２'!O112)</f>
        <v>0</v>
      </c>
      <c r="P112" s="117">
        <f>SUM('石巻第１:石巻第２'!P112)</f>
        <v>4250.012</v>
      </c>
    </row>
    <row r="113" spans="1:16" ht="18.75">
      <c r="A113" s="18"/>
      <c r="B113" s="305" t="s">
        <v>189</v>
      </c>
      <c r="C113" s="5" t="s">
        <v>16</v>
      </c>
      <c r="D113" s="115">
        <f>SUM('石巻第１:石巻第２'!D113)</f>
        <v>13.465</v>
      </c>
      <c r="E113" s="115">
        <f>SUM('石巻第１:石巻第２'!E113)</f>
        <v>8.718</v>
      </c>
      <c r="F113" s="115">
        <f>SUM('石巻第１:石巻第２'!F113)</f>
        <v>5.199</v>
      </c>
      <c r="G113" s="115">
        <f>SUM('石巻第１:石巻第２'!G113)</f>
        <v>0.767</v>
      </c>
      <c r="H113" s="115">
        <f>SUM('石巻第１:石巻第２'!H113)</f>
        <v>0</v>
      </c>
      <c r="I113" s="115">
        <f>SUM('石巻第１:石巻第２'!I113)</f>
        <v>0</v>
      </c>
      <c r="J113" s="115">
        <f>SUM('石巻第１:石巻第２'!J113)</f>
        <v>0</v>
      </c>
      <c r="K113" s="115">
        <f>SUM('石巻第１:石巻第２'!K113)</f>
        <v>0</v>
      </c>
      <c r="L113" s="115">
        <f>SUM('石巻第１:石巻第２'!L113)</f>
        <v>0</v>
      </c>
      <c r="M113" s="115">
        <f>SUM('石巻第１:石巻第２'!M113)</f>
        <v>0</v>
      </c>
      <c r="N113" s="115">
        <f>SUM('石巻第１:石巻第２'!N113)</f>
        <v>6.201</v>
      </c>
      <c r="O113" s="115">
        <f>SUM('石巻第１:石巻第２'!O113)</f>
        <v>16.629</v>
      </c>
      <c r="P113" s="116">
        <f>SUM('石巻第１:石巻第２'!P113)</f>
        <v>50.979000000000006</v>
      </c>
    </row>
    <row r="114" spans="1:16" ht="18.75">
      <c r="A114" s="18"/>
      <c r="B114" s="306"/>
      <c r="C114" s="7" t="s">
        <v>18</v>
      </c>
      <c r="D114" s="6">
        <f>SUM('石巻第１:石巻第２'!D114)</f>
        <v>20146.720999999998</v>
      </c>
      <c r="E114" s="6">
        <f>SUM('石巻第１:石巻第２'!E114)</f>
        <v>11830.532000000001</v>
      </c>
      <c r="F114" s="6">
        <f>SUM('石巻第１:石巻第２'!F114)</f>
        <v>6340.652999999999</v>
      </c>
      <c r="G114" s="6">
        <f>SUM('石巻第１:石巻第２'!G114)</f>
        <v>858.439</v>
      </c>
      <c r="H114" s="6">
        <f>SUM('石巻第１:石巻第２'!H114)</f>
        <v>0</v>
      </c>
      <c r="I114" s="6">
        <f>SUM('石巻第１:石巻第２'!I114)</f>
        <v>0</v>
      </c>
      <c r="J114" s="6">
        <f>SUM('石巻第１:石巻第２'!J114)</f>
        <v>0</v>
      </c>
      <c r="K114" s="6">
        <f>SUM('石巻第１:石巻第２'!K114)</f>
        <v>0</v>
      </c>
      <c r="L114" s="6">
        <f>SUM('石巻第１:石巻第２'!L114)</f>
        <v>0</v>
      </c>
      <c r="M114" s="6">
        <f>SUM('石巻第１:石巻第２'!M114)</f>
        <v>0</v>
      </c>
      <c r="N114" s="6">
        <f>SUM('石巻第１:石巻第２'!N114)</f>
        <v>17610.47</v>
      </c>
      <c r="O114" s="6">
        <f>SUM('石巻第１:石巻第２'!O114)</f>
        <v>37849.117</v>
      </c>
      <c r="P114" s="117">
        <f>SUM('石巻第１:石巻第２'!P114)</f>
        <v>94635.932</v>
      </c>
    </row>
    <row r="115" spans="1:16" ht="18.75">
      <c r="A115" s="18" t="s">
        <v>70</v>
      </c>
      <c r="B115" s="305" t="s">
        <v>190</v>
      </c>
      <c r="C115" s="5" t="s">
        <v>16</v>
      </c>
      <c r="D115" s="115">
        <f>SUM('石巻第１:石巻第２'!D115)</f>
        <v>4.797</v>
      </c>
      <c r="E115" s="115">
        <f>SUM('石巻第１:石巻第２'!E115)</f>
        <v>2.919</v>
      </c>
      <c r="F115" s="115">
        <f>SUM('石巻第１:石巻第２'!F115)</f>
        <v>1.828</v>
      </c>
      <c r="G115" s="115">
        <f>SUM('石巻第１:石巻第２'!G115)</f>
        <v>0.035</v>
      </c>
      <c r="H115" s="115">
        <f>SUM('石巻第１:石巻第２'!H115)</f>
        <v>0.279</v>
      </c>
      <c r="I115" s="115">
        <f>SUM('石巻第１:石巻第２'!I115)</f>
        <v>0.524</v>
      </c>
      <c r="J115" s="115">
        <f>SUM('石巻第１:石巻第２'!J115)</f>
        <v>0.948</v>
      </c>
      <c r="K115" s="115">
        <f>SUM('石巻第１:石巻第２'!K115)</f>
        <v>0.494</v>
      </c>
      <c r="L115" s="115">
        <f>SUM('石巻第１:石巻第２'!L115)</f>
        <v>0.318</v>
      </c>
      <c r="M115" s="115">
        <f>SUM('石巻第１:石巻第２'!M115)</f>
        <v>5.187</v>
      </c>
      <c r="N115" s="115">
        <f>SUM('石巻第１:石巻第２'!N115)</f>
        <v>4.843</v>
      </c>
      <c r="O115" s="115">
        <f>SUM('石巻第１:石巻第２'!O115)</f>
        <v>6.11</v>
      </c>
      <c r="P115" s="116">
        <f>SUM('石巻第１:石巻第２'!P115)</f>
        <v>28.281999999999996</v>
      </c>
    </row>
    <row r="116" spans="1:16" ht="18.75">
      <c r="A116" s="18"/>
      <c r="B116" s="306"/>
      <c r="C116" s="7" t="s">
        <v>18</v>
      </c>
      <c r="D116" s="6">
        <f>SUM('石巻第１:石巻第２'!D116)</f>
        <v>4123.232</v>
      </c>
      <c r="E116" s="6">
        <f>SUM('石巻第１:石巻第２'!E116)</f>
        <v>2302.162</v>
      </c>
      <c r="F116" s="6">
        <f>SUM('石巻第１:石巻第２'!F116)</f>
        <v>1291.928</v>
      </c>
      <c r="G116" s="6">
        <f>SUM('石巻第１:石巻第２'!G116)</f>
        <v>29.652</v>
      </c>
      <c r="H116" s="6">
        <f>SUM('石巻第１:石巻第２'!H116)</f>
        <v>175.069</v>
      </c>
      <c r="I116" s="6">
        <f>SUM('石巻第１:石巻第２'!I116)</f>
        <v>324.276</v>
      </c>
      <c r="J116" s="6">
        <f>SUM('石巻第１:石巻第２'!J116)</f>
        <v>172.591</v>
      </c>
      <c r="K116" s="6">
        <f>SUM('石巻第１:石巻第２'!K116)</f>
        <v>114.798</v>
      </c>
      <c r="L116" s="6">
        <f>SUM('石巻第１:石巻第２'!L116)</f>
        <v>235.81</v>
      </c>
      <c r="M116" s="6">
        <f>SUM('石巻第１:石巻第２'!M116)</f>
        <v>4691.22</v>
      </c>
      <c r="N116" s="6">
        <f>SUM('石巻第１:石巻第２'!N116)</f>
        <v>4464.925</v>
      </c>
      <c r="O116" s="6">
        <f>SUM('石巻第１:石巻第２'!O116)</f>
        <v>5869.866</v>
      </c>
      <c r="P116" s="117">
        <f>SUM('石巻第１:石巻第２'!P116)</f>
        <v>23795.529000000002</v>
      </c>
    </row>
    <row r="117" spans="1:16" ht="18.75">
      <c r="A117" s="18"/>
      <c r="B117" s="305" t="s">
        <v>72</v>
      </c>
      <c r="C117" s="5" t="s">
        <v>16</v>
      </c>
      <c r="D117" s="115">
        <f>SUM('石巻第１:石巻第２'!D117)</f>
        <v>4.863</v>
      </c>
      <c r="E117" s="115">
        <f>SUM('石巻第１:石巻第２'!E117)</f>
        <v>5.252</v>
      </c>
      <c r="F117" s="115">
        <f>SUM('石巻第１:石巻第２'!F117)</f>
        <v>6.918</v>
      </c>
      <c r="G117" s="115">
        <f>SUM('石巻第１:石巻第２'!G117)</f>
        <v>10.385</v>
      </c>
      <c r="H117" s="115">
        <f>SUM('石巻第１:石巻第２'!H117)</f>
        <v>11.703</v>
      </c>
      <c r="I117" s="115">
        <f>SUM('石巻第１:石巻第２'!I117)</f>
        <v>13.403</v>
      </c>
      <c r="J117" s="115">
        <f>SUM('石巻第１:石巻第２'!J117)</f>
        <v>9.483</v>
      </c>
      <c r="K117" s="115">
        <f>SUM('石巻第１:石巻第２'!K117)</f>
        <v>6.715</v>
      </c>
      <c r="L117" s="115">
        <f>SUM('石巻第１:石巻第２'!L117)</f>
        <v>8.052</v>
      </c>
      <c r="M117" s="115">
        <f>SUM('石巻第１:石巻第２'!M117)</f>
        <v>9.305</v>
      </c>
      <c r="N117" s="115">
        <f>SUM('石巻第１:石巻第２'!N117)</f>
        <v>6.097</v>
      </c>
      <c r="O117" s="115">
        <f>SUM('石巻第１:石巻第２'!O117)</f>
        <v>9.263</v>
      </c>
      <c r="P117" s="116">
        <f>SUM('石巻第１:石巻第２'!P117)</f>
        <v>101.43900000000001</v>
      </c>
    </row>
    <row r="118" spans="1:16" ht="18.75">
      <c r="A118" s="18"/>
      <c r="B118" s="306"/>
      <c r="C118" s="7" t="s">
        <v>18</v>
      </c>
      <c r="D118" s="6">
        <f>SUM('石巻第１:石巻第２'!D118)</f>
        <v>4542.535</v>
      </c>
      <c r="E118" s="6">
        <f>SUM('石巻第１:石巻第２'!E118)</f>
        <v>4929.741</v>
      </c>
      <c r="F118" s="6">
        <f>SUM('石巻第１:石巻第２'!F118)</f>
        <v>6385.895</v>
      </c>
      <c r="G118" s="6">
        <f>SUM('石巻第１:石巻第２'!G118)</f>
        <v>8156.035</v>
      </c>
      <c r="H118" s="6">
        <f>SUM('石巻第１:石巻第２'!H118)</f>
        <v>8314.622</v>
      </c>
      <c r="I118" s="6">
        <f>SUM('石巻第１:石巻第２'!I118)</f>
        <v>8665.443</v>
      </c>
      <c r="J118" s="6">
        <f>SUM('石巻第１:石巻第２'!J118)</f>
        <v>6485.628</v>
      </c>
      <c r="K118" s="6">
        <f>SUM('石巻第１:石巻第２'!K118)</f>
        <v>5346.303</v>
      </c>
      <c r="L118" s="6">
        <f>SUM('石巻第１:石巻第２'!L118)</f>
        <v>7324.717</v>
      </c>
      <c r="M118" s="6">
        <f>SUM('石巻第１:石巻第２'!M118)</f>
        <v>7786.647</v>
      </c>
      <c r="N118" s="6">
        <f>SUM('石巻第１:石巻第２'!N118)</f>
        <v>5745.941</v>
      </c>
      <c r="O118" s="6">
        <f>SUM('石巻第１:石巻第２'!O118)</f>
        <v>7574.285</v>
      </c>
      <c r="P118" s="117">
        <f>SUM('石巻第１:石巻第２'!P118)</f>
        <v>81257.792</v>
      </c>
    </row>
    <row r="119" spans="1:16" ht="18.75">
      <c r="A119" s="18" t="s">
        <v>23</v>
      </c>
      <c r="B119" s="305" t="s">
        <v>191</v>
      </c>
      <c r="C119" s="5" t="s">
        <v>16</v>
      </c>
      <c r="D119" s="115">
        <f>SUM('石巻第１:石巻第２'!D119)</f>
        <v>4.7700000000000005</v>
      </c>
      <c r="E119" s="115">
        <f>SUM('石巻第１:石巻第２'!E119)</f>
        <v>3.9979999999999998</v>
      </c>
      <c r="F119" s="115">
        <f>SUM('石巻第１:石巻第２'!F119)</f>
        <v>6.92</v>
      </c>
      <c r="G119" s="115">
        <f>SUM('石巻第１:石巻第２'!G119)</f>
        <v>7.769</v>
      </c>
      <c r="H119" s="115">
        <f>SUM('石巻第１:石巻第２'!H119)</f>
        <v>6.907</v>
      </c>
      <c r="I119" s="115">
        <f>SUM('石巻第１:石巻第２'!I119)</f>
        <v>5.658</v>
      </c>
      <c r="J119" s="115">
        <f>SUM('石巻第１:石巻第２'!J119)</f>
        <v>27.31</v>
      </c>
      <c r="K119" s="115">
        <f>SUM('石巻第１:石巻第２'!K119)</f>
        <v>21.636</v>
      </c>
      <c r="L119" s="115">
        <f>SUM('石巻第１:石巻第２'!L119)</f>
        <v>3.6</v>
      </c>
      <c r="M119" s="115">
        <f>SUM('石巻第１:石巻第２'!M119)</f>
        <v>3.617</v>
      </c>
      <c r="N119" s="115">
        <f>SUM('石巻第１:石巻第２'!N119)</f>
        <v>6.896999999999999</v>
      </c>
      <c r="O119" s="115">
        <f>SUM('石巻第１:石巻第２'!O119)</f>
        <v>5.992999999999999</v>
      </c>
      <c r="P119" s="116">
        <f>SUM('石巻第１:石巻第２'!P119)</f>
        <v>105.075</v>
      </c>
    </row>
    <row r="120" spans="1:16" ht="18.75">
      <c r="A120" s="10"/>
      <c r="B120" s="306"/>
      <c r="C120" s="7" t="s">
        <v>18</v>
      </c>
      <c r="D120" s="6">
        <f>SUM('石巻第１:石巻第２'!D120)</f>
        <v>8045.946</v>
      </c>
      <c r="E120" s="6">
        <f>SUM('石巻第１:石巻第２'!E120)</f>
        <v>5985.861999999999</v>
      </c>
      <c r="F120" s="6">
        <f>SUM('石巻第１:石巻第２'!F120)</f>
        <v>3682.82</v>
      </c>
      <c r="G120" s="6">
        <f>SUM('石巻第１:石巻第２'!G120)</f>
        <v>2873.3990000000003</v>
      </c>
      <c r="H120" s="6">
        <f>SUM('石巻第１:石巻第２'!H120)</f>
        <v>5266.91</v>
      </c>
      <c r="I120" s="6">
        <f>SUM('石巻第１:石巻第２'!I120)</f>
        <v>7233.004</v>
      </c>
      <c r="J120" s="6">
        <f>SUM('石巻第１:石巻第２'!J120)</f>
        <v>9554.398</v>
      </c>
      <c r="K120" s="6">
        <f>SUM('石巻第１:石巻第２'!K120)</f>
        <v>4000.591</v>
      </c>
      <c r="L120" s="6">
        <f>SUM('石巻第１:石巻第２'!L120)</f>
        <v>1254.6860000000001</v>
      </c>
      <c r="M120" s="6">
        <f>SUM('石巻第１:石巻第２'!M120)</f>
        <v>1216.624</v>
      </c>
      <c r="N120" s="6">
        <f>SUM('石巻第１:石巻第２'!N120)</f>
        <v>16213.757</v>
      </c>
      <c r="O120" s="6">
        <f>SUM('石巻第１:石巻第２'!O120)</f>
        <v>12583.550000000001</v>
      </c>
      <c r="P120" s="117">
        <f>SUM('石巻第１:石巻第２'!P120)</f>
        <v>77911.547</v>
      </c>
    </row>
    <row r="121" spans="1:16" ht="18.75">
      <c r="A121" s="10"/>
      <c r="B121" s="15" t="s">
        <v>20</v>
      </c>
      <c r="C121" s="5" t="s">
        <v>16</v>
      </c>
      <c r="D121" s="115">
        <f>SUM('石巻第１:石巻第２'!D121)</f>
        <v>0.441</v>
      </c>
      <c r="E121" s="115">
        <f>SUM('石巻第１:石巻第２'!E121)</f>
        <v>0.265</v>
      </c>
      <c r="F121" s="115">
        <f>SUM('石巻第１:石巻第２'!F121)</f>
        <v>2.778</v>
      </c>
      <c r="G121" s="115">
        <f>SUM('石巻第１:石巻第２'!G121)</f>
        <v>6.547</v>
      </c>
      <c r="H121" s="115">
        <f>SUM('石巻第１:石巻第２'!H121)</f>
        <v>10.124</v>
      </c>
      <c r="I121" s="115">
        <f>SUM('石巻第１:石巻第２'!I121)</f>
        <v>47.582</v>
      </c>
      <c r="J121" s="115">
        <f>SUM('石巻第１:石巻第２'!J121)</f>
        <v>12.097</v>
      </c>
      <c r="K121" s="115">
        <f>SUM('石巻第１:石巻第２'!K121)</f>
        <v>9.831</v>
      </c>
      <c r="L121" s="115">
        <f>SUM('石巻第１:石巻第２'!L121)</f>
        <v>1.829</v>
      </c>
      <c r="M121" s="115">
        <f>SUM('石巻第１:石巻第２'!M121)</f>
        <v>0.328</v>
      </c>
      <c r="N121" s="115">
        <f>SUM('石巻第１:石巻第２'!N121)</f>
        <v>0.288</v>
      </c>
      <c r="O121" s="115">
        <f>SUM('石巻第１:石巻第２'!O121)</f>
        <v>1.254</v>
      </c>
      <c r="P121" s="116">
        <f>SUM('石巻第１:石巻第２'!P121)</f>
        <v>93.36399999999999</v>
      </c>
    </row>
    <row r="122" spans="1:16" ht="18.75">
      <c r="A122" s="10"/>
      <c r="B122" s="7" t="s">
        <v>73</v>
      </c>
      <c r="C122" s="7" t="s">
        <v>18</v>
      </c>
      <c r="D122" s="6">
        <f>SUM('石巻第１:石巻第２'!D122)</f>
        <v>2197.715</v>
      </c>
      <c r="E122" s="6">
        <f>SUM('石巻第１:石巻第２'!E122)</f>
        <v>1914.415</v>
      </c>
      <c r="F122" s="6">
        <f>SUM('石巻第１:石巻第２'!F122)</f>
        <v>4554.027</v>
      </c>
      <c r="G122" s="6">
        <f>SUM('石巻第１:石巻第２'!G122)</f>
        <v>7973.501</v>
      </c>
      <c r="H122" s="6">
        <f>SUM('石巻第１:石巻第２'!H122)</f>
        <v>11029.924</v>
      </c>
      <c r="I122" s="6">
        <f>SUM('石巻第１:石巻第２'!I122)</f>
        <v>13616.586</v>
      </c>
      <c r="J122" s="6">
        <f>SUM('石巻第１:石巻第２'!J122)</f>
        <v>13821.928</v>
      </c>
      <c r="K122" s="6">
        <f>SUM('石巻第１:石巻第２'!K122)</f>
        <v>9854.135</v>
      </c>
      <c r="L122" s="6">
        <f>SUM('石巻第１:石巻第２'!L122)</f>
        <v>3173.838</v>
      </c>
      <c r="M122" s="6">
        <f>SUM('石巻第１:石巻第２'!M122)</f>
        <v>1850.249</v>
      </c>
      <c r="N122" s="6">
        <f>SUM('石巻第１:石巻第２'!N122)</f>
        <v>1640.626</v>
      </c>
      <c r="O122" s="6">
        <f>SUM('石巻第１:石巻第２'!O122)</f>
        <v>3301.496</v>
      </c>
      <c r="P122" s="117">
        <f>SUM('石巻第１:石巻第２'!P122)</f>
        <v>74928.44</v>
      </c>
    </row>
    <row r="123" spans="1:16" ht="18.75">
      <c r="A123" s="10"/>
      <c r="B123" s="303" t="s">
        <v>164</v>
      </c>
      <c r="C123" s="5" t="s">
        <v>16</v>
      </c>
      <c r="D123" s="115">
        <f aca="true" t="shared" si="14" ref="D123:O124">+D101+D103+D105+D107+D109+D111+D113+D115+D117+D119+D121</f>
        <v>1283.4739999999997</v>
      </c>
      <c r="E123" s="115">
        <f t="shared" si="14"/>
        <v>137.07799999999997</v>
      </c>
      <c r="F123" s="115">
        <f t="shared" si="14"/>
        <v>86.78000000000003</v>
      </c>
      <c r="G123" s="115">
        <f t="shared" si="14"/>
        <v>193.44799999999998</v>
      </c>
      <c r="H123" s="115">
        <f t="shared" si="14"/>
        <v>550.552</v>
      </c>
      <c r="I123" s="115">
        <f t="shared" si="14"/>
        <v>3186.6279999999992</v>
      </c>
      <c r="J123" s="115">
        <f t="shared" si="14"/>
        <v>601.3989999999999</v>
      </c>
      <c r="K123" s="115">
        <f t="shared" si="14"/>
        <v>522.4480000000001</v>
      </c>
      <c r="L123" s="115">
        <f t="shared" si="14"/>
        <v>4363.176</v>
      </c>
      <c r="M123" s="115">
        <f t="shared" si="14"/>
        <v>2159.089</v>
      </c>
      <c r="N123" s="115">
        <f t="shared" si="14"/>
        <v>3456.7100000000005</v>
      </c>
      <c r="O123" s="115">
        <f t="shared" si="14"/>
        <v>1926.9149999999995</v>
      </c>
      <c r="P123" s="116">
        <f>SUM(D123:O123)</f>
        <v>18467.697</v>
      </c>
    </row>
    <row r="124" spans="1:16" ht="18.75">
      <c r="A124" s="8"/>
      <c r="B124" s="304"/>
      <c r="C124" s="7" t="s">
        <v>18</v>
      </c>
      <c r="D124" s="6">
        <f t="shared" si="14"/>
        <v>295175.722</v>
      </c>
      <c r="E124" s="6">
        <f t="shared" si="14"/>
        <v>79921.08299999998</v>
      </c>
      <c r="F124" s="6">
        <f t="shared" si="14"/>
        <v>60959.592</v>
      </c>
      <c r="G124" s="6">
        <f t="shared" si="14"/>
        <v>71682.838</v>
      </c>
      <c r="H124" s="6">
        <f t="shared" si="14"/>
        <v>138932.02200000003</v>
      </c>
      <c r="I124" s="6">
        <f t="shared" si="14"/>
        <v>388470.207</v>
      </c>
      <c r="J124" s="6">
        <f t="shared" si="14"/>
        <v>157283.92599999998</v>
      </c>
      <c r="K124" s="6">
        <f t="shared" si="14"/>
        <v>150572.85199999998</v>
      </c>
      <c r="L124" s="6">
        <f t="shared" si="14"/>
        <v>472876.37999999995</v>
      </c>
      <c r="M124" s="6">
        <f t="shared" si="14"/>
        <v>316481.71400000004</v>
      </c>
      <c r="N124" s="6">
        <f t="shared" si="14"/>
        <v>543360.7440000001</v>
      </c>
      <c r="O124" s="6">
        <f t="shared" si="14"/>
        <v>418827.52799999993</v>
      </c>
      <c r="P124" s="117">
        <f>SUM(D124:O124)</f>
        <v>3094544.6079999995</v>
      </c>
    </row>
    <row r="125" spans="1:16" ht="18.75">
      <c r="A125" s="3" t="s">
        <v>0</v>
      </c>
      <c r="B125" s="305" t="s">
        <v>74</v>
      </c>
      <c r="C125" s="5" t="s">
        <v>16</v>
      </c>
      <c r="D125" s="115">
        <f>SUM('石巻第１:石巻第２'!D125)</f>
        <v>0</v>
      </c>
      <c r="E125" s="115">
        <f>SUM('石巻第１:石巻第２'!E125)</f>
        <v>0</v>
      </c>
      <c r="F125" s="115">
        <f>SUM('石巻第１:石巻第２'!F125)</f>
        <v>0</v>
      </c>
      <c r="G125" s="115">
        <f>SUM('石巻第１:石巻第２'!G125)</f>
        <v>0</v>
      </c>
      <c r="H125" s="115">
        <f>SUM('石巻第１:石巻第２'!H125)</f>
        <v>0</v>
      </c>
      <c r="I125" s="115">
        <f>SUM('石巻第１:石巻第２'!I125)</f>
        <v>0</v>
      </c>
      <c r="J125" s="115">
        <f>SUM('石巻第１:石巻第２'!J125)</f>
        <v>0</v>
      </c>
      <c r="K125" s="115">
        <f>SUM('石巻第１:石巻第２'!K125)</f>
        <v>0</v>
      </c>
      <c r="L125" s="115">
        <f>SUM('石巻第１:石巻第２'!L125)</f>
        <v>0</v>
      </c>
      <c r="M125" s="115">
        <f>SUM('石巻第１:石巻第２'!M125)</f>
        <v>0</v>
      </c>
      <c r="N125" s="115">
        <f>SUM('石巻第１:石巻第２'!N125)</f>
        <v>0</v>
      </c>
      <c r="O125" s="115">
        <f>SUM('石巻第１:石巻第２'!O125)</f>
        <v>0</v>
      </c>
      <c r="P125" s="116">
        <f>SUM('石巻第１:石巻第２'!P125)</f>
        <v>0</v>
      </c>
    </row>
    <row r="126" spans="1:16" ht="18.75">
      <c r="A126" s="3" t="s">
        <v>0</v>
      </c>
      <c r="B126" s="306"/>
      <c r="C126" s="7" t="s">
        <v>18</v>
      </c>
      <c r="D126" s="6">
        <f>SUM('石巻第１:石巻第２'!D126)</f>
        <v>0</v>
      </c>
      <c r="E126" s="6">
        <f>SUM('石巻第１:石巻第２'!E126)</f>
        <v>0</v>
      </c>
      <c r="F126" s="6">
        <f>SUM('石巻第１:石巻第２'!F126)</f>
        <v>0</v>
      </c>
      <c r="G126" s="6">
        <f>SUM('石巻第１:石巻第２'!G126)</f>
        <v>0</v>
      </c>
      <c r="H126" s="6">
        <f>SUM('石巻第１:石巻第２'!H126)</f>
        <v>0</v>
      </c>
      <c r="I126" s="6">
        <f>SUM('石巻第１:石巻第２'!I126)</f>
        <v>0</v>
      </c>
      <c r="J126" s="6">
        <f>SUM('石巻第１:石巻第２'!J126)</f>
        <v>0</v>
      </c>
      <c r="K126" s="6">
        <f>SUM('石巻第１:石巻第２'!K126)</f>
        <v>0</v>
      </c>
      <c r="L126" s="6">
        <f>SUM('石巻第１:石巻第２'!L126)</f>
        <v>0</v>
      </c>
      <c r="M126" s="6">
        <f>SUM('石巻第１:石巻第２'!M126)</f>
        <v>0</v>
      </c>
      <c r="N126" s="6">
        <f>SUM('石巻第１:石巻第２'!N126)</f>
        <v>0</v>
      </c>
      <c r="O126" s="6">
        <f>SUM('石巻第１:石巻第２'!O126)</f>
        <v>0</v>
      </c>
      <c r="P126" s="117">
        <f>SUM('石巻第１:石巻第２'!P126)</f>
        <v>0</v>
      </c>
    </row>
    <row r="127" spans="1:16" ht="18.75">
      <c r="A127" s="18" t="s">
        <v>75</v>
      </c>
      <c r="B127" s="305" t="s">
        <v>76</v>
      </c>
      <c r="C127" s="5" t="s">
        <v>16</v>
      </c>
      <c r="D127" s="115">
        <f>SUM('石巻第１:石巻第２'!D127)</f>
        <v>0</v>
      </c>
      <c r="E127" s="115">
        <f>SUM('石巻第１:石巻第２'!E127)</f>
        <v>0</v>
      </c>
      <c r="F127" s="115">
        <f>SUM('石巻第１:石巻第２'!F127)</f>
        <v>0</v>
      </c>
      <c r="G127" s="115">
        <f>SUM('石巻第１:石巻第２'!G127)</f>
        <v>0</v>
      </c>
      <c r="H127" s="115">
        <f>SUM('石巻第１:石巻第２'!H127)</f>
        <v>0</v>
      </c>
      <c r="I127" s="115">
        <f>SUM('石巻第１:石巻第２'!I127)</f>
        <v>0</v>
      </c>
      <c r="J127" s="115">
        <f>SUM('石巻第１:石巻第２'!J127)</f>
        <v>0</v>
      </c>
      <c r="K127" s="115">
        <f>SUM('石巻第１:石巻第２'!K127)</f>
        <v>0</v>
      </c>
      <c r="L127" s="115">
        <f>SUM('石巻第１:石巻第２'!L127)</f>
        <v>0</v>
      </c>
      <c r="M127" s="115">
        <f>SUM('石巻第１:石巻第２'!M127)</f>
        <v>0</v>
      </c>
      <c r="N127" s="115">
        <f>SUM('石巻第１:石巻第２'!N127)</f>
        <v>0</v>
      </c>
      <c r="O127" s="115">
        <f>SUM('石巻第１:石巻第２'!O127)</f>
        <v>0</v>
      </c>
      <c r="P127" s="116">
        <f>SUM('石巻第１:石巻第２'!P127)</f>
        <v>0</v>
      </c>
    </row>
    <row r="128" spans="1:16" ht="18.75">
      <c r="A128" s="18"/>
      <c r="B128" s="306"/>
      <c r="C128" s="7" t="s">
        <v>18</v>
      </c>
      <c r="D128" s="6">
        <f>SUM('石巻第１:石巻第２'!D128)</f>
        <v>0</v>
      </c>
      <c r="E128" s="6">
        <f>SUM('石巻第１:石巻第２'!E128)</f>
        <v>0</v>
      </c>
      <c r="F128" s="6">
        <f>SUM('石巻第１:石巻第２'!F128)</f>
        <v>0</v>
      </c>
      <c r="G128" s="6">
        <f>SUM('石巻第１:石巻第２'!G128)</f>
        <v>0</v>
      </c>
      <c r="H128" s="6">
        <f>SUM('石巻第１:石巻第２'!H128)</f>
        <v>0</v>
      </c>
      <c r="I128" s="6">
        <f>SUM('石巻第１:石巻第２'!I128)</f>
        <v>0</v>
      </c>
      <c r="J128" s="6">
        <f>SUM('石巻第１:石巻第２'!J128)</f>
        <v>0</v>
      </c>
      <c r="K128" s="6">
        <f>SUM('石巻第１:石巻第２'!K128)</f>
        <v>0</v>
      </c>
      <c r="L128" s="6">
        <f>SUM('石巻第１:石巻第２'!L128)</f>
        <v>0</v>
      </c>
      <c r="M128" s="6">
        <f>SUM('石巻第１:石巻第２'!M128)</f>
        <v>0</v>
      </c>
      <c r="N128" s="6">
        <f>SUM('石巻第１:石巻第２'!N128)</f>
        <v>0</v>
      </c>
      <c r="O128" s="6">
        <f>SUM('石巻第１:石巻第２'!O128)</f>
        <v>0</v>
      </c>
      <c r="P128" s="117">
        <f>SUM('石巻第１:石巻第２'!P128)</f>
        <v>0</v>
      </c>
    </row>
    <row r="129" spans="1:16" ht="18.75">
      <c r="A129" s="18" t="s">
        <v>77</v>
      </c>
      <c r="B129" s="15" t="s">
        <v>20</v>
      </c>
      <c r="C129" s="15" t="s">
        <v>16</v>
      </c>
      <c r="D129" s="122">
        <f>SUM('石巻第１:石巻第２'!D129)</f>
        <v>10.787</v>
      </c>
      <c r="E129" s="122">
        <f>SUM('石巻第１:石巻第２'!E129)</f>
        <v>12.433</v>
      </c>
      <c r="F129" s="122">
        <f>SUM('石巻第１:石巻第２'!F129)</f>
        <v>10.974</v>
      </c>
      <c r="G129" s="122">
        <f>SUM('石巻第１:石巻第２'!G129)</f>
        <v>1.324</v>
      </c>
      <c r="H129" s="122">
        <f>SUM('石巻第１:石巻第２'!H129)</f>
        <v>0.716</v>
      </c>
      <c r="I129" s="122">
        <f>SUM('石巻第１:石巻第２'!I129)</f>
        <v>0.514</v>
      </c>
      <c r="J129" s="122">
        <f>SUM('石巻第１:石巻第２'!J129)</f>
        <v>0.438</v>
      </c>
      <c r="K129" s="122">
        <f>SUM('石巻第１:石巻第２'!K129)</f>
        <v>0.415</v>
      </c>
      <c r="L129" s="122">
        <f>SUM('石巻第１:石巻第２'!L129)</f>
        <v>0.363</v>
      </c>
      <c r="M129" s="122">
        <f>SUM('石巻第１:石巻第２'!M129)</f>
        <v>0.404</v>
      </c>
      <c r="N129" s="122">
        <f>SUM('石巻第１:石巻第２'!N129)</f>
        <v>2.126</v>
      </c>
      <c r="O129" s="122">
        <f>SUM('石巻第１:石巻第２'!O129)</f>
        <v>2.847</v>
      </c>
      <c r="P129" s="123">
        <f>SUM('石巻第１:石巻第２'!P129)</f>
        <v>43.34100000000001</v>
      </c>
    </row>
    <row r="130" spans="1:16" ht="18.75">
      <c r="A130" s="18"/>
      <c r="B130" s="15" t="s">
        <v>192</v>
      </c>
      <c r="C130" s="5" t="s">
        <v>79</v>
      </c>
      <c r="D130" s="115">
        <f>SUM('石巻第１:石巻第２'!D130)</f>
        <v>0</v>
      </c>
      <c r="E130" s="115">
        <f>SUM('石巻第１:石巻第２'!E130)</f>
        <v>0</v>
      </c>
      <c r="F130" s="115">
        <f>SUM('石巻第１:石巻第２'!F130)</f>
        <v>0</v>
      </c>
      <c r="G130" s="115">
        <f>SUM('石巻第１:石巻第２'!G130)</f>
        <v>0</v>
      </c>
      <c r="H130" s="115">
        <f>SUM('石巻第１:石巻第２'!H130)</f>
        <v>0</v>
      </c>
      <c r="I130" s="115">
        <f>SUM('石巻第１:石巻第２'!I130)</f>
        <v>0</v>
      </c>
      <c r="J130" s="115">
        <f>SUM('石巻第１:石巻第２'!J130)</f>
        <v>0</v>
      </c>
      <c r="K130" s="115">
        <f>SUM('石巻第１:石巻第２'!K130)</f>
        <v>0</v>
      </c>
      <c r="L130" s="115">
        <f>SUM('石巻第１:石巻第２'!L130)</f>
        <v>0</v>
      </c>
      <c r="M130" s="115">
        <f>SUM('石巻第１:石巻第２'!M130)</f>
        <v>0</v>
      </c>
      <c r="N130" s="115">
        <f>SUM('石巻第１:石巻第２'!N130)</f>
        <v>0</v>
      </c>
      <c r="O130" s="115">
        <f>SUM('石巻第１:石巻第２'!O130)</f>
        <v>0</v>
      </c>
      <c r="P130" s="116">
        <f>SUM('石巻第１:石巻第２'!P130)</f>
        <v>0</v>
      </c>
    </row>
    <row r="131" spans="1:16" ht="18.75">
      <c r="A131" s="18" t="s">
        <v>23</v>
      </c>
      <c r="B131" s="6"/>
      <c r="C131" s="7" t="s">
        <v>18</v>
      </c>
      <c r="D131" s="6">
        <f>SUM('石巻第１:石巻第２'!D131)</f>
        <v>4622.262</v>
      </c>
      <c r="E131" s="6">
        <f>SUM('石巻第１:石巻第２'!E131)</f>
        <v>4566.656</v>
      </c>
      <c r="F131" s="6">
        <f>SUM('石巻第１:石巻第２'!F131)</f>
        <v>3257.237</v>
      </c>
      <c r="G131" s="6">
        <f>SUM('石巻第１:石巻第２'!G131)</f>
        <v>924.718</v>
      </c>
      <c r="H131" s="6">
        <f>SUM('石巻第１:石巻第２'!H131)</f>
        <v>321.624</v>
      </c>
      <c r="I131" s="6">
        <f>SUM('石巻第１:石巻第２'!I131)</f>
        <v>239.104</v>
      </c>
      <c r="J131" s="6">
        <f>SUM('石巻第１:石巻第２'!J131)</f>
        <v>88.205</v>
      </c>
      <c r="K131" s="6">
        <f>SUM('石巻第１:石巻第２'!K131)</f>
        <v>124.749</v>
      </c>
      <c r="L131" s="6">
        <f>SUM('石巻第１:石巻第２'!L131)</f>
        <v>81.749</v>
      </c>
      <c r="M131" s="6">
        <f>SUM('石巻第１:石巻第２'!M131)</f>
        <v>87.208</v>
      </c>
      <c r="N131" s="6">
        <f>SUM('石巻第１:石巻第２'!N131)</f>
        <v>420.657</v>
      </c>
      <c r="O131" s="6">
        <f>SUM('石巻第１:石巻第２'!O131)</f>
        <v>1135.909</v>
      </c>
      <c r="P131" s="117">
        <f>SUM('石巻第１:石巻第２'!P131)</f>
        <v>15870.077999999998</v>
      </c>
    </row>
    <row r="132" spans="1:16" ht="18.75">
      <c r="A132" s="18"/>
      <c r="B132" s="4" t="s">
        <v>0</v>
      </c>
      <c r="C132" s="15" t="s">
        <v>16</v>
      </c>
      <c r="D132" s="122">
        <f aca="true" t="shared" si="15" ref="D132:O132">+D125+D127+D129</f>
        <v>10.787</v>
      </c>
      <c r="E132" s="122">
        <f t="shared" si="15"/>
        <v>12.433</v>
      </c>
      <c r="F132" s="122">
        <f t="shared" si="15"/>
        <v>10.974</v>
      </c>
      <c r="G132" s="122">
        <f t="shared" si="15"/>
        <v>1.324</v>
      </c>
      <c r="H132" s="122">
        <f t="shared" si="15"/>
        <v>0.716</v>
      </c>
      <c r="I132" s="122">
        <f t="shared" si="15"/>
        <v>0.514</v>
      </c>
      <c r="J132" s="122">
        <f t="shared" si="15"/>
        <v>0.438</v>
      </c>
      <c r="K132" s="122">
        <f t="shared" si="15"/>
        <v>0.415</v>
      </c>
      <c r="L132" s="122">
        <f t="shared" si="15"/>
        <v>0.363</v>
      </c>
      <c r="M132" s="122">
        <f t="shared" si="15"/>
        <v>0.404</v>
      </c>
      <c r="N132" s="122">
        <f t="shared" si="15"/>
        <v>2.126</v>
      </c>
      <c r="O132" s="122">
        <f t="shared" si="15"/>
        <v>2.847</v>
      </c>
      <c r="P132" s="123">
        <f aca="true" t="shared" si="16" ref="P132:P137">SUM(D132:O132)</f>
        <v>43.34100000000001</v>
      </c>
    </row>
    <row r="133" spans="1:16" ht="18.75">
      <c r="A133" s="10"/>
      <c r="B133" s="17" t="s">
        <v>193</v>
      </c>
      <c r="C133" s="5" t="s">
        <v>79</v>
      </c>
      <c r="D133" s="115">
        <f>D130</f>
        <v>0</v>
      </c>
      <c r="E133" s="115">
        <f aca="true" t="shared" si="17" ref="E133:O133">E130</f>
        <v>0</v>
      </c>
      <c r="F133" s="115">
        <f t="shared" si="17"/>
        <v>0</v>
      </c>
      <c r="G133" s="115">
        <f t="shared" si="17"/>
        <v>0</v>
      </c>
      <c r="H133" s="115">
        <f t="shared" si="17"/>
        <v>0</v>
      </c>
      <c r="I133" s="115">
        <f t="shared" si="17"/>
        <v>0</v>
      </c>
      <c r="J133" s="115">
        <f t="shared" si="17"/>
        <v>0</v>
      </c>
      <c r="K133" s="115">
        <f t="shared" si="17"/>
        <v>0</v>
      </c>
      <c r="L133" s="115">
        <f t="shared" si="17"/>
        <v>0</v>
      </c>
      <c r="M133" s="115">
        <f t="shared" si="17"/>
        <v>0</v>
      </c>
      <c r="N133" s="115">
        <f t="shared" si="17"/>
        <v>0</v>
      </c>
      <c r="O133" s="115">
        <f t="shared" si="17"/>
        <v>0</v>
      </c>
      <c r="P133" s="116">
        <f t="shared" si="16"/>
        <v>0</v>
      </c>
    </row>
    <row r="134" spans="1:16" ht="18.75">
      <c r="A134" s="8"/>
      <c r="B134" s="6"/>
      <c r="C134" s="7" t="s">
        <v>18</v>
      </c>
      <c r="D134" s="6">
        <f aca="true" t="shared" si="18" ref="D134:O134">+D126+D128+D131</f>
        <v>4622.262</v>
      </c>
      <c r="E134" s="6">
        <f t="shared" si="18"/>
        <v>4566.656</v>
      </c>
      <c r="F134" s="6">
        <f t="shared" si="18"/>
        <v>3257.237</v>
      </c>
      <c r="G134" s="6">
        <f t="shared" si="18"/>
        <v>924.718</v>
      </c>
      <c r="H134" s="6">
        <f t="shared" si="18"/>
        <v>321.624</v>
      </c>
      <c r="I134" s="6">
        <f t="shared" si="18"/>
        <v>239.104</v>
      </c>
      <c r="J134" s="6">
        <f t="shared" si="18"/>
        <v>88.205</v>
      </c>
      <c r="K134" s="6">
        <f t="shared" si="18"/>
        <v>124.749</v>
      </c>
      <c r="L134" s="6">
        <f t="shared" si="18"/>
        <v>81.749</v>
      </c>
      <c r="M134" s="6">
        <f t="shared" si="18"/>
        <v>87.208</v>
      </c>
      <c r="N134" s="6">
        <f t="shared" si="18"/>
        <v>420.657</v>
      </c>
      <c r="O134" s="6">
        <f t="shared" si="18"/>
        <v>1135.909</v>
      </c>
      <c r="P134" s="117">
        <f t="shared" si="16"/>
        <v>15870.077999999998</v>
      </c>
    </row>
    <row r="135" spans="1:16" s="126" customFormat="1" ht="18.75">
      <c r="A135" s="19"/>
      <c r="B135" s="20" t="s">
        <v>0</v>
      </c>
      <c r="C135" s="21" t="s">
        <v>16</v>
      </c>
      <c r="D135" s="124">
        <f>D132+D123+D99</f>
        <v>3657.9839999999986</v>
      </c>
      <c r="E135" s="124">
        <f>E132+E123+E99</f>
        <v>4019.2340000000004</v>
      </c>
      <c r="F135" s="124">
        <f>F132+F123+F99</f>
        <v>2669.18</v>
      </c>
      <c r="G135" s="124">
        <f>G132+G123+G99</f>
        <v>3585.6589999999997</v>
      </c>
      <c r="H135" s="124">
        <f aca="true" t="shared" si="19" ref="H135:N135">H99+H123+H132</f>
        <v>6677.638000000002</v>
      </c>
      <c r="I135" s="124">
        <f t="shared" si="19"/>
        <v>12766.447999999999</v>
      </c>
      <c r="J135" s="124">
        <f t="shared" si="19"/>
        <v>12834.823999999999</v>
      </c>
      <c r="K135" s="124">
        <f t="shared" si="19"/>
        <v>9360.091999999999</v>
      </c>
      <c r="L135" s="124">
        <f t="shared" si="19"/>
        <v>15108.9</v>
      </c>
      <c r="M135" s="124">
        <f t="shared" si="19"/>
        <v>14858.167000000003</v>
      </c>
      <c r="N135" s="124">
        <f t="shared" si="19"/>
        <v>17493.077999999998</v>
      </c>
      <c r="O135" s="124">
        <f>O132+O123+O99</f>
        <v>12034.669999999996</v>
      </c>
      <c r="P135" s="125">
        <f t="shared" si="16"/>
        <v>115065.87399999998</v>
      </c>
    </row>
    <row r="136" spans="1:16" s="126" customFormat="1" ht="18.75">
      <c r="A136" s="19"/>
      <c r="B136" s="22" t="s">
        <v>194</v>
      </c>
      <c r="C136" s="23" t="s">
        <v>79</v>
      </c>
      <c r="D136" s="127">
        <f>D133</f>
        <v>0</v>
      </c>
      <c r="E136" s="127">
        <f aca="true" t="shared" si="20" ref="E136:O136">E133</f>
        <v>0</v>
      </c>
      <c r="F136" s="127">
        <f t="shared" si="20"/>
        <v>0</v>
      </c>
      <c r="G136" s="127">
        <f t="shared" si="20"/>
        <v>0</v>
      </c>
      <c r="H136" s="127">
        <f t="shared" si="20"/>
        <v>0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127">
        <f t="shared" si="20"/>
        <v>0</v>
      </c>
      <c r="N136" s="127">
        <f t="shared" si="20"/>
        <v>0</v>
      </c>
      <c r="O136" s="127">
        <f t="shared" si="20"/>
        <v>0</v>
      </c>
      <c r="P136" s="128">
        <f t="shared" si="16"/>
        <v>0</v>
      </c>
    </row>
    <row r="137" spans="1:16" s="126" customFormat="1" ht="19.5" thickBot="1">
      <c r="A137" s="24"/>
      <c r="B137" s="25"/>
      <c r="C137" s="26" t="s">
        <v>18</v>
      </c>
      <c r="D137" s="129">
        <f>D134+D124+D100</f>
        <v>710773.29</v>
      </c>
      <c r="E137" s="129">
        <f>E134+E124+E100</f>
        <v>550132.885</v>
      </c>
      <c r="F137" s="129">
        <f>F134+F124+F100</f>
        <v>614862.4280000001</v>
      </c>
      <c r="G137" s="129">
        <f>G134+G124+G100</f>
        <v>875351.095</v>
      </c>
      <c r="H137" s="129">
        <f aca="true" t="shared" si="21" ref="H137:N137">H100+H124+H134</f>
        <v>1037800.492</v>
      </c>
      <c r="I137" s="129">
        <f t="shared" si="21"/>
        <v>2063417.6120000004</v>
      </c>
      <c r="J137" s="129">
        <f t="shared" si="21"/>
        <v>2281355.215</v>
      </c>
      <c r="K137" s="129">
        <f t="shared" si="21"/>
        <v>1191715.0090000003</v>
      </c>
      <c r="L137" s="129">
        <f t="shared" si="21"/>
        <v>1305862.1419999998</v>
      </c>
      <c r="M137" s="129">
        <f t="shared" si="21"/>
        <v>1714563.2290000003</v>
      </c>
      <c r="N137" s="129">
        <f t="shared" si="21"/>
        <v>1890515.053</v>
      </c>
      <c r="O137" s="129">
        <f>O134+O124+O100</f>
        <v>1051363.296</v>
      </c>
      <c r="P137" s="130">
        <f t="shared" si="16"/>
        <v>15287711.746</v>
      </c>
    </row>
    <row r="138" spans="15:16" ht="18.75">
      <c r="O138" s="34"/>
      <c r="P138" s="36" t="s">
        <v>93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headerFooter alignWithMargins="0">
    <oddFooter>&amp;C&amp;16－ &amp;P －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195" customWidth="1"/>
  </cols>
  <sheetData>
    <row r="1" ht="18.75">
      <c r="B1" s="16" t="s">
        <v>0</v>
      </c>
    </row>
    <row r="2" spans="1:15" ht="19.5" thickBot="1">
      <c r="A2" s="13"/>
      <c r="B2" s="31" t="s">
        <v>80</v>
      </c>
      <c r="C2" s="13"/>
      <c r="O2" s="13" t="s">
        <v>90</v>
      </c>
    </row>
    <row r="3" spans="1:16" ht="18.75">
      <c r="A3" s="1"/>
      <c r="B3" s="2"/>
      <c r="C3" s="2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3" t="s">
        <v>0</v>
      </c>
      <c r="B4" s="305" t="s">
        <v>15</v>
      </c>
      <c r="C4" s="5" t="s">
        <v>16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16">
        <f>SUM(D4:O4)</f>
        <v>0</v>
      </c>
    </row>
    <row r="5" spans="1:16" ht="18.75">
      <c r="A5" s="3" t="s">
        <v>17</v>
      </c>
      <c r="B5" s="306"/>
      <c r="C5" s="7" t="s">
        <v>18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17">
        <f>SUM(D5:O5)</f>
        <v>0</v>
      </c>
    </row>
    <row r="6" spans="1:16" ht="18.75">
      <c r="A6" s="3" t="s">
        <v>19</v>
      </c>
      <c r="B6" s="15" t="s">
        <v>20</v>
      </c>
      <c r="C6" s="5" t="s">
        <v>16</v>
      </c>
      <c r="D6" s="196">
        <v>0.2</v>
      </c>
      <c r="E6" s="196">
        <v>0.035</v>
      </c>
      <c r="F6" s="196">
        <v>0.431</v>
      </c>
      <c r="G6" s="196">
        <v>0.084</v>
      </c>
      <c r="H6" s="196">
        <v>0.017</v>
      </c>
      <c r="I6" s="196">
        <v>1.454</v>
      </c>
      <c r="J6" s="196">
        <v>1.095</v>
      </c>
      <c r="K6" s="196">
        <v>1.384</v>
      </c>
      <c r="L6" s="196">
        <v>0.093</v>
      </c>
      <c r="M6" s="196">
        <v>0.261</v>
      </c>
      <c r="N6" s="196">
        <v>0.902</v>
      </c>
      <c r="O6" s="196">
        <v>0.586</v>
      </c>
      <c r="P6" s="116">
        <f aca="true" t="shared" si="0" ref="P6:P35">SUM(D6:O6)</f>
        <v>6.542</v>
      </c>
    </row>
    <row r="7" spans="1:16" ht="18.75">
      <c r="A7" s="3" t="s">
        <v>21</v>
      </c>
      <c r="B7" s="7" t="s">
        <v>22</v>
      </c>
      <c r="C7" s="7" t="s">
        <v>18</v>
      </c>
      <c r="D7" s="197">
        <v>107.1</v>
      </c>
      <c r="E7" s="197">
        <v>14.7</v>
      </c>
      <c r="F7" s="197">
        <v>197.19</v>
      </c>
      <c r="G7" s="197">
        <v>44.1</v>
      </c>
      <c r="H7" s="197">
        <v>11.34</v>
      </c>
      <c r="I7" s="197">
        <v>470.61</v>
      </c>
      <c r="J7" s="197">
        <v>407.768</v>
      </c>
      <c r="K7" s="197">
        <v>399.998</v>
      </c>
      <c r="L7" s="197">
        <v>44.1</v>
      </c>
      <c r="M7" s="197">
        <v>115.71</v>
      </c>
      <c r="N7" s="197">
        <v>343.56</v>
      </c>
      <c r="O7" s="197">
        <v>211.155</v>
      </c>
      <c r="P7" s="117">
        <f t="shared" si="0"/>
        <v>2367.331</v>
      </c>
    </row>
    <row r="8" spans="1:16" ht="18.75">
      <c r="A8" s="3" t="s">
        <v>23</v>
      </c>
      <c r="B8" s="303" t="s">
        <v>129</v>
      </c>
      <c r="C8" s="5" t="s">
        <v>16</v>
      </c>
      <c r="D8" s="176">
        <f aca="true" t="shared" si="1" ref="D8:F9">D4+D6</f>
        <v>0.2</v>
      </c>
      <c r="E8" s="176">
        <f t="shared" si="1"/>
        <v>0.035</v>
      </c>
      <c r="F8" s="198">
        <f t="shared" si="1"/>
        <v>0.431</v>
      </c>
      <c r="G8" s="198">
        <f aca="true" t="shared" si="2" ref="G8:O9">G4+G6</f>
        <v>0.084</v>
      </c>
      <c r="H8" s="198">
        <f t="shared" si="2"/>
        <v>0.017</v>
      </c>
      <c r="I8" s="176">
        <f t="shared" si="2"/>
        <v>1.454</v>
      </c>
      <c r="J8" s="176">
        <f t="shared" si="2"/>
        <v>1.095</v>
      </c>
      <c r="K8" s="176">
        <f t="shared" si="2"/>
        <v>1.384</v>
      </c>
      <c r="L8" s="176">
        <f t="shared" si="2"/>
        <v>0.093</v>
      </c>
      <c r="M8" s="176">
        <f t="shared" si="2"/>
        <v>0.261</v>
      </c>
      <c r="N8" s="176">
        <f t="shared" si="2"/>
        <v>0.902</v>
      </c>
      <c r="O8" s="176">
        <f t="shared" si="2"/>
        <v>0.586</v>
      </c>
      <c r="P8" s="116">
        <f t="shared" si="0"/>
        <v>6.542</v>
      </c>
    </row>
    <row r="9" spans="1:16" ht="18.75">
      <c r="A9" s="8"/>
      <c r="B9" s="304"/>
      <c r="C9" s="7" t="s">
        <v>18</v>
      </c>
      <c r="D9" s="177">
        <f t="shared" si="1"/>
        <v>107.1</v>
      </c>
      <c r="E9" s="177">
        <f t="shared" si="1"/>
        <v>14.7</v>
      </c>
      <c r="F9" s="174">
        <f t="shared" si="1"/>
        <v>197.19</v>
      </c>
      <c r="G9" s="174">
        <f t="shared" si="2"/>
        <v>44.1</v>
      </c>
      <c r="H9" s="174">
        <f t="shared" si="2"/>
        <v>11.34</v>
      </c>
      <c r="I9" s="177">
        <f t="shared" si="2"/>
        <v>470.61</v>
      </c>
      <c r="J9" s="177">
        <f t="shared" si="2"/>
        <v>407.768</v>
      </c>
      <c r="K9" s="177">
        <f t="shared" si="2"/>
        <v>399.998</v>
      </c>
      <c r="L9" s="177">
        <f t="shared" si="2"/>
        <v>44.1</v>
      </c>
      <c r="M9" s="177">
        <f t="shared" si="2"/>
        <v>115.71</v>
      </c>
      <c r="N9" s="177">
        <f t="shared" si="2"/>
        <v>343.56</v>
      </c>
      <c r="O9" s="177">
        <f t="shared" si="2"/>
        <v>211.155</v>
      </c>
      <c r="P9" s="117">
        <f t="shared" si="0"/>
        <v>2367.331</v>
      </c>
    </row>
    <row r="10" spans="1:16" ht="18.75">
      <c r="A10" s="307" t="s">
        <v>25</v>
      </c>
      <c r="B10" s="308"/>
      <c r="C10" s="5" t="s">
        <v>16</v>
      </c>
      <c r="D10" s="196">
        <v>1.4016</v>
      </c>
      <c r="E10" s="196">
        <v>2.0991</v>
      </c>
      <c r="F10" s="196">
        <v>3.6623</v>
      </c>
      <c r="G10" s="196">
        <v>1.7879</v>
      </c>
      <c r="H10" s="196">
        <v>10.0342</v>
      </c>
      <c r="I10" s="196">
        <v>11.8626</v>
      </c>
      <c r="J10" s="196">
        <v>10.3529</v>
      </c>
      <c r="K10" s="196">
        <v>4.2698</v>
      </c>
      <c r="L10" s="196">
        <v>3.2063</v>
      </c>
      <c r="M10" s="196">
        <v>2.5422</v>
      </c>
      <c r="N10" s="196">
        <v>0.0419</v>
      </c>
      <c r="O10" s="196"/>
      <c r="P10" s="116">
        <f t="shared" si="0"/>
        <v>51.260799999999996</v>
      </c>
    </row>
    <row r="11" spans="1:16" ht="18.75">
      <c r="A11" s="309"/>
      <c r="B11" s="310"/>
      <c r="C11" s="7" t="s">
        <v>18</v>
      </c>
      <c r="D11" s="197">
        <v>108.135</v>
      </c>
      <c r="E11" s="197">
        <v>496.14</v>
      </c>
      <c r="F11" s="197">
        <v>493.318</v>
      </c>
      <c r="G11" s="197">
        <v>591.179</v>
      </c>
      <c r="H11" s="197">
        <v>4984.072</v>
      </c>
      <c r="I11" s="197">
        <v>5791.701</v>
      </c>
      <c r="J11" s="197">
        <v>5308.567</v>
      </c>
      <c r="K11" s="197">
        <v>2524.388</v>
      </c>
      <c r="L11" s="197">
        <v>2086.729</v>
      </c>
      <c r="M11" s="197">
        <v>1700.619</v>
      </c>
      <c r="N11" s="197">
        <v>23.247</v>
      </c>
      <c r="O11" s="197"/>
      <c r="P11" s="117">
        <f t="shared" si="0"/>
        <v>24108.094999999998</v>
      </c>
    </row>
    <row r="12" spans="1:16" ht="18.75">
      <c r="A12" s="10"/>
      <c r="B12" s="305" t="s">
        <v>26</v>
      </c>
      <c r="C12" s="5" t="s">
        <v>16</v>
      </c>
      <c r="D12" s="196">
        <v>3.0592</v>
      </c>
      <c r="E12" s="196">
        <v>1.8198</v>
      </c>
      <c r="F12" s="196">
        <v>2.1783</v>
      </c>
      <c r="G12" s="196">
        <v>2.6241</v>
      </c>
      <c r="H12" s="196">
        <v>3.8226</v>
      </c>
      <c r="I12" s="196">
        <v>5.2428</v>
      </c>
      <c r="J12" s="196">
        <v>31.3689</v>
      </c>
      <c r="K12" s="196">
        <v>174.0516</v>
      </c>
      <c r="L12" s="196">
        <v>1.7982</v>
      </c>
      <c r="M12" s="196">
        <v>0.6132</v>
      </c>
      <c r="N12" s="196">
        <v>0.6405</v>
      </c>
      <c r="O12" s="196">
        <v>2.3983</v>
      </c>
      <c r="P12" s="116">
        <f t="shared" si="0"/>
        <v>229.61750000000004</v>
      </c>
    </row>
    <row r="13" spans="1:16" ht="18.75">
      <c r="A13" s="3" t="s">
        <v>0</v>
      </c>
      <c r="B13" s="306"/>
      <c r="C13" s="7" t="s">
        <v>18</v>
      </c>
      <c r="D13" s="197">
        <v>9641.73</v>
      </c>
      <c r="E13" s="197">
        <v>5108.24</v>
      </c>
      <c r="F13" s="197">
        <v>6418.08</v>
      </c>
      <c r="G13" s="197">
        <v>7644.329</v>
      </c>
      <c r="H13" s="197">
        <v>7810.128</v>
      </c>
      <c r="I13" s="197">
        <v>9637.551</v>
      </c>
      <c r="J13" s="197">
        <v>50697.775</v>
      </c>
      <c r="K13" s="197">
        <v>186695.544</v>
      </c>
      <c r="L13" s="197">
        <v>6074.523</v>
      </c>
      <c r="M13" s="197">
        <v>1836.513</v>
      </c>
      <c r="N13" s="197">
        <v>1852.904</v>
      </c>
      <c r="O13" s="197">
        <v>6647.478</v>
      </c>
      <c r="P13" s="117">
        <f t="shared" si="0"/>
        <v>300064.7949999999</v>
      </c>
    </row>
    <row r="14" spans="1:16" ht="18.75">
      <c r="A14" s="3" t="s">
        <v>27</v>
      </c>
      <c r="B14" s="305" t="s">
        <v>28</v>
      </c>
      <c r="C14" s="5" t="s">
        <v>16</v>
      </c>
      <c r="D14" s="196">
        <v>0.0228</v>
      </c>
      <c r="E14" s="196"/>
      <c r="F14" s="196">
        <v>0.0185</v>
      </c>
      <c r="G14" s="196">
        <v>0.1468</v>
      </c>
      <c r="H14" s="196">
        <v>0.0132</v>
      </c>
      <c r="I14" s="196">
        <v>0.0149</v>
      </c>
      <c r="J14" s="196"/>
      <c r="K14" s="196">
        <v>0.1196</v>
      </c>
      <c r="L14" s="196">
        <v>0.2799</v>
      </c>
      <c r="M14" s="196">
        <v>0.0748</v>
      </c>
      <c r="N14" s="196">
        <v>0.0419</v>
      </c>
      <c r="O14" s="196">
        <v>0.0224</v>
      </c>
      <c r="P14" s="116">
        <f t="shared" si="0"/>
        <v>0.7547999999999999</v>
      </c>
    </row>
    <row r="15" spans="1:16" ht="18.75">
      <c r="A15" s="3" t="s">
        <v>0</v>
      </c>
      <c r="B15" s="306"/>
      <c r="C15" s="7" t="s">
        <v>18</v>
      </c>
      <c r="D15" s="197">
        <v>15.561</v>
      </c>
      <c r="E15" s="197"/>
      <c r="F15" s="197">
        <v>15.54</v>
      </c>
      <c r="G15" s="197">
        <v>63.21</v>
      </c>
      <c r="H15" s="197">
        <v>12.18</v>
      </c>
      <c r="I15" s="197">
        <v>21.903</v>
      </c>
      <c r="J15" s="197"/>
      <c r="K15" s="197">
        <v>90.396</v>
      </c>
      <c r="L15" s="197">
        <v>142.364</v>
      </c>
      <c r="M15" s="197">
        <v>45.582</v>
      </c>
      <c r="N15" s="197">
        <v>35.191</v>
      </c>
      <c r="O15" s="197">
        <v>15.641</v>
      </c>
      <c r="P15" s="117">
        <f t="shared" si="0"/>
        <v>457.56800000000004</v>
      </c>
    </row>
    <row r="16" spans="1:16" ht="18.75">
      <c r="A16" s="3" t="s">
        <v>29</v>
      </c>
      <c r="B16" s="305" t="s">
        <v>30</v>
      </c>
      <c r="C16" s="5" t="s">
        <v>16</v>
      </c>
      <c r="D16" s="196">
        <v>84.7292</v>
      </c>
      <c r="E16" s="196">
        <v>45.0502</v>
      </c>
      <c r="F16" s="196">
        <v>68.6616</v>
      </c>
      <c r="G16" s="196">
        <v>60.0885</v>
      </c>
      <c r="H16" s="196">
        <v>50.9041</v>
      </c>
      <c r="I16" s="196">
        <v>41.6028</v>
      </c>
      <c r="J16" s="196">
        <v>27.7468</v>
      </c>
      <c r="K16" s="196">
        <v>55.1416</v>
      </c>
      <c r="L16" s="196">
        <v>43.7642</v>
      </c>
      <c r="M16" s="196">
        <v>134.6986</v>
      </c>
      <c r="N16" s="196">
        <v>139.8092</v>
      </c>
      <c r="O16" s="196">
        <v>122.4446</v>
      </c>
      <c r="P16" s="116">
        <f t="shared" si="0"/>
        <v>874.6414000000001</v>
      </c>
    </row>
    <row r="17" spans="1:16" ht="18.75">
      <c r="A17" s="10"/>
      <c r="B17" s="306"/>
      <c r="C17" s="7" t="s">
        <v>18</v>
      </c>
      <c r="D17" s="197">
        <v>68350.227</v>
      </c>
      <c r="E17" s="197">
        <v>39225.746</v>
      </c>
      <c r="F17" s="197">
        <v>63688.196</v>
      </c>
      <c r="G17" s="197">
        <v>74676.6</v>
      </c>
      <c r="H17" s="197">
        <v>60236.283</v>
      </c>
      <c r="I17" s="197">
        <v>48932.866</v>
      </c>
      <c r="J17" s="197">
        <v>30591.978</v>
      </c>
      <c r="K17" s="197">
        <v>78989.169</v>
      </c>
      <c r="L17" s="197">
        <v>77383.734</v>
      </c>
      <c r="M17" s="197">
        <v>196706.695</v>
      </c>
      <c r="N17" s="197">
        <v>153971.802</v>
      </c>
      <c r="O17" s="197">
        <v>129011.495</v>
      </c>
      <c r="P17" s="117">
        <f t="shared" si="0"/>
        <v>1021764.791</v>
      </c>
    </row>
    <row r="18" spans="1:16" ht="18.75">
      <c r="A18" s="3" t="s">
        <v>31</v>
      </c>
      <c r="B18" s="15" t="s">
        <v>130</v>
      </c>
      <c r="C18" s="5" t="s">
        <v>16</v>
      </c>
      <c r="D18" s="196">
        <v>56.3868</v>
      </c>
      <c r="E18" s="196">
        <v>52.1356</v>
      </c>
      <c r="F18" s="196">
        <v>72.19</v>
      </c>
      <c r="G18" s="196">
        <v>44.8597</v>
      </c>
      <c r="H18" s="196">
        <v>10.4067</v>
      </c>
      <c r="I18" s="196">
        <v>18.5012</v>
      </c>
      <c r="J18" s="196">
        <v>13.02</v>
      </c>
      <c r="K18" s="196">
        <v>41.5177</v>
      </c>
      <c r="L18" s="196">
        <v>1.1044</v>
      </c>
      <c r="M18" s="196">
        <v>3.1288</v>
      </c>
      <c r="N18" s="196">
        <v>1.4002</v>
      </c>
      <c r="O18" s="196">
        <v>2.0074</v>
      </c>
      <c r="P18" s="116">
        <f t="shared" si="0"/>
        <v>316.6585</v>
      </c>
    </row>
    <row r="19" spans="1:16" ht="18.75">
      <c r="A19" s="10"/>
      <c r="B19" s="7" t="s">
        <v>131</v>
      </c>
      <c r="C19" s="7" t="s">
        <v>18</v>
      </c>
      <c r="D19" s="197">
        <v>31548.712</v>
      </c>
      <c r="E19" s="197">
        <v>29473.442</v>
      </c>
      <c r="F19" s="197">
        <v>36716.199</v>
      </c>
      <c r="G19" s="197">
        <v>23035.034</v>
      </c>
      <c r="H19" s="197">
        <v>4374.713</v>
      </c>
      <c r="I19" s="197">
        <v>10354.055</v>
      </c>
      <c r="J19" s="197">
        <v>6614.516</v>
      </c>
      <c r="K19" s="197">
        <v>26451.236</v>
      </c>
      <c r="L19" s="197">
        <v>1976.207</v>
      </c>
      <c r="M19" s="197">
        <v>4434.422</v>
      </c>
      <c r="N19" s="197">
        <v>1766.939</v>
      </c>
      <c r="O19" s="197">
        <v>1897.506</v>
      </c>
      <c r="P19" s="117">
        <f t="shared" si="0"/>
        <v>178642.981</v>
      </c>
    </row>
    <row r="20" spans="1:16" ht="18.75">
      <c r="A20" s="3" t="s">
        <v>23</v>
      </c>
      <c r="B20" s="305" t="s">
        <v>32</v>
      </c>
      <c r="C20" s="5" t="s">
        <v>16</v>
      </c>
      <c r="D20" s="196">
        <v>250.708</v>
      </c>
      <c r="E20" s="196">
        <v>202.1022</v>
      </c>
      <c r="F20" s="196">
        <v>206.6948</v>
      </c>
      <c r="G20" s="196">
        <v>132.2236</v>
      </c>
      <c r="H20" s="196">
        <v>51.5902</v>
      </c>
      <c r="I20" s="196">
        <v>30.2937</v>
      </c>
      <c r="J20" s="196">
        <v>31.2326</v>
      </c>
      <c r="K20" s="196">
        <v>0.03</v>
      </c>
      <c r="L20" s="196">
        <v>3.4652</v>
      </c>
      <c r="M20" s="196">
        <v>47.675</v>
      </c>
      <c r="N20" s="196">
        <v>186.0674</v>
      </c>
      <c r="O20" s="196">
        <v>255.7536</v>
      </c>
      <c r="P20" s="116">
        <f t="shared" si="0"/>
        <v>1397.8363</v>
      </c>
    </row>
    <row r="21" spans="1:16" ht="18.75">
      <c r="A21" s="10"/>
      <c r="B21" s="306"/>
      <c r="C21" s="7" t="s">
        <v>18</v>
      </c>
      <c r="D21" s="197">
        <v>100308.315</v>
      </c>
      <c r="E21" s="197">
        <v>93489.231</v>
      </c>
      <c r="F21" s="197">
        <v>82552.445</v>
      </c>
      <c r="G21" s="197">
        <v>46322.81</v>
      </c>
      <c r="H21" s="197">
        <v>17021.902</v>
      </c>
      <c r="I21" s="197">
        <v>8747.151</v>
      </c>
      <c r="J21" s="197">
        <v>10899.096</v>
      </c>
      <c r="K21" s="197">
        <v>10.5</v>
      </c>
      <c r="L21" s="197">
        <v>2248.511</v>
      </c>
      <c r="M21" s="197">
        <v>24898.859</v>
      </c>
      <c r="N21" s="197">
        <v>60262.624</v>
      </c>
      <c r="O21" s="197">
        <v>74096.011</v>
      </c>
      <c r="P21" s="117">
        <f t="shared" si="0"/>
        <v>520857.4550000001</v>
      </c>
    </row>
    <row r="22" spans="1:16" ht="18.75">
      <c r="A22" s="10"/>
      <c r="B22" s="303" t="s">
        <v>132</v>
      </c>
      <c r="C22" s="5" t="s">
        <v>16</v>
      </c>
      <c r="D22" s="198">
        <f aca="true" t="shared" si="3" ref="D22:F23">D12+D14+D16+D18+D20</f>
        <v>394.906</v>
      </c>
      <c r="E22" s="198">
        <f t="shared" si="3"/>
        <v>301.1078</v>
      </c>
      <c r="F22" s="198">
        <f t="shared" si="3"/>
        <v>349.7432</v>
      </c>
      <c r="G22" s="198">
        <f aca="true" t="shared" si="4" ref="G22:K23">G12+G14+G16+G18+G20</f>
        <v>239.9427</v>
      </c>
      <c r="H22" s="198">
        <f t="shared" si="4"/>
        <v>116.73680000000002</v>
      </c>
      <c r="I22" s="198">
        <f t="shared" si="4"/>
        <v>95.6554</v>
      </c>
      <c r="J22" s="198">
        <f t="shared" si="4"/>
        <v>103.3683</v>
      </c>
      <c r="K22" s="198">
        <f t="shared" si="4"/>
        <v>270.86049999999994</v>
      </c>
      <c r="L22" s="198">
        <f aca="true" t="shared" si="5" ref="L22:O23">L12+L14+L16+L18+L20</f>
        <v>50.4119</v>
      </c>
      <c r="M22" s="198">
        <f t="shared" si="5"/>
        <v>186.1904</v>
      </c>
      <c r="N22" s="198">
        <f t="shared" si="5"/>
        <v>327.9592</v>
      </c>
      <c r="O22" s="198">
        <f t="shared" si="5"/>
        <v>382.6263</v>
      </c>
      <c r="P22" s="116">
        <f t="shared" si="0"/>
        <v>2819.508500000001</v>
      </c>
    </row>
    <row r="23" spans="1:16" ht="18.75">
      <c r="A23" s="8"/>
      <c r="B23" s="304"/>
      <c r="C23" s="7" t="s">
        <v>18</v>
      </c>
      <c r="D23" s="174">
        <f t="shared" si="3"/>
        <v>209864.54499999998</v>
      </c>
      <c r="E23" s="174">
        <f t="shared" si="3"/>
        <v>167296.65899999999</v>
      </c>
      <c r="F23" s="174">
        <f t="shared" si="3"/>
        <v>189390.46000000002</v>
      </c>
      <c r="G23" s="174">
        <f t="shared" si="4"/>
        <v>151741.983</v>
      </c>
      <c r="H23" s="174">
        <f t="shared" si="4"/>
        <v>89455.206</v>
      </c>
      <c r="I23" s="174">
        <f t="shared" si="4"/>
        <v>77693.526</v>
      </c>
      <c r="J23" s="174">
        <f t="shared" si="4"/>
        <v>98803.365</v>
      </c>
      <c r="K23" s="174">
        <f t="shared" si="4"/>
        <v>292236.845</v>
      </c>
      <c r="L23" s="174">
        <f t="shared" si="5"/>
        <v>87825.33899999999</v>
      </c>
      <c r="M23" s="174">
        <f t="shared" si="5"/>
        <v>227922.071</v>
      </c>
      <c r="N23" s="174">
        <f t="shared" si="5"/>
        <v>217889.46000000002</v>
      </c>
      <c r="O23" s="174">
        <f t="shared" si="5"/>
        <v>211668.131</v>
      </c>
      <c r="P23" s="117">
        <f t="shared" si="0"/>
        <v>2021787.5899999999</v>
      </c>
    </row>
    <row r="24" spans="1:16" ht="18.75">
      <c r="A24" s="3" t="s">
        <v>0</v>
      </c>
      <c r="B24" s="305" t="s">
        <v>33</v>
      </c>
      <c r="C24" s="5" t="s">
        <v>16</v>
      </c>
      <c r="D24" s="196">
        <v>2.866</v>
      </c>
      <c r="E24" s="196">
        <v>2.836</v>
      </c>
      <c r="F24" s="196">
        <v>1.449</v>
      </c>
      <c r="G24" s="196">
        <v>4.511</v>
      </c>
      <c r="H24" s="196">
        <v>2.9366</v>
      </c>
      <c r="I24" s="196">
        <v>1.015</v>
      </c>
      <c r="J24" s="196">
        <v>1.4206</v>
      </c>
      <c r="K24" s="196">
        <v>2.5654</v>
      </c>
      <c r="L24" s="196">
        <v>2.609</v>
      </c>
      <c r="M24" s="196">
        <v>8.4865</v>
      </c>
      <c r="N24" s="196">
        <v>10.4891</v>
      </c>
      <c r="O24" s="196">
        <v>11.2016</v>
      </c>
      <c r="P24" s="116">
        <f t="shared" si="0"/>
        <v>52.385799999999996</v>
      </c>
    </row>
    <row r="25" spans="1:16" ht="18.75">
      <c r="A25" s="3" t="s">
        <v>34</v>
      </c>
      <c r="B25" s="306"/>
      <c r="C25" s="7" t="s">
        <v>18</v>
      </c>
      <c r="D25" s="197">
        <v>1742.948</v>
      </c>
      <c r="E25" s="197">
        <v>2140.426</v>
      </c>
      <c r="F25" s="197">
        <v>1168.377</v>
      </c>
      <c r="G25" s="197">
        <v>4641.79</v>
      </c>
      <c r="H25" s="197">
        <v>3163.63</v>
      </c>
      <c r="I25" s="197">
        <v>723.818</v>
      </c>
      <c r="J25" s="197">
        <v>1167.159</v>
      </c>
      <c r="K25" s="197">
        <v>2235.881</v>
      </c>
      <c r="L25" s="197">
        <v>2385.443</v>
      </c>
      <c r="M25" s="197">
        <v>6802.797</v>
      </c>
      <c r="N25" s="197">
        <v>5980.355</v>
      </c>
      <c r="O25" s="197">
        <v>7810.032</v>
      </c>
      <c r="P25" s="117">
        <f t="shared" si="0"/>
        <v>39962.656</v>
      </c>
    </row>
    <row r="26" spans="1:16" ht="18.75">
      <c r="A26" s="3" t="s">
        <v>35</v>
      </c>
      <c r="B26" s="15" t="s">
        <v>20</v>
      </c>
      <c r="C26" s="5" t="s">
        <v>16</v>
      </c>
      <c r="D26" s="196">
        <v>12.0616</v>
      </c>
      <c r="E26" s="196">
        <v>6.274</v>
      </c>
      <c r="F26" s="196">
        <v>17.091</v>
      </c>
      <c r="G26" s="196">
        <v>17.906</v>
      </c>
      <c r="H26" s="196">
        <v>7.206</v>
      </c>
      <c r="I26" s="196">
        <v>5.892</v>
      </c>
      <c r="J26" s="196">
        <v>6.466</v>
      </c>
      <c r="K26" s="196">
        <v>5.335</v>
      </c>
      <c r="L26" s="196">
        <v>6.765</v>
      </c>
      <c r="M26" s="196">
        <v>17.895</v>
      </c>
      <c r="N26" s="203">
        <v>14.825</v>
      </c>
      <c r="O26" s="204">
        <v>3.227</v>
      </c>
      <c r="P26" s="116">
        <f t="shared" si="0"/>
        <v>120.94359999999999</v>
      </c>
    </row>
    <row r="27" spans="1:16" ht="18.75">
      <c r="A27" s="3" t="s">
        <v>36</v>
      </c>
      <c r="B27" s="7" t="s">
        <v>133</v>
      </c>
      <c r="C27" s="7" t="s">
        <v>18</v>
      </c>
      <c r="D27" s="197">
        <v>5158.312</v>
      </c>
      <c r="E27" s="197">
        <v>2382.57</v>
      </c>
      <c r="F27" s="197">
        <v>6309.913</v>
      </c>
      <c r="G27" s="197">
        <v>6612.905</v>
      </c>
      <c r="H27" s="197">
        <v>2723.555</v>
      </c>
      <c r="I27" s="197">
        <v>1720.448</v>
      </c>
      <c r="J27" s="197">
        <v>1564.639</v>
      </c>
      <c r="K27" s="197">
        <v>1531.459</v>
      </c>
      <c r="L27" s="197">
        <v>2387.674</v>
      </c>
      <c r="M27" s="197">
        <v>6049.486</v>
      </c>
      <c r="N27" s="197">
        <v>5304.303</v>
      </c>
      <c r="O27" s="205">
        <v>2599.623</v>
      </c>
      <c r="P27" s="117">
        <f t="shared" si="0"/>
        <v>44344.886999999995</v>
      </c>
    </row>
    <row r="28" spans="1:16" ht="18.75">
      <c r="A28" s="3" t="s">
        <v>23</v>
      </c>
      <c r="B28" s="303" t="s">
        <v>132</v>
      </c>
      <c r="C28" s="5" t="s">
        <v>16</v>
      </c>
      <c r="D28" s="198">
        <f aca="true" t="shared" si="6" ref="D28:F29">D24+D26</f>
        <v>14.9276</v>
      </c>
      <c r="E28" s="198">
        <f t="shared" si="6"/>
        <v>9.11</v>
      </c>
      <c r="F28" s="198">
        <f t="shared" si="6"/>
        <v>18.540000000000003</v>
      </c>
      <c r="G28" s="198">
        <f aca="true" t="shared" si="7" ref="G28:O29">G24+G26</f>
        <v>22.416999999999998</v>
      </c>
      <c r="H28" s="198">
        <f t="shared" si="7"/>
        <v>10.1426</v>
      </c>
      <c r="I28" s="198">
        <f t="shared" si="7"/>
        <v>6.907</v>
      </c>
      <c r="J28" s="198">
        <f t="shared" si="7"/>
        <v>7.8866000000000005</v>
      </c>
      <c r="K28" s="198">
        <f t="shared" si="7"/>
        <v>7.900399999999999</v>
      </c>
      <c r="L28" s="198">
        <f t="shared" si="7"/>
        <v>9.373999999999999</v>
      </c>
      <c r="M28" s="198">
        <f t="shared" si="7"/>
        <v>26.3815</v>
      </c>
      <c r="N28" s="173">
        <f t="shared" si="7"/>
        <v>25.3141</v>
      </c>
      <c r="O28" s="206">
        <f t="shared" si="7"/>
        <v>14.4286</v>
      </c>
      <c r="P28" s="116">
        <f t="shared" si="0"/>
        <v>173.3294</v>
      </c>
    </row>
    <row r="29" spans="1:16" ht="18.75">
      <c r="A29" s="8"/>
      <c r="B29" s="304"/>
      <c r="C29" s="7" t="s">
        <v>18</v>
      </c>
      <c r="D29" s="174">
        <f t="shared" si="6"/>
        <v>6901.26</v>
      </c>
      <c r="E29" s="174">
        <f t="shared" si="6"/>
        <v>4522.996</v>
      </c>
      <c r="F29" s="174">
        <f t="shared" si="6"/>
        <v>7478.289999999999</v>
      </c>
      <c r="G29" s="174">
        <f t="shared" si="7"/>
        <v>11254.695</v>
      </c>
      <c r="H29" s="174">
        <f t="shared" si="7"/>
        <v>5887.1849999999995</v>
      </c>
      <c r="I29" s="174">
        <f t="shared" si="7"/>
        <v>2444.266</v>
      </c>
      <c r="J29" s="174">
        <f t="shared" si="7"/>
        <v>2731.798</v>
      </c>
      <c r="K29" s="174">
        <f t="shared" si="7"/>
        <v>3767.34</v>
      </c>
      <c r="L29" s="174">
        <f t="shared" si="7"/>
        <v>4773.117</v>
      </c>
      <c r="M29" s="174">
        <f t="shared" si="7"/>
        <v>12852.283</v>
      </c>
      <c r="N29" s="174">
        <f t="shared" si="7"/>
        <v>11284.658</v>
      </c>
      <c r="O29" s="174">
        <f t="shared" si="7"/>
        <v>10409.655</v>
      </c>
      <c r="P29" s="117">
        <f t="shared" si="0"/>
        <v>84307.54299999999</v>
      </c>
    </row>
    <row r="30" spans="1:16" ht="18.75">
      <c r="A30" s="3" t="s">
        <v>0</v>
      </c>
      <c r="B30" s="305" t="s">
        <v>37</v>
      </c>
      <c r="C30" s="5" t="s">
        <v>16</v>
      </c>
      <c r="D30" s="196">
        <v>93.0672</v>
      </c>
      <c r="E30" s="196">
        <v>211.217</v>
      </c>
      <c r="F30" s="196">
        <v>234.2916</v>
      </c>
      <c r="G30" s="196">
        <v>39.8498</v>
      </c>
      <c r="H30" s="196">
        <v>0.5646</v>
      </c>
      <c r="I30" s="196">
        <v>0.1687</v>
      </c>
      <c r="J30" s="196">
        <v>5.38</v>
      </c>
      <c r="K30" s="196"/>
      <c r="L30" s="196">
        <v>0.0904</v>
      </c>
      <c r="M30" s="196">
        <v>156.3484</v>
      </c>
      <c r="N30" s="196">
        <v>185.3516</v>
      </c>
      <c r="O30" s="196">
        <v>323.1189</v>
      </c>
      <c r="P30" s="116">
        <f t="shared" si="0"/>
        <v>1249.4481999999998</v>
      </c>
    </row>
    <row r="31" spans="1:16" ht="18.75">
      <c r="A31" s="3" t="s">
        <v>38</v>
      </c>
      <c r="B31" s="306"/>
      <c r="C31" s="7" t="s">
        <v>18</v>
      </c>
      <c r="D31" s="197">
        <v>28169.658</v>
      </c>
      <c r="E31" s="197">
        <v>70796.377</v>
      </c>
      <c r="F31" s="197">
        <v>79597.549</v>
      </c>
      <c r="G31" s="197">
        <v>13606.425</v>
      </c>
      <c r="H31" s="197">
        <v>96.51</v>
      </c>
      <c r="I31" s="197">
        <v>28.704</v>
      </c>
      <c r="J31" s="197">
        <v>1501.659</v>
      </c>
      <c r="K31" s="197"/>
      <c r="L31" s="197">
        <v>35.914</v>
      </c>
      <c r="M31" s="197">
        <v>59154.277</v>
      </c>
      <c r="N31" s="197">
        <v>70136.81</v>
      </c>
      <c r="O31" s="197">
        <v>117726.124</v>
      </c>
      <c r="P31" s="117">
        <f t="shared" si="0"/>
        <v>440850.007</v>
      </c>
    </row>
    <row r="32" spans="1:16" ht="18.75">
      <c r="A32" s="3" t="s">
        <v>0</v>
      </c>
      <c r="B32" s="305" t="s">
        <v>39</v>
      </c>
      <c r="C32" s="5" t="s">
        <v>16</v>
      </c>
      <c r="D32" s="196">
        <v>13.8177</v>
      </c>
      <c r="E32" s="196">
        <v>7.7317</v>
      </c>
      <c r="F32" s="196">
        <v>6.7802</v>
      </c>
      <c r="G32" s="196">
        <v>6.2512</v>
      </c>
      <c r="H32" s="196">
        <v>0.127</v>
      </c>
      <c r="I32" s="196">
        <v>0.0975</v>
      </c>
      <c r="J32" s="196">
        <v>0.0026</v>
      </c>
      <c r="K32" s="196"/>
      <c r="L32" s="196">
        <v>0.1622</v>
      </c>
      <c r="M32" s="196">
        <v>0.2051</v>
      </c>
      <c r="N32" s="196">
        <v>0.7803</v>
      </c>
      <c r="O32" s="196">
        <v>539.2398</v>
      </c>
      <c r="P32" s="116">
        <f t="shared" si="0"/>
        <v>575.1953</v>
      </c>
    </row>
    <row r="33" spans="1:16" ht="18.75">
      <c r="A33" s="3" t="s">
        <v>40</v>
      </c>
      <c r="B33" s="306"/>
      <c r="C33" s="7" t="s">
        <v>18</v>
      </c>
      <c r="D33" s="197">
        <v>1764.433</v>
      </c>
      <c r="E33" s="197">
        <v>995.089</v>
      </c>
      <c r="F33" s="197">
        <v>696.616</v>
      </c>
      <c r="G33" s="197">
        <v>759.575</v>
      </c>
      <c r="H33" s="197">
        <v>8.745</v>
      </c>
      <c r="I33" s="197">
        <v>5.839</v>
      </c>
      <c r="J33" s="197">
        <v>0.137</v>
      </c>
      <c r="K33" s="197"/>
      <c r="L33" s="197">
        <v>23.645</v>
      </c>
      <c r="M33" s="197">
        <v>53.703</v>
      </c>
      <c r="N33" s="197">
        <v>264.101</v>
      </c>
      <c r="O33" s="197">
        <v>100063.227</v>
      </c>
      <c r="P33" s="117">
        <f t="shared" si="0"/>
        <v>104635.11</v>
      </c>
    </row>
    <row r="34" spans="1:16" ht="18.75">
      <c r="A34" s="10"/>
      <c r="B34" s="15" t="s">
        <v>20</v>
      </c>
      <c r="C34" s="5" t="s">
        <v>16</v>
      </c>
      <c r="D34" s="196"/>
      <c r="E34" s="196"/>
      <c r="F34" s="196">
        <v>0.0036</v>
      </c>
      <c r="G34" s="196"/>
      <c r="H34" s="196">
        <v>0.3518</v>
      </c>
      <c r="I34" s="196"/>
      <c r="J34" s="196"/>
      <c r="K34" s="196"/>
      <c r="L34" s="196"/>
      <c r="M34" s="196"/>
      <c r="N34" s="196"/>
      <c r="O34" s="196"/>
      <c r="P34" s="116">
        <f t="shared" si="0"/>
        <v>0.3554</v>
      </c>
    </row>
    <row r="35" spans="1:16" ht="18.75">
      <c r="A35" s="3" t="s">
        <v>23</v>
      </c>
      <c r="B35" s="7" t="s">
        <v>134</v>
      </c>
      <c r="C35" s="7" t="s">
        <v>18</v>
      </c>
      <c r="D35" s="197"/>
      <c r="E35" s="197"/>
      <c r="F35" s="197">
        <v>0.378</v>
      </c>
      <c r="G35" s="197"/>
      <c r="H35" s="197">
        <v>2.412</v>
      </c>
      <c r="I35" s="197"/>
      <c r="J35" s="197"/>
      <c r="K35" s="197"/>
      <c r="L35" s="197"/>
      <c r="M35" s="197"/>
      <c r="N35" s="197"/>
      <c r="O35" s="197"/>
      <c r="P35" s="117">
        <f t="shared" si="0"/>
        <v>2.79</v>
      </c>
    </row>
    <row r="36" spans="1:16" ht="18.75">
      <c r="A36" s="10"/>
      <c r="B36" s="303" t="s">
        <v>132</v>
      </c>
      <c r="C36" s="5" t="s">
        <v>16</v>
      </c>
      <c r="D36" s="198">
        <f aca="true" t="shared" si="8" ref="D36:F37">D30+D32+D34</f>
        <v>106.8849</v>
      </c>
      <c r="E36" s="198">
        <f t="shared" si="8"/>
        <v>218.9487</v>
      </c>
      <c r="F36" s="198">
        <f t="shared" si="8"/>
        <v>241.0754</v>
      </c>
      <c r="G36" s="198">
        <f aca="true" t="shared" si="9" ref="G36:O37">G30+G32+G34</f>
        <v>46.101</v>
      </c>
      <c r="H36" s="198">
        <f t="shared" si="9"/>
        <v>1.0434</v>
      </c>
      <c r="I36" s="198">
        <f t="shared" si="9"/>
        <v>0.2662</v>
      </c>
      <c r="J36" s="198">
        <f t="shared" si="9"/>
        <v>5.3826</v>
      </c>
      <c r="K36" s="198">
        <f t="shared" si="9"/>
        <v>0</v>
      </c>
      <c r="L36" s="198">
        <f t="shared" si="9"/>
        <v>0.2526</v>
      </c>
      <c r="M36" s="198">
        <f t="shared" si="9"/>
        <v>156.55349999999999</v>
      </c>
      <c r="N36" s="198">
        <f t="shared" si="9"/>
        <v>186.1319</v>
      </c>
      <c r="O36" s="198">
        <f t="shared" si="9"/>
        <v>862.3587</v>
      </c>
      <c r="P36" s="116">
        <f aca="true" t="shared" si="10" ref="P36:P53">SUM(D36:O36)</f>
        <v>1824.9989</v>
      </c>
    </row>
    <row r="37" spans="1:16" ht="18.75">
      <c r="A37" s="8"/>
      <c r="B37" s="304"/>
      <c r="C37" s="7" t="s">
        <v>18</v>
      </c>
      <c r="D37" s="174">
        <f t="shared" si="8"/>
        <v>29934.091</v>
      </c>
      <c r="E37" s="174">
        <f t="shared" si="8"/>
        <v>71791.466</v>
      </c>
      <c r="F37" s="174">
        <f t="shared" si="8"/>
        <v>80294.54299999999</v>
      </c>
      <c r="G37" s="174">
        <f t="shared" si="9"/>
        <v>14366</v>
      </c>
      <c r="H37" s="174">
        <f t="shared" si="9"/>
        <v>107.66700000000002</v>
      </c>
      <c r="I37" s="174">
        <f t="shared" si="9"/>
        <v>34.543</v>
      </c>
      <c r="J37" s="174">
        <f t="shared" si="9"/>
        <v>1501.796</v>
      </c>
      <c r="K37" s="174">
        <f t="shared" si="9"/>
        <v>0</v>
      </c>
      <c r="L37" s="174">
        <f t="shared" si="9"/>
        <v>59.559</v>
      </c>
      <c r="M37" s="174">
        <f t="shared" si="9"/>
        <v>59207.98</v>
      </c>
      <c r="N37" s="174">
        <f t="shared" si="9"/>
        <v>70400.911</v>
      </c>
      <c r="O37" s="174">
        <f t="shared" si="9"/>
        <v>217789.351</v>
      </c>
      <c r="P37" s="117">
        <f t="shared" si="10"/>
        <v>545487.907</v>
      </c>
    </row>
    <row r="38" spans="1:16" ht="18.75">
      <c r="A38" s="307" t="s">
        <v>41</v>
      </c>
      <c r="B38" s="308"/>
      <c r="C38" s="5" t="s">
        <v>16</v>
      </c>
      <c r="D38" s="196">
        <v>0.176</v>
      </c>
      <c r="E38" s="196">
        <v>0.03</v>
      </c>
      <c r="F38" s="196">
        <v>0.285</v>
      </c>
      <c r="G38" s="196">
        <v>0.364</v>
      </c>
      <c r="H38" s="196">
        <v>0.8135</v>
      </c>
      <c r="I38" s="196">
        <v>0.9083</v>
      </c>
      <c r="J38" s="196">
        <v>2.0665</v>
      </c>
      <c r="K38" s="196">
        <v>1.0754</v>
      </c>
      <c r="L38" s="196">
        <v>1.5531</v>
      </c>
      <c r="M38" s="196">
        <v>0.4385</v>
      </c>
      <c r="N38" s="196">
        <v>0.2567</v>
      </c>
      <c r="O38" s="196">
        <v>0.244</v>
      </c>
      <c r="P38" s="116">
        <f t="shared" si="10"/>
        <v>8.211</v>
      </c>
    </row>
    <row r="39" spans="1:16" ht="18.75">
      <c r="A39" s="309"/>
      <c r="B39" s="310"/>
      <c r="C39" s="7" t="s">
        <v>18</v>
      </c>
      <c r="D39" s="197">
        <v>101.434</v>
      </c>
      <c r="E39" s="197">
        <v>31.5</v>
      </c>
      <c r="F39" s="197">
        <v>166.164</v>
      </c>
      <c r="G39" s="197">
        <v>242.396</v>
      </c>
      <c r="H39" s="197">
        <v>394.467</v>
      </c>
      <c r="I39" s="197">
        <v>328.716</v>
      </c>
      <c r="J39" s="197">
        <v>541.924</v>
      </c>
      <c r="K39" s="197">
        <v>281.307</v>
      </c>
      <c r="L39" s="197">
        <v>387.715</v>
      </c>
      <c r="M39" s="197">
        <v>141.124</v>
      </c>
      <c r="N39" s="197">
        <v>78.275</v>
      </c>
      <c r="O39" s="197">
        <v>44.759</v>
      </c>
      <c r="P39" s="117">
        <f t="shared" si="10"/>
        <v>2739.781</v>
      </c>
    </row>
    <row r="40" spans="1:16" ht="18.75">
      <c r="A40" s="307" t="s">
        <v>42</v>
      </c>
      <c r="B40" s="308"/>
      <c r="C40" s="5" t="s">
        <v>16</v>
      </c>
      <c r="D40" s="196">
        <v>3.128</v>
      </c>
      <c r="E40" s="196">
        <v>3.1971</v>
      </c>
      <c r="F40" s="196">
        <v>1.8091</v>
      </c>
      <c r="G40" s="196">
        <v>1.4075</v>
      </c>
      <c r="H40" s="196">
        <v>0.6087</v>
      </c>
      <c r="I40" s="196">
        <v>0.1687</v>
      </c>
      <c r="J40" s="196"/>
      <c r="K40" s="196">
        <v>0.0167</v>
      </c>
      <c r="L40" s="196">
        <v>0.0461</v>
      </c>
      <c r="M40" s="196">
        <v>0.0175</v>
      </c>
      <c r="N40" s="196">
        <v>0.8216</v>
      </c>
      <c r="O40" s="196">
        <v>3.7016</v>
      </c>
      <c r="P40" s="116">
        <f t="shared" si="10"/>
        <v>14.9226</v>
      </c>
    </row>
    <row r="41" spans="1:16" ht="18.75">
      <c r="A41" s="309"/>
      <c r="B41" s="310"/>
      <c r="C41" s="7" t="s">
        <v>18</v>
      </c>
      <c r="D41" s="197">
        <v>2396.712</v>
      </c>
      <c r="E41" s="197">
        <v>2342.649</v>
      </c>
      <c r="F41" s="197">
        <v>1299.288</v>
      </c>
      <c r="G41" s="197">
        <v>918.595</v>
      </c>
      <c r="H41" s="197">
        <v>382.219</v>
      </c>
      <c r="I41" s="197">
        <v>128.086</v>
      </c>
      <c r="J41" s="197"/>
      <c r="K41" s="197">
        <v>15.43</v>
      </c>
      <c r="L41" s="197">
        <v>37.005</v>
      </c>
      <c r="M41" s="197">
        <v>17.089</v>
      </c>
      <c r="N41" s="197">
        <v>582.676</v>
      </c>
      <c r="O41" s="197">
        <v>2660.957</v>
      </c>
      <c r="P41" s="117">
        <f t="shared" si="10"/>
        <v>10780.706</v>
      </c>
    </row>
    <row r="42" spans="1:16" ht="18.75">
      <c r="A42" s="307" t="s">
        <v>43</v>
      </c>
      <c r="B42" s="308"/>
      <c r="C42" s="5" t="s">
        <v>16</v>
      </c>
      <c r="D42" s="196"/>
      <c r="E42" s="196"/>
      <c r="F42" s="196"/>
      <c r="G42" s="196"/>
      <c r="H42" s="196"/>
      <c r="I42" s="196">
        <v>0.004</v>
      </c>
      <c r="J42" s="196"/>
      <c r="K42" s="196"/>
      <c r="L42" s="196"/>
      <c r="M42" s="196"/>
      <c r="N42" s="196"/>
      <c r="O42" s="196">
        <v>1.763</v>
      </c>
      <c r="P42" s="116">
        <f t="shared" si="10"/>
        <v>1.767</v>
      </c>
    </row>
    <row r="43" spans="1:16" ht="18.75">
      <c r="A43" s="309"/>
      <c r="B43" s="310"/>
      <c r="C43" s="7" t="s">
        <v>18</v>
      </c>
      <c r="D43" s="197"/>
      <c r="E43" s="197"/>
      <c r="F43" s="197"/>
      <c r="G43" s="197"/>
      <c r="H43" s="197"/>
      <c r="I43" s="197">
        <v>10.5</v>
      </c>
      <c r="J43" s="197"/>
      <c r="K43" s="197"/>
      <c r="L43" s="197"/>
      <c r="M43" s="197"/>
      <c r="N43" s="197"/>
      <c r="O43" s="197">
        <v>2138.568</v>
      </c>
      <c r="P43" s="117">
        <f t="shared" si="10"/>
        <v>2149.068</v>
      </c>
    </row>
    <row r="44" spans="1:16" ht="18.75">
      <c r="A44" s="307" t="s">
        <v>44</v>
      </c>
      <c r="B44" s="308"/>
      <c r="C44" s="5" t="s">
        <v>16</v>
      </c>
      <c r="D44" s="196">
        <v>1.3338</v>
      </c>
      <c r="E44" s="196">
        <v>0.456</v>
      </c>
      <c r="F44" s="196">
        <v>0.2704</v>
      </c>
      <c r="G44" s="196">
        <v>0.0754</v>
      </c>
      <c r="H44" s="196">
        <v>0.0149</v>
      </c>
      <c r="I44" s="196">
        <v>0.0067</v>
      </c>
      <c r="J44" s="196"/>
      <c r="K44" s="196"/>
      <c r="L44" s="196"/>
      <c r="M44" s="196">
        <v>0.06</v>
      </c>
      <c r="N44" s="196"/>
      <c r="O44" s="196"/>
      <c r="P44" s="116">
        <f t="shared" si="10"/>
        <v>2.2172</v>
      </c>
    </row>
    <row r="45" spans="1:16" ht="18.75">
      <c r="A45" s="309"/>
      <c r="B45" s="310"/>
      <c r="C45" s="7" t="s">
        <v>18</v>
      </c>
      <c r="D45" s="197">
        <v>190.098</v>
      </c>
      <c r="E45" s="197">
        <v>135.835</v>
      </c>
      <c r="F45" s="197">
        <v>100.168</v>
      </c>
      <c r="G45" s="197">
        <v>42.863</v>
      </c>
      <c r="H45" s="197">
        <v>9.22</v>
      </c>
      <c r="I45" s="197">
        <v>5.166</v>
      </c>
      <c r="J45" s="197"/>
      <c r="K45" s="197"/>
      <c r="L45" s="197"/>
      <c r="M45" s="197">
        <v>23.1</v>
      </c>
      <c r="N45" s="197"/>
      <c r="O45" s="197"/>
      <c r="P45" s="117">
        <f t="shared" si="10"/>
        <v>506.45000000000005</v>
      </c>
    </row>
    <row r="46" spans="1:16" ht="18.75">
      <c r="A46" s="307" t="s">
        <v>45</v>
      </c>
      <c r="B46" s="308"/>
      <c r="C46" s="5" t="s">
        <v>16</v>
      </c>
      <c r="D46" s="196">
        <v>0.8844</v>
      </c>
      <c r="E46" s="196">
        <v>0.8453</v>
      </c>
      <c r="F46" s="196">
        <v>0.6225</v>
      </c>
      <c r="G46" s="196">
        <v>0.1968</v>
      </c>
      <c r="H46" s="196">
        <v>0.0554</v>
      </c>
      <c r="I46" s="196">
        <v>0.3094</v>
      </c>
      <c r="J46" s="196">
        <v>0.0126</v>
      </c>
      <c r="K46" s="196"/>
      <c r="L46" s="196"/>
      <c r="M46" s="196"/>
      <c r="N46" s="196">
        <v>0.0531</v>
      </c>
      <c r="O46" s="196">
        <v>0.01</v>
      </c>
      <c r="P46" s="116">
        <f t="shared" si="10"/>
        <v>2.9895</v>
      </c>
    </row>
    <row r="47" spans="1:16" ht="18.75">
      <c r="A47" s="309"/>
      <c r="B47" s="310"/>
      <c r="C47" s="7" t="s">
        <v>18</v>
      </c>
      <c r="D47" s="197">
        <v>500.83</v>
      </c>
      <c r="E47" s="197">
        <v>347.13</v>
      </c>
      <c r="F47" s="197">
        <v>242.624</v>
      </c>
      <c r="G47" s="197">
        <v>80.846</v>
      </c>
      <c r="H47" s="197">
        <v>32.318</v>
      </c>
      <c r="I47" s="197">
        <v>120.085</v>
      </c>
      <c r="J47" s="197">
        <v>2.426</v>
      </c>
      <c r="K47" s="197"/>
      <c r="L47" s="197"/>
      <c r="M47" s="197"/>
      <c r="N47" s="197">
        <v>21.609</v>
      </c>
      <c r="O47" s="197">
        <v>7.35</v>
      </c>
      <c r="P47" s="117">
        <f t="shared" si="10"/>
        <v>1355.2179999999998</v>
      </c>
    </row>
    <row r="48" spans="1:16" ht="18.75">
      <c r="A48" s="307" t="s">
        <v>46</v>
      </c>
      <c r="B48" s="308"/>
      <c r="C48" s="5" t="s">
        <v>16</v>
      </c>
      <c r="D48" s="196">
        <v>0.0334</v>
      </c>
      <c r="E48" s="196">
        <v>11.209</v>
      </c>
      <c r="F48" s="196">
        <v>0.11</v>
      </c>
      <c r="G48" s="196"/>
      <c r="H48" s="196">
        <v>4.6596</v>
      </c>
      <c r="I48" s="196">
        <v>8.0777</v>
      </c>
      <c r="J48" s="196">
        <v>127.298</v>
      </c>
      <c r="K48" s="196">
        <v>0.4221</v>
      </c>
      <c r="L48" s="196">
        <v>0.3284</v>
      </c>
      <c r="M48" s="196">
        <v>0.2853</v>
      </c>
      <c r="N48" s="196">
        <v>1.8164</v>
      </c>
      <c r="O48" s="196">
        <v>1.9504</v>
      </c>
      <c r="P48" s="116">
        <f t="shared" si="10"/>
        <v>156.19029999999998</v>
      </c>
    </row>
    <row r="49" spans="1:16" ht="18.75">
      <c r="A49" s="309"/>
      <c r="B49" s="310"/>
      <c r="C49" s="7" t="s">
        <v>18</v>
      </c>
      <c r="D49" s="197">
        <v>32.909</v>
      </c>
      <c r="E49" s="197">
        <v>2275.077</v>
      </c>
      <c r="F49" s="197">
        <v>21.315</v>
      </c>
      <c r="G49" s="197"/>
      <c r="H49" s="197">
        <v>113.463</v>
      </c>
      <c r="I49" s="197">
        <v>516.117</v>
      </c>
      <c r="J49" s="197">
        <v>21328.199</v>
      </c>
      <c r="K49" s="197">
        <v>139.556</v>
      </c>
      <c r="L49" s="197">
        <v>153.68</v>
      </c>
      <c r="M49" s="197">
        <v>93.668</v>
      </c>
      <c r="N49" s="197">
        <v>865.642</v>
      </c>
      <c r="O49" s="197">
        <v>839.87</v>
      </c>
      <c r="P49" s="117">
        <f t="shared" si="10"/>
        <v>26379.496000000003</v>
      </c>
    </row>
    <row r="50" spans="1:16" ht="18.75">
      <c r="A50" s="307" t="s">
        <v>47</v>
      </c>
      <c r="B50" s="308"/>
      <c r="C50" s="5" t="s">
        <v>16</v>
      </c>
      <c r="D50" s="196">
        <v>0.758</v>
      </c>
      <c r="E50" s="196">
        <v>1.356</v>
      </c>
      <c r="F50" s="196">
        <v>1.736</v>
      </c>
      <c r="G50" s="196">
        <v>2.217</v>
      </c>
      <c r="H50" s="196">
        <v>1.505</v>
      </c>
      <c r="I50" s="196">
        <v>1.006</v>
      </c>
      <c r="J50" s="196">
        <v>3.125</v>
      </c>
      <c r="K50" s="196">
        <v>29.209</v>
      </c>
      <c r="L50" s="196">
        <v>45.429</v>
      </c>
      <c r="M50" s="196">
        <v>173.4821</v>
      </c>
      <c r="N50" s="196">
        <v>15.85</v>
      </c>
      <c r="O50" s="196">
        <v>0.698</v>
      </c>
      <c r="P50" s="116">
        <f t="shared" si="10"/>
        <v>276.3711</v>
      </c>
    </row>
    <row r="51" spans="1:16" ht="18.75">
      <c r="A51" s="309"/>
      <c r="B51" s="310"/>
      <c r="C51" s="7" t="s">
        <v>18</v>
      </c>
      <c r="D51" s="197">
        <v>353.844</v>
      </c>
      <c r="E51" s="197">
        <v>650.594</v>
      </c>
      <c r="F51" s="197">
        <v>747.528</v>
      </c>
      <c r="G51" s="197">
        <v>840.304</v>
      </c>
      <c r="H51" s="197">
        <v>568.844</v>
      </c>
      <c r="I51" s="197">
        <v>410.193</v>
      </c>
      <c r="J51" s="197">
        <v>2149.227</v>
      </c>
      <c r="K51" s="197">
        <v>12109.608</v>
      </c>
      <c r="L51" s="197">
        <v>14316.834</v>
      </c>
      <c r="M51" s="197">
        <v>9035.266</v>
      </c>
      <c r="N51" s="197">
        <v>2703.852</v>
      </c>
      <c r="O51" s="197">
        <v>321.156</v>
      </c>
      <c r="P51" s="117">
        <f t="shared" si="10"/>
        <v>44207.25</v>
      </c>
    </row>
    <row r="52" spans="1:16" ht="18.75">
      <c r="A52" s="307" t="s">
        <v>48</v>
      </c>
      <c r="B52" s="308"/>
      <c r="C52" s="5" t="s">
        <v>16</v>
      </c>
      <c r="D52" s="196">
        <v>0.0501</v>
      </c>
      <c r="E52" s="196">
        <v>0.1169</v>
      </c>
      <c r="F52" s="196">
        <v>0.2842</v>
      </c>
      <c r="G52" s="196">
        <v>0.2716</v>
      </c>
      <c r="H52" s="196">
        <v>0.399</v>
      </c>
      <c r="I52" s="196">
        <v>0.2422</v>
      </c>
      <c r="J52" s="196">
        <v>0.4369</v>
      </c>
      <c r="K52" s="196">
        <v>0.2513</v>
      </c>
      <c r="L52" s="196">
        <v>2.0765</v>
      </c>
      <c r="M52" s="196">
        <v>10.6411</v>
      </c>
      <c r="N52" s="196">
        <v>4.038</v>
      </c>
      <c r="O52" s="196">
        <v>0.8322</v>
      </c>
      <c r="P52" s="116">
        <f t="shared" si="10"/>
        <v>19.64</v>
      </c>
    </row>
    <row r="53" spans="1:16" ht="18.75">
      <c r="A53" s="309"/>
      <c r="B53" s="310"/>
      <c r="C53" s="7" t="s">
        <v>18</v>
      </c>
      <c r="D53" s="197">
        <v>65.448</v>
      </c>
      <c r="E53" s="197">
        <v>170.952</v>
      </c>
      <c r="F53" s="197">
        <v>371.423</v>
      </c>
      <c r="G53" s="197">
        <v>268.995</v>
      </c>
      <c r="H53" s="197">
        <v>268.902</v>
      </c>
      <c r="I53" s="207">
        <v>192.795</v>
      </c>
      <c r="J53" s="208">
        <v>333.333</v>
      </c>
      <c r="K53" s="197">
        <v>113.151</v>
      </c>
      <c r="L53" s="197">
        <v>650.982</v>
      </c>
      <c r="M53" s="197">
        <v>2603.594</v>
      </c>
      <c r="N53" s="197">
        <v>1176.46</v>
      </c>
      <c r="O53" s="197">
        <v>347.647</v>
      </c>
      <c r="P53" s="117">
        <f t="shared" si="10"/>
        <v>6563.682000000001</v>
      </c>
    </row>
    <row r="54" spans="1:16" ht="18.75">
      <c r="A54" s="3" t="s">
        <v>0</v>
      </c>
      <c r="B54" s="305" t="s">
        <v>135</v>
      </c>
      <c r="C54" s="5" t="s">
        <v>16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16">
        <f aca="true" t="shared" si="11" ref="P54:P67">SUM(D54:O54)</f>
        <v>0</v>
      </c>
    </row>
    <row r="55" spans="1:16" ht="18.75">
      <c r="A55" s="3" t="s">
        <v>38</v>
      </c>
      <c r="B55" s="306"/>
      <c r="C55" s="7" t="s">
        <v>18</v>
      </c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17">
        <f t="shared" si="11"/>
        <v>0</v>
      </c>
    </row>
    <row r="56" spans="1:16" ht="18.75">
      <c r="A56" s="3" t="s">
        <v>17</v>
      </c>
      <c r="B56" s="15" t="s">
        <v>20</v>
      </c>
      <c r="C56" s="5" t="s">
        <v>16</v>
      </c>
      <c r="D56" s="196">
        <v>0.4258</v>
      </c>
      <c r="E56" s="196">
        <v>0.4482</v>
      </c>
      <c r="F56" s="196">
        <v>0.4773</v>
      </c>
      <c r="G56" s="196">
        <v>0.4803</v>
      </c>
      <c r="H56" s="196">
        <v>0.4611</v>
      </c>
      <c r="I56" s="196">
        <v>0.4574</v>
      </c>
      <c r="J56" s="196">
        <v>1.0666</v>
      </c>
      <c r="K56" s="196">
        <v>1.7627</v>
      </c>
      <c r="L56" s="196">
        <v>1.3107</v>
      </c>
      <c r="M56" s="196">
        <v>1.1341</v>
      </c>
      <c r="N56" s="196">
        <v>0.5062</v>
      </c>
      <c r="O56" s="196">
        <v>0.6769</v>
      </c>
      <c r="P56" s="116">
        <f t="shared" si="11"/>
        <v>9.2073</v>
      </c>
    </row>
    <row r="57" spans="1:16" ht="18.75">
      <c r="A57" s="3" t="s">
        <v>23</v>
      </c>
      <c r="B57" s="7" t="s">
        <v>136</v>
      </c>
      <c r="C57" s="7" t="s">
        <v>18</v>
      </c>
      <c r="D57" s="197">
        <v>305.494</v>
      </c>
      <c r="E57" s="197">
        <v>320.053</v>
      </c>
      <c r="F57" s="197">
        <v>341.049</v>
      </c>
      <c r="G57" s="197">
        <v>319.174</v>
      </c>
      <c r="H57" s="197">
        <v>308.727</v>
      </c>
      <c r="I57" s="197">
        <v>317.477</v>
      </c>
      <c r="J57" s="197">
        <v>640.004</v>
      </c>
      <c r="K57" s="197">
        <v>748.129</v>
      </c>
      <c r="L57" s="197">
        <v>588.953</v>
      </c>
      <c r="M57" s="197">
        <v>624.138</v>
      </c>
      <c r="N57" s="197">
        <v>328.156</v>
      </c>
      <c r="O57" s="197">
        <v>432.263</v>
      </c>
      <c r="P57" s="117">
        <f t="shared" si="11"/>
        <v>5273.616999999999</v>
      </c>
    </row>
    <row r="58" spans="1:16" ht="18.75">
      <c r="A58" s="10"/>
      <c r="B58" s="303" t="s">
        <v>132</v>
      </c>
      <c r="C58" s="5" t="s">
        <v>16</v>
      </c>
      <c r="D58" s="198">
        <f aca="true" t="shared" si="12" ref="D58:F59">D54+D56</f>
        <v>0.4258</v>
      </c>
      <c r="E58" s="198">
        <f t="shared" si="12"/>
        <v>0.4482</v>
      </c>
      <c r="F58" s="198">
        <f t="shared" si="12"/>
        <v>0.4773</v>
      </c>
      <c r="G58" s="198">
        <f aca="true" t="shared" si="13" ref="G58:M59">G54+G56</f>
        <v>0.4803</v>
      </c>
      <c r="H58" s="198">
        <f t="shared" si="13"/>
        <v>0.4611</v>
      </c>
      <c r="I58" s="198">
        <f t="shared" si="13"/>
        <v>0.4574</v>
      </c>
      <c r="J58" s="198">
        <f t="shared" si="13"/>
        <v>1.0666</v>
      </c>
      <c r="K58" s="198">
        <f t="shared" si="13"/>
        <v>1.7627</v>
      </c>
      <c r="L58" s="198">
        <f t="shared" si="13"/>
        <v>1.3107</v>
      </c>
      <c r="M58" s="198">
        <f t="shared" si="13"/>
        <v>1.1341</v>
      </c>
      <c r="N58" s="176">
        <f>N54+N56</f>
        <v>0.5062</v>
      </c>
      <c r="O58" s="198">
        <f>O54+O56</f>
        <v>0.6769</v>
      </c>
      <c r="P58" s="116">
        <f t="shared" si="11"/>
        <v>9.2073</v>
      </c>
    </row>
    <row r="59" spans="1:16" ht="18.75">
      <c r="A59" s="8"/>
      <c r="B59" s="304"/>
      <c r="C59" s="7" t="s">
        <v>18</v>
      </c>
      <c r="D59" s="174">
        <f t="shared" si="12"/>
        <v>305.494</v>
      </c>
      <c r="E59" s="174">
        <f t="shared" si="12"/>
        <v>320.053</v>
      </c>
      <c r="F59" s="174">
        <f t="shared" si="12"/>
        <v>341.049</v>
      </c>
      <c r="G59" s="174">
        <f t="shared" si="13"/>
        <v>319.174</v>
      </c>
      <c r="H59" s="174">
        <f t="shared" si="13"/>
        <v>308.727</v>
      </c>
      <c r="I59" s="174">
        <f t="shared" si="13"/>
        <v>317.477</v>
      </c>
      <c r="J59" s="174">
        <f t="shared" si="13"/>
        <v>640.004</v>
      </c>
      <c r="K59" s="174">
        <f t="shared" si="13"/>
        <v>748.129</v>
      </c>
      <c r="L59" s="174">
        <f t="shared" si="13"/>
        <v>588.953</v>
      </c>
      <c r="M59" s="174">
        <f t="shared" si="13"/>
        <v>624.138</v>
      </c>
      <c r="N59" s="177">
        <f>N55+N57</f>
        <v>328.156</v>
      </c>
      <c r="O59" s="174">
        <f>O55+O57</f>
        <v>432.263</v>
      </c>
      <c r="P59" s="117">
        <f t="shared" si="11"/>
        <v>5273.616999999999</v>
      </c>
    </row>
    <row r="60" spans="1:16" ht="18.75">
      <c r="A60" s="3" t="s">
        <v>0</v>
      </c>
      <c r="B60" s="305" t="s">
        <v>137</v>
      </c>
      <c r="C60" s="5" t="s">
        <v>16</v>
      </c>
      <c r="D60" s="196">
        <v>6.451</v>
      </c>
      <c r="E60" s="196">
        <v>1.7592</v>
      </c>
      <c r="F60" s="196">
        <v>0.5145</v>
      </c>
      <c r="G60" s="196">
        <v>0.6917</v>
      </c>
      <c r="H60" s="196">
        <v>0.1145</v>
      </c>
      <c r="I60" s="196">
        <v>0.8561</v>
      </c>
      <c r="J60" s="196">
        <v>0.002</v>
      </c>
      <c r="K60" s="196">
        <v>0.096</v>
      </c>
      <c r="L60" s="196">
        <v>0.065</v>
      </c>
      <c r="M60" s="196">
        <v>0.2745</v>
      </c>
      <c r="N60" s="196">
        <v>0.104</v>
      </c>
      <c r="O60" s="196">
        <v>0.2722</v>
      </c>
      <c r="P60" s="116">
        <f t="shared" si="11"/>
        <v>11.200699999999998</v>
      </c>
    </row>
    <row r="61" spans="1:16" ht="18.75">
      <c r="A61" s="3" t="s">
        <v>49</v>
      </c>
      <c r="B61" s="306"/>
      <c r="C61" s="7" t="s">
        <v>18</v>
      </c>
      <c r="D61" s="197">
        <v>332.079</v>
      </c>
      <c r="E61" s="197">
        <v>67.213</v>
      </c>
      <c r="F61" s="197">
        <v>38.843</v>
      </c>
      <c r="G61" s="197">
        <v>35.704</v>
      </c>
      <c r="H61" s="197">
        <v>5.295</v>
      </c>
      <c r="I61" s="197">
        <v>23.747</v>
      </c>
      <c r="J61" s="197">
        <v>1.26</v>
      </c>
      <c r="K61" s="197">
        <v>2.846</v>
      </c>
      <c r="L61" s="197">
        <v>5.46</v>
      </c>
      <c r="M61" s="197">
        <v>27.118</v>
      </c>
      <c r="N61" s="197">
        <v>17.682</v>
      </c>
      <c r="O61" s="197">
        <v>74.083</v>
      </c>
      <c r="P61" s="117">
        <f t="shared" si="11"/>
        <v>631.3300000000002</v>
      </c>
    </row>
    <row r="62" spans="1:16" ht="18.75">
      <c r="A62" s="3" t="s">
        <v>0</v>
      </c>
      <c r="B62" s="15" t="s">
        <v>50</v>
      </c>
      <c r="C62" s="5" t="s">
        <v>16</v>
      </c>
      <c r="D62" s="196">
        <v>5.753</v>
      </c>
      <c r="E62" s="196">
        <v>1.75</v>
      </c>
      <c r="F62" s="196">
        <v>3.61</v>
      </c>
      <c r="G62" s="196">
        <v>3.862</v>
      </c>
      <c r="H62" s="196">
        <v>4.37</v>
      </c>
      <c r="I62" s="196">
        <v>1.34</v>
      </c>
      <c r="J62" s="196">
        <v>2.16</v>
      </c>
      <c r="K62" s="196">
        <v>1.96</v>
      </c>
      <c r="L62" s="196">
        <v>3.46</v>
      </c>
      <c r="M62" s="196"/>
      <c r="N62" s="196">
        <v>13.035</v>
      </c>
      <c r="O62" s="196">
        <v>8.535</v>
      </c>
      <c r="P62" s="116">
        <f t="shared" si="11"/>
        <v>49.834999999999994</v>
      </c>
    </row>
    <row r="63" spans="1:16" ht="18.75">
      <c r="A63" s="3" t="s">
        <v>51</v>
      </c>
      <c r="B63" s="7" t="s">
        <v>138</v>
      </c>
      <c r="C63" s="7" t="s">
        <v>18</v>
      </c>
      <c r="D63" s="197">
        <v>710.325</v>
      </c>
      <c r="E63" s="197">
        <v>165.375</v>
      </c>
      <c r="F63" s="197">
        <v>429.135</v>
      </c>
      <c r="G63" s="197">
        <v>510.983</v>
      </c>
      <c r="H63" s="197">
        <v>610.491</v>
      </c>
      <c r="I63" s="197">
        <v>163.8</v>
      </c>
      <c r="J63" s="197">
        <v>294.84</v>
      </c>
      <c r="K63" s="197">
        <v>205.8</v>
      </c>
      <c r="L63" s="197">
        <v>415.8</v>
      </c>
      <c r="M63" s="197"/>
      <c r="N63" s="197">
        <v>1546.755</v>
      </c>
      <c r="O63" s="197">
        <v>921.9</v>
      </c>
      <c r="P63" s="117">
        <f t="shared" si="11"/>
        <v>5975.204000000001</v>
      </c>
    </row>
    <row r="64" spans="1:16" ht="18.75">
      <c r="A64" s="3" t="s">
        <v>0</v>
      </c>
      <c r="B64" s="305" t="s">
        <v>53</v>
      </c>
      <c r="C64" s="5" t="s">
        <v>16</v>
      </c>
      <c r="D64" s="196"/>
      <c r="E64" s="196"/>
      <c r="F64" s="196"/>
      <c r="G64" s="196"/>
      <c r="H64" s="196">
        <v>0.2173</v>
      </c>
      <c r="I64" s="196"/>
      <c r="J64" s="196"/>
      <c r="K64" s="196"/>
      <c r="L64" s="196"/>
      <c r="M64" s="196"/>
      <c r="N64" s="196"/>
      <c r="O64" s="196"/>
      <c r="P64" s="116">
        <f t="shared" si="11"/>
        <v>0.2173</v>
      </c>
    </row>
    <row r="65" spans="1:16" ht="18.75">
      <c r="A65" s="3" t="s">
        <v>23</v>
      </c>
      <c r="B65" s="306"/>
      <c r="C65" s="7" t="s">
        <v>18</v>
      </c>
      <c r="D65" s="197"/>
      <c r="E65" s="197"/>
      <c r="F65" s="197"/>
      <c r="G65" s="197"/>
      <c r="H65" s="197">
        <v>6.845</v>
      </c>
      <c r="I65" s="197"/>
      <c r="J65" s="197"/>
      <c r="K65" s="197"/>
      <c r="L65" s="197"/>
      <c r="M65" s="197"/>
      <c r="N65" s="197"/>
      <c r="O65" s="197"/>
      <c r="P65" s="117">
        <f t="shared" si="11"/>
        <v>6.845</v>
      </c>
    </row>
    <row r="66" spans="1:16" ht="18.75">
      <c r="A66" s="10"/>
      <c r="B66" s="15" t="s">
        <v>20</v>
      </c>
      <c r="C66" s="5" t="s">
        <v>16</v>
      </c>
      <c r="D66" s="196">
        <v>0.668</v>
      </c>
      <c r="E66" s="196">
        <v>0.336</v>
      </c>
      <c r="F66" s="196">
        <v>0.147</v>
      </c>
      <c r="G66" s="196">
        <v>0.021</v>
      </c>
      <c r="H66" s="196">
        <v>1.105</v>
      </c>
      <c r="I66" s="196"/>
      <c r="J66" s="196"/>
      <c r="K66" s="196"/>
      <c r="L66" s="196"/>
      <c r="M66" s="196">
        <v>15.52</v>
      </c>
      <c r="N66" s="196">
        <v>0.211</v>
      </c>
      <c r="O66" s="196">
        <v>0.502</v>
      </c>
      <c r="P66" s="116">
        <f t="shared" si="11"/>
        <v>18.509999999999998</v>
      </c>
    </row>
    <row r="67" spans="1:16" ht="19.5" thickBot="1">
      <c r="A67" s="11" t="s">
        <v>0</v>
      </c>
      <c r="B67" s="12" t="s">
        <v>138</v>
      </c>
      <c r="C67" s="12" t="s">
        <v>18</v>
      </c>
      <c r="D67" s="199">
        <v>4.91</v>
      </c>
      <c r="E67" s="199">
        <v>1.059</v>
      </c>
      <c r="F67" s="199">
        <v>9.545</v>
      </c>
      <c r="G67" s="199">
        <v>1.103</v>
      </c>
      <c r="H67" s="199">
        <v>81.354</v>
      </c>
      <c r="I67" s="199"/>
      <c r="J67" s="199"/>
      <c r="K67" s="199"/>
      <c r="L67" s="199"/>
      <c r="M67" s="199">
        <v>1690.533</v>
      </c>
      <c r="N67" s="199">
        <v>5.576</v>
      </c>
      <c r="O67" s="199">
        <v>28.246</v>
      </c>
      <c r="P67" s="121">
        <f t="shared" si="11"/>
        <v>1822.326</v>
      </c>
    </row>
    <row r="68" spans="4:16" ht="18.75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27"/>
    </row>
    <row r="69" spans="1:16" ht="19.5" thickBot="1">
      <c r="A69" s="13"/>
      <c r="B69" s="31" t="s">
        <v>80</v>
      </c>
      <c r="C69" s="13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13" t="s">
        <v>139</v>
      </c>
      <c r="P69" s="13"/>
    </row>
    <row r="70" spans="1:16" ht="18.75">
      <c r="A70" s="8"/>
      <c r="B70" s="9"/>
      <c r="C70" s="9"/>
      <c r="D70" s="28" t="s">
        <v>2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14</v>
      </c>
    </row>
    <row r="71" spans="1:16" ht="18.75">
      <c r="A71" s="3" t="s">
        <v>49</v>
      </c>
      <c r="B71" s="303" t="s">
        <v>140</v>
      </c>
      <c r="C71" s="5" t="s">
        <v>16</v>
      </c>
      <c r="D71" s="198">
        <f>D60+D62+D64+D66</f>
        <v>12.872</v>
      </c>
      <c r="E71" s="198">
        <f aca="true" t="shared" si="14" ref="E71:O72">E60+E62+E64+E66</f>
        <v>3.8451999999999997</v>
      </c>
      <c r="F71" s="198">
        <f t="shared" si="14"/>
        <v>4.2715</v>
      </c>
      <c r="G71" s="198">
        <f t="shared" si="14"/>
        <v>4.5747</v>
      </c>
      <c r="H71" s="198">
        <f t="shared" si="14"/>
        <v>5.806799999999999</v>
      </c>
      <c r="I71" s="198">
        <f t="shared" si="14"/>
        <v>2.1961</v>
      </c>
      <c r="J71" s="198">
        <f t="shared" si="14"/>
        <v>2.162</v>
      </c>
      <c r="K71" s="198">
        <f t="shared" si="14"/>
        <v>2.056</v>
      </c>
      <c r="L71" s="198">
        <f t="shared" si="14"/>
        <v>3.525</v>
      </c>
      <c r="M71" s="198">
        <f t="shared" si="14"/>
        <v>15.7945</v>
      </c>
      <c r="N71" s="198">
        <f t="shared" si="14"/>
        <v>13.35</v>
      </c>
      <c r="O71" s="198">
        <f t="shared" si="14"/>
        <v>9.3092</v>
      </c>
      <c r="P71" s="116">
        <f aca="true" t="shared" si="15" ref="P71:P78">SUM(D71:O71)</f>
        <v>79.76299999999999</v>
      </c>
    </row>
    <row r="72" spans="1:16" ht="18.75">
      <c r="A72" s="14" t="s">
        <v>51</v>
      </c>
      <c r="B72" s="304"/>
      <c r="C72" s="7" t="s">
        <v>18</v>
      </c>
      <c r="D72" s="174">
        <f>D61+D63+D65+D67</f>
        <v>1047.314</v>
      </c>
      <c r="E72" s="174">
        <f aca="true" t="shared" si="16" ref="E72:O72">E61+E63+E65+E67</f>
        <v>233.647</v>
      </c>
      <c r="F72" s="174">
        <f t="shared" si="16"/>
        <v>477.523</v>
      </c>
      <c r="G72" s="174">
        <f t="shared" si="16"/>
        <v>547.79</v>
      </c>
      <c r="H72" s="174">
        <f t="shared" si="16"/>
        <v>703.985</v>
      </c>
      <c r="I72" s="174">
        <f t="shared" si="16"/>
        <v>187.54700000000003</v>
      </c>
      <c r="J72" s="174">
        <f t="shared" si="14"/>
        <v>296.09999999999997</v>
      </c>
      <c r="K72" s="174">
        <f t="shared" si="16"/>
        <v>208.64600000000002</v>
      </c>
      <c r="L72" s="174">
        <f t="shared" si="16"/>
        <v>421.26</v>
      </c>
      <c r="M72" s="174">
        <f t="shared" si="16"/>
        <v>1717.6509999999998</v>
      </c>
      <c r="N72" s="174">
        <f t="shared" si="16"/>
        <v>1570.0130000000001</v>
      </c>
      <c r="O72" s="174">
        <f t="shared" si="16"/>
        <v>1024.229</v>
      </c>
      <c r="P72" s="117">
        <f t="shared" si="15"/>
        <v>8435.705</v>
      </c>
    </row>
    <row r="73" spans="1:16" ht="18.75">
      <c r="A73" s="3" t="s">
        <v>0</v>
      </c>
      <c r="B73" s="305" t="s">
        <v>54</v>
      </c>
      <c r="C73" s="5" t="s">
        <v>16</v>
      </c>
      <c r="D73" s="196">
        <v>2.3648</v>
      </c>
      <c r="E73" s="196">
        <v>1.1568</v>
      </c>
      <c r="F73" s="196">
        <v>1.2792</v>
      </c>
      <c r="G73" s="196">
        <v>1.3313</v>
      </c>
      <c r="H73" s="196">
        <v>2.7998</v>
      </c>
      <c r="I73" s="196">
        <v>6.9785</v>
      </c>
      <c r="J73" s="196">
        <v>4.6152</v>
      </c>
      <c r="K73" s="196">
        <v>3.7277</v>
      </c>
      <c r="L73" s="196">
        <v>1.0502</v>
      </c>
      <c r="M73" s="196">
        <v>1.7418</v>
      </c>
      <c r="N73" s="196">
        <v>1.7815</v>
      </c>
      <c r="O73" s="196">
        <v>1.8358</v>
      </c>
      <c r="P73" s="116">
        <f t="shared" si="15"/>
        <v>30.662599999999998</v>
      </c>
    </row>
    <row r="74" spans="1:16" ht="18.75">
      <c r="A74" s="3" t="s">
        <v>34</v>
      </c>
      <c r="B74" s="306"/>
      <c r="C74" s="7" t="s">
        <v>18</v>
      </c>
      <c r="D74" s="197">
        <v>2290.258</v>
      </c>
      <c r="E74" s="197">
        <v>1655.767</v>
      </c>
      <c r="F74" s="197">
        <v>1815.339</v>
      </c>
      <c r="G74" s="197">
        <v>1544.395</v>
      </c>
      <c r="H74" s="197">
        <v>2369.503</v>
      </c>
      <c r="I74" s="197">
        <v>4972.642</v>
      </c>
      <c r="J74" s="197">
        <v>5114.972</v>
      </c>
      <c r="K74" s="197">
        <v>5251.499</v>
      </c>
      <c r="L74" s="197">
        <v>1771.532</v>
      </c>
      <c r="M74" s="197">
        <v>2230.568</v>
      </c>
      <c r="N74" s="197">
        <v>2456.3</v>
      </c>
      <c r="O74" s="197">
        <v>2468.854</v>
      </c>
      <c r="P74" s="117">
        <f t="shared" si="15"/>
        <v>33941.629</v>
      </c>
    </row>
    <row r="75" spans="1:16" ht="18.75">
      <c r="A75" s="3" t="s">
        <v>0</v>
      </c>
      <c r="B75" s="305" t="s">
        <v>55</v>
      </c>
      <c r="C75" s="5" t="s">
        <v>16</v>
      </c>
      <c r="D75" s="196">
        <v>0.012</v>
      </c>
      <c r="E75" s="196">
        <v>0.0039</v>
      </c>
      <c r="F75" s="196">
        <v>0.0018</v>
      </c>
      <c r="G75" s="196">
        <v>0.002</v>
      </c>
      <c r="H75" s="196"/>
      <c r="I75" s="196">
        <v>0.009</v>
      </c>
      <c r="J75" s="196">
        <v>0.008</v>
      </c>
      <c r="K75" s="196"/>
      <c r="L75" s="196"/>
      <c r="M75" s="196">
        <v>0.0097</v>
      </c>
      <c r="N75" s="196"/>
      <c r="O75" s="196"/>
      <c r="P75" s="116">
        <f t="shared" si="15"/>
        <v>0.046400000000000004</v>
      </c>
    </row>
    <row r="76" spans="1:16" ht="18.75">
      <c r="A76" s="3" t="s">
        <v>0</v>
      </c>
      <c r="B76" s="306"/>
      <c r="C76" s="7" t="s">
        <v>18</v>
      </c>
      <c r="D76" s="197">
        <v>5.04</v>
      </c>
      <c r="E76" s="197">
        <v>1.433</v>
      </c>
      <c r="F76" s="197">
        <v>0.189</v>
      </c>
      <c r="G76" s="197">
        <v>0.179</v>
      </c>
      <c r="H76" s="197"/>
      <c r="I76" s="197">
        <v>2.835</v>
      </c>
      <c r="J76" s="197">
        <v>2.52</v>
      </c>
      <c r="K76" s="197"/>
      <c r="L76" s="197"/>
      <c r="M76" s="197">
        <v>3.565</v>
      </c>
      <c r="N76" s="197"/>
      <c r="O76" s="197"/>
      <c r="P76" s="117">
        <f t="shared" si="15"/>
        <v>15.761</v>
      </c>
    </row>
    <row r="77" spans="1:16" ht="18.75">
      <c r="A77" s="3" t="s">
        <v>56</v>
      </c>
      <c r="B77" s="15" t="s">
        <v>57</v>
      </c>
      <c r="C77" s="5" t="s">
        <v>16</v>
      </c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16">
        <f t="shared" si="15"/>
        <v>0</v>
      </c>
    </row>
    <row r="78" spans="1:16" ht="18.75">
      <c r="A78" s="10"/>
      <c r="B78" s="7" t="s">
        <v>58</v>
      </c>
      <c r="C78" s="7" t="s">
        <v>18</v>
      </c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17">
        <f t="shared" si="15"/>
        <v>0</v>
      </c>
    </row>
    <row r="79" spans="1:16" ht="18.75">
      <c r="A79" s="10"/>
      <c r="B79" s="305" t="s">
        <v>59</v>
      </c>
      <c r="C79" s="5" t="s">
        <v>16</v>
      </c>
      <c r="D79" s="196">
        <v>3.893</v>
      </c>
      <c r="E79" s="196">
        <v>0.015</v>
      </c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16">
        <f aca="true" t="shared" si="17" ref="P79:P102">SUM(D79:O79)</f>
        <v>3.908</v>
      </c>
    </row>
    <row r="80" spans="1:16" ht="18.75">
      <c r="A80" s="3" t="s">
        <v>17</v>
      </c>
      <c r="B80" s="306"/>
      <c r="C80" s="7" t="s">
        <v>18</v>
      </c>
      <c r="D80" s="197">
        <v>2477.245</v>
      </c>
      <c r="E80" s="197">
        <v>3.15</v>
      </c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17">
        <f t="shared" si="17"/>
        <v>2480.395</v>
      </c>
    </row>
    <row r="81" spans="1:16" ht="18.75">
      <c r="A81" s="10"/>
      <c r="B81" s="15" t="s">
        <v>20</v>
      </c>
      <c r="C81" s="5" t="s">
        <v>16</v>
      </c>
      <c r="D81" s="196">
        <v>18.81</v>
      </c>
      <c r="E81" s="196">
        <v>16.2511</v>
      </c>
      <c r="F81" s="196">
        <v>20.5287</v>
      </c>
      <c r="G81" s="196">
        <v>24.7065</v>
      </c>
      <c r="H81" s="196">
        <v>26.9672</v>
      </c>
      <c r="I81" s="196">
        <v>16.2003</v>
      </c>
      <c r="J81" s="196">
        <v>9.8531</v>
      </c>
      <c r="K81" s="196">
        <v>6.3288</v>
      </c>
      <c r="L81" s="196">
        <v>7.5759</v>
      </c>
      <c r="M81" s="196">
        <v>4.2983</v>
      </c>
      <c r="N81" s="196">
        <v>8.2817</v>
      </c>
      <c r="O81" s="196">
        <v>20.0925</v>
      </c>
      <c r="P81" s="116">
        <f t="shared" si="17"/>
        <v>179.8941</v>
      </c>
    </row>
    <row r="82" spans="1:16" ht="18.75">
      <c r="A82" s="10"/>
      <c r="B82" s="7" t="s">
        <v>60</v>
      </c>
      <c r="C82" s="7" t="s">
        <v>18</v>
      </c>
      <c r="D82" s="197">
        <v>8887.048</v>
      </c>
      <c r="E82" s="197">
        <v>8968.764</v>
      </c>
      <c r="F82" s="197">
        <v>11728.28</v>
      </c>
      <c r="G82" s="197">
        <v>10954.552</v>
      </c>
      <c r="H82" s="197">
        <v>11678.026</v>
      </c>
      <c r="I82" s="197">
        <v>7223.291</v>
      </c>
      <c r="J82" s="197">
        <v>5570.188</v>
      </c>
      <c r="K82" s="197">
        <v>4741.541</v>
      </c>
      <c r="L82" s="197">
        <v>3497.022</v>
      </c>
      <c r="M82" s="197">
        <v>2757.912</v>
      </c>
      <c r="N82" s="197">
        <v>5582.693</v>
      </c>
      <c r="O82" s="197">
        <v>20655.545</v>
      </c>
      <c r="P82" s="117">
        <f t="shared" si="17"/>
        <v>102244.862</v>
      </c>
    </row>
    <row r="83" spans="1:16" ht="18.75">
      <c r="A83" s="3" t="s">
        <v>23</v>
      </c>
      <c r="B83" s="303" t="s">
        <v>132</v>
      </c>
      <c r="C83" s="5" t="s">
        <v>16</v>
      </c>
      <c r="D83" s="198">
        <f aca="true" t="shared" si="18" ref="D83:F84">D73+D75+D77+D79+D81</f>
        <v>25.0798</v>
      </c>
      <c r="E83" s="198">
        <f t="shared" si="18"/>
        <v>17.4268</v>
      </c>
      <c r="F83" s="198">
        <f t="shared" si="18"/>
        <v>21.8097</v>
      </c>
      <c r="G83" s="198">
        <f aca="true" t="shared" si="19" ref="G83:O84">G73+G75+G77+G79+G81</f>
        <v>26.0398</v>
      </c>
      <c r="H83" s="198">
        <f t="shared" si="19"/>
        <v>29.767</v>
      </c>
      <c r="I83" s="198">
        <f t="shared" si="19"/>
        <v>23.1878</v>
      </c>
      <c r="J83" s="198">
        <f t="shared" si="19"/>
        <v>14.476299999999998</v>
      </c>
      <c r="K83" s="198">
        <f t="shared" si="19"/>
        <v>10.0565</v>
      </c>
      <c r="L83" s="198">
        <f t="shared" si="19"/>
        <v>8.6261</v>
      </c>
      <c r="M83" s="198">
        <f t="shared" si="19"/>
        <v>6.0498</v>
      </c>
      <c r="N83" s="198">
        <f t="shared" si="19"/>
        <v>10.0632</v>
      </c>
      <c r="O83" s="198">
        <f t="shared" si="19"/>
        <v>21.9283</v>
      </c>
      <c r="P83" s="116">
        <f t="shared" si="17"/>
        <v>214.51110000000003</v>
      </c>
    </row>
    <row r="84" spans="1:16" ht="18.75">
      <c r="A84" s="8"/>
      <c r="B84" s="304"/>
      <c r="C84" s="7" t="s">
        <v>18</v>
      </c>
      <c r="D84" s="174">
        <f t="shared" si="18"/>
        <v>13659.591</v>
      </c>
      <c r="E84" s="174">
        <f t="shared" si="18"/>
        <v>10629.114</v>
      </c>
      <c r="F84" s="174">
        <f t="shared" si="18"/>
        <v>13543.808</v>
      </c>
      <c r="G84" s="174">
        <f t="shared" si="19"/>
        <v>12499.126</v>
      </c>
      <c r="H84" s="174">
        <f t="shared" si="19"/>
        <v>14047.529</v>
      </c>
      <c r="I84" s="174">
        <f t="shared" si="19"/>
        <v>12198.768</v>
      </c>
      <c r="J84" s="174">
        <f t="shared" si="19"/>
        <v>10687.68</v>
      </c>
      <c r="K84" s="174">
        <f t="shared" si="19"/>
        <v>9993.04</v>
      </c>
      <c r="L84" s="174">
        <f t="shared" si="19"/>
        <v>5268.554</v>
      </c>
      <c r="M84" s="174">
        <f t="shared" si="19"/>
        <v>4992.045</v>
      </c>
      <c r="N84" s="174">
        <f t="shared" si="19"/>
        <v>8038.993</v>
      </c>
      <c r="O84" s="174">
        <f t="shared" si="19"/>
        <v>23124.398999999998</v>
      </c>
      <c r="P84" s="117">
        <f t="shared" si="17"/>
        <v>138682.64700000003</v>
      </c>
    </row>
    <row r="85" spans="1:16" ht="18.75">
      <c r="A85" s="307" t="s">
        <v>141</v>
      </c>
      <c r="B85" s="308"/>
      <c r="C85" s="5" t="s">
        <v>16</v>
      </c>
      <c r="D85" s="196">
        <v>1.2798</v>
      </c>
      <c r="E85" s="196">
        <v>0.4464</v>
      </c>
      <c r="F85" s="196">
        <v>0.7709</v>
      </c>
      <c r="G85" s="196">
        <v>1.5765</v>
      </c>
      <c r="H85" s="196">
        <v>2.0531</v>
      </c>
      <c r="I85" s="196">
        <v>1.6423</v>
      </c>
      <c r="J85" s="196">
        <v>1.7542</v>
      </c>
      <c r="K85" s="196">
        <v>1.3474</v>
      </c>
      <c r="L85" s="196">
        <v>1.609</v>
      </c>
      <c r="M85" s="196">
        <v>1.5228</v>
      </c>
      <c r="N85" s="196">
        <v>1.5073</v>
      </c>
      <c r="O85" s="196">
        <v>1.1664</v>
      </c>
      <c r="P85" s="116">
        <f t="shared" si="17"/>
        <v>16.6761</v>
      </c>
    </row>
    <row r="86" spans="1:16" ht="18.75">
      <c r="A86" s="309"/>
      <c r="B86" s="310"/>
      <c r="C86" s="7" t="s">
        <v>18</v>
      </c>
      <c r="D86" s="197">
        <v>568.951</v>
      </c>
      <c r="E86" s="197">
        <v>324.115</v>
      </c>
      <c r="F86" s="197">
        <v>688.208</v>
      </c>
      <c r="G86" s="197">
        <v>1511.451</v>
      </c>
      <c r="H86" s="197">
        <v>1475.465</v>
      </c>
      <c r="I86" s="197">
        <v>1174.276</v>
      </c>
      <c r="J86" s="197">
        <v>1870.662</v>
      </c>
      <c r="K86" s="197">
        <v>1557.521</v>
      </c>
      <c r="L86" s="197">
        <v>1272.518</v>
      </c>
      <c r="M86" s="197">
        <v>1238.276</v>
      </c>
      <c r="N86" s="197">
        <v>1138.874</v>
      </c>
      <c r="O86" s="197">
        <v>843.152</v>
      </c>
      <c r="P86" s="117">
        <f t="shared" si="17"/>
        <v>13663.469</v>
      </c>
    </row>
    <row r="87" spans="1:16" ht="18.75">
      <c r="A87" s="307" t="s">
        <v>61</v>
      </c>
      <c r="B87" s="308"/>
      <c r="C87" s="5" t="s">
        <v>16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16">
        <f t="shared" si="17"/>
        <v>0</v>
      </c>
    </row>
    <row r="88" spans="1:16" ht="18.75">
      <c r="A88" s="309"/>
      <c r="B88" s="310"/>
      <c r="C88" s="7" t="s">
        <v>18</v>
      </c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17">
        <f t="shared" si="17"/>
        <v>0</v>
      </c>
    </row>
    <row r="89" spans="1:16" ht="18.75">
      <c r="A89" s="307" t="s">
        <v>142</v>
      </c>
      <c r="B89" s="308"/>
      <c r="C89" s="5" t="s">
        <v>16</v>
      </c>
      <c r="D89" s="196"/>
      <c r="E89" s="196">
        <v>0.0208</v>
      </c>
      <c r="F89" s="196">
        <v>0.0615</v>
      </c>
      <c r="G89" s="196">
        <v>0.1654</v>
      </c>
      <c r="H89" s="196">
        <v>0.3232</v>
      </c>
      <c r="I89" s="196">
        <v>0.1357</v>
      </c>
      <c r="J89" s="196">
        <v>0.0005</v>
      </c>
      <c r="K89" s="196">
        <v>0.0558</v>
      </c>
      <c r="L89" s="196">
        <v>0.0181</v>
      </c>
      <c r="M89" s="196"/>
      <c r="N89" s="196">
        <v>0.0083</v>
      </c>
      <c r="O89" s="196">
        <v>0.9582</v>
      </c>
      <c r="P89" s="116">
        <f t="shared" si="17"/>
        <v>1.7474999999999998</v>
      </c>
    </row>
    <row r="90" spans="1:16" ht="18.75">
      <c r="A90" s="309"/>
      <c r="B90" s="310"/>
      <c r="C90" s="7" t="s">
        <v>18</v>
      </c>
      <c r="D90" s="197"/>
      <c r="E90" s="197">
        <v>58.391</v>
      </c>
      <c r="F90" s="197">
        <v>139.21</v>
      </c>
      <c r="G90" s="197">
        <v>297.252</v>
      </c>
      <c r="H90" s="197">
        <v>329.514</v>
      </c>
      <c r="I90" s="197">
        <v>271.48</v>
      </c>
      <c r="J90" s="197">
        <v>0.945</v>
      </c>
      <c r="K90" s="197">
        <v>114.514</v>
      </c>
      <c r="L90" s="197">
        <v>23.689</v>
      </c>
      <c r="M90" s="197"/>
      <c r="N90" s="197">
        <v>36.257</v>
      </c>
      <c r="O90" s="197">
        <v>521.105</v>
      </c>
      <c r="P90" s="117">
        <f t="shared" si="17"/>
        <v>1792.357</v>
      </c>
    </row>
    <row r="91" spans="1:16" ht="18.75">
      <c r="A91" s="307" t="s">
        <v>143</v>
      </c>
      <c r="B91" s="308"/>
      <c r="C91" s="5" t="s">
        <v>16</v>
      </c>
      <c r="D91" s="196">
        <v>1.2738</v>
      </c>
      <c r="E91" s="196">
        <v>1.086</v>
      </c>
      <c r="F91" s="196">
        <v>1.7918</v>
      </c>
      <c r="G91" s="196">
        <v>1.6619</v>
      </c>
      <c r="H91" s="196">
        <v>1.372</v>
      </c>
      <c r="I91" s="196">
        <v>1.1977</v>
      </c>
      <c r="J91" s="196">
        <v>1.203</v>
      </c>
      <c r="K91" s="196">
        <v>1.4137</v>
      </c>
      <c r="L91" s="196">
        <v>1.4147</v>
      </c>
      <c r="M91" s="196">
        <v>1.7258</v>
      </c>
      <c r="N91" s="196">
        <v>1.5552</v>
      </c>
      <c r="O91" s="196">
        <v>2.6975</v>
      </c>
      <c r="P91" s="116">
        <f t="shared" si="17"/>
        <v>18.393099999999997</v>
      </c>
    </row>
    <row r="92" spans="1:16" ht="18.75">
      <c r="A92" s="309"/>
      <c r="B92" s="310"/>
      <c r="C92" s="7" t="s">
        <v>18</v>
      </c>
      <c r="D92" s="197">
        <v>1614.158</v>
      </c>
      <c r="E92" s="197">
        <v>1489.087</v>
      </c>
      <c r="F92" s="197">
        <v>2123.649</v>
      </c>
      <c r="G92" s="197">
        <v>2720.085</v>
      </c>
      <c r="H92" s="197">
        <v>2219.659</v>
      </c>
      <c r="I92" s="197">
        <v>1318.319</v>
      </c>
      <c r="J92" s="197">
        <v>1404.48</v>
      </c>
      <c r="K92" s="197">
        <v>1673.386</v>
      </c>
      <c r="L92" s="197">
        <v>1525.494</v>
      </c>
      <c r="M92" s="197">
        <v>1903.181</v>
      </c>
      <c r="N92" s="197">
        <v>1776.224</v>
      </c>
      <c r="O92" s="197">
        <v>4096.856</v>
      </c>
      <c r="P92" s="117">
        <f t="shared" si="17"/>
        <v>23864.577999999998</v>
      </c>
    </row>
    <row r="93" spans="1:16" ht="18.75">
      <c r="A93" s="307" t="s">
        <v>63</v>
      </c>
      <c r="B93" s="308"/>
      <c r="C93" s="5" t="s">
        <v>16</v>
      </c>
      <c r="D93" s="196"/>
      <c r="E93" s="196">
        <v>0.213</v>
      </c>
      <c r="F93" s="196">
        <v>0.02</v>
      </c>
      <c r="G93" s="196">
        <v>0.0011</v>
      </c>
      <c r="H93" s="196"/>
      <c r="I93" s="196"/>
      <c r="J93" s="196"/>
      <c r="K93" s="196"/>
      <c r="L93" s="196">
        <v>0.0055</v>
      </c>
      <c r="M93" s="196"/>
      <c r="N93" s="196"/>
      <c r="O93" s="196"/>
      <c r="P93" s="116">
        <f t="shared" si="17"/>
        <v>0.23959999999999998</v>
      </c>
    </row>
    <row r="94" spans="1:16" ht="18.75">
      <c r="A94" s="309"/>
      <c r="B94" s="310"/>
      <c r="C94" s="7" t="s">
        <v>18</v>
      </c>
      <c r="D94" s="197"/>
      <c r="E94" s="197">
        <v>33.548</v>
      </c>
      <c r="F94" s="197">
        <v>11.55</v>
      </c>
      <c r="G94" s="197">
        <v>2.195</v>
      </c>
      <c r="H94" s="197"/>
      <c r="I94" s="197"/>
      <c r="J94" s="197"/>
      <c r="K94" s="197"/>
      <c r="L94" s="197">
        <v>2.888</v>
      </c>
      <c r="M94" s="197"/>
      <c r="N94" s="197"/>
      <c r="O94" s="197"/>
      <c r="P94" s="117">
        <f t="shared" si="17"/>
        <v>50.181</v>
      </c>
    </row>
    <row r="95" spans="1:16" ht="18.75">
      <c r="A95" s="307" t="s">
        <v>144</v>
      </c>
      <c r="B95" s="308"/>
      <c r="C95" s="5" t="s">
        <v>16</v>
      </c>
      <c r="D95" s="196">
        <v>0.4246</v>
      </c>
      <c r="E95" s="196">
        <v>0.58</v>
      </c>
      <c r="F95" s="196">
        <v>0.44</v>
      </c>
      <c r="G95" s="196">
        <v>0.6822</v>
      </c>
      <c r="H95" s="196">
        <v>1.2748</v>
      </c>
      <c r="I95" s="196">
        <v>0.7598</v>
      </c>
      <c r="J95" s="196">
        <v>0.0917</v>
      </c>
      <c r="K95" s="196">
        <v>0.2507</v>
      </c>
      <c r="L95" s="196">
        <v>0.1081</v>
      </c>
      <c r="M95" s="196">
        <v>1.423</v>
      </c>
      <c r="N95" s="196">
        <v>0.8155</v>
      </c>
      <c r="O95" s="196">
        <v>0.776</v>
      </c>
      <c r="P95" s="116">
        <f t="shared" si="17"/>
        <v>7.6264</v>
      </c>
    </row>
    <row r="96" spans="1:16" ht="18.75">
      <c r="A96" s="309"/>
      <c r="B96" s="310"/>
      <c r="C96" s="7" t="s">
        <v>18</v>
      </c>
      <c r="D96" s="197">
        <v>162.634</v>
      </c>
      <c r="E96" s="197">
        <v>357.682</v>
      </c>
      <c r="F96" s="197">
        <v>244.182</v>
      </c>
      <c r="G96" s="197">
        <v>439.342</v>
      </c>
      <c r="H96" s="197">
        <v>576.785</v>
      </c>
      <c r="I96" s="197">
        <v>507.006</v>
      </c>
      <c r="J96" s="197">
        <v>89.425</v>
      </c>
      <c r="K96" s="197">
        <v>201.121</v>
      </c>
      <c r="L96" s="197">
        <v>77.712</v>
      </c>
      <c r="M96" s="197">
        <v>484.448</v>
      </c>
      <c r="N96" s="197">
        <v>314.13</v>
      </c>
      <c r="O96" s="197">
        <v>304.687</v>
      </c>
      <c r="P96" s="117">
        <f t="shared" si="17"/>
        <v>3759.154</v>
      </c>
    </row>
    <row r="97" spans="1:16" ht="18.75">
      <c r="A97" s="307" t="s">
        <v>64</v>
      </c>
      <c r="B97" s="308"/>
      <c r="C97" s="5" t="s">
        <v>16</v>
      </c>
      <c r="D97" s="196">
        <v>11.5336</v>
      </c>
      <c r="E97" s="196">
        <v>255.45735</v>
      </c>
      <c r="F97" s="196">
        <v>9.7971</v>
      </c>
      <c r="G97" s="210">
        <v>12.9693</v>
      </c>
      <c r="H97" s="211">
        <v>175.3795</v>
      </c>
      <c r="I97" s="196">
        <v>99.9553</v>
      </c>
      <c r="J97" s="196">
        <v>289.89401</v>
      </c>
      <c r="K97" s="196">
        <v>12.1062</v>
      </c>
      <c r="L97" s="196">
        <v>11.9222</v>
      </c>
      <c r="M97" s="196">
        <v>14.5424</v>
      </c>
      <c r="N97" s="196">
        <v>9.6806</v>
      </c>
      <c r="O97" s="196">
        <v>111.22115</v>
      </c>
      <c r="P97" s="116">
        <f t="shared" si="17"/>
        <v>1014.4587099999999</v>
      </c>
    </row>
    <row r="98" spans="1:16" ht="18.75">
      <c r="A98" s="309"/>
      <c r="B98" s="310"/>
      <c r="C98" s="7" t="s">
        <v>18</v>
      </c>
      <c r="D98" s="197">
        <v>6493.422</v>
      </c>
      <c r="E98" s="197">
        <v>100615.801</v>
      </c>
      <c r="F98" s="197">
        <v>6127.038</v>
      </c>
      <c r="G98" s="197">
        <v>4928.29</v>
      </c>
      <c r="H98" s="197">
        <v>42893.938</v>
      </c>
      <c r="I98" s="197">
        <v>27007.419</v>
      </c>
      <c r="J98" s="197">
        <v>105195.91</v>
      </c>
      <c r="K98" s="197">
        <v>3317.235</v>
      </c>
      <c r="L98" s="197">
        <v>3450.652</v>
      </c>
      <c r="M98" s="197">
        <v>5215.947</v>
      </c>
      <c r="N98" s="197">
        <v>5185.38</v>
      </c>
      <c r="O98" s="197">
        <v>59307.625</v>
      </c>
      <c r="P98" s="117">
        <f t="shared" si="17"/>
        <v>369738.65699999995</v>
      </c>
    </row>
    <row r="99" spans="1:16" ht="18.75">
      <c r="A99" s="311" t="s">
        <v>65</v>
      </c>
      <c r="B99" s="312"/>
      <c r="C99" s="5" t="s">
        <v>16</v>
      </c>
      <c r="D99" s="198">
        <f aca="true" t="shared" si="20" ref="D99:F100">D8+D10+D22+D28+D36+D38+D40+D42+D44+D46+D48+D50+D52+D58+D71+D83+D85+D87+D89+D91+D93+D95+D97</f>
        <v>577.5732000000003</v>
      </c>
      <c r="E99" s="198">
        <f t="shared" si="20"/>
        <v>828.0346499999999</v>
      </c>
      <c r="F99" s="198">
        <f t="shared" si="20"/>
        <v>658.0088999999999</v>
      </c>
      <c r="G99" s="198">
        <f aca="true" t="shared" si="21" ref="G99:O100">G8+G10+G22+G28+G36+G38+G40+G42+G44+G46+G48+G50+G52+G58+G71+G83+G85+G87+G89+G91+G93+G95+G97</f>
        <v>363.0161</v>
      </c>
      <c r="H99" s="198">
        <f t="shared" si="21"/>
        <v>362.46760000000006</v>
      </c>
      <c r="I99" s="198">
        <f t="shared" si="21"/>
        <v>256.4003</v>
      </c>
      <c r="J99" s="198">
        <f t="shared" si="21"/>
        <v>571.6727099999998</v>
      </c>
      <c r="K99" s="198">
        <f t="shared" si="21"/>
        <v>344.4381999999999</v>
      </c>
      <c r="L99" s="198">
        <f t="shared" si="21"/>
        <v>141.3103</v>
      </c>
      <c r="M99" s="198">
        <f t="shared" si="21"/>
        <v>599.0455000000001</v>
      </c>
      <c r="N99" s="198">
        <f t="shared" si="21"/>
        <v>600.6712000000002</v>
      </c>
      <c r="O99" s="198">
        <f t="shared" si="21"/>
        <v>1417.9324500000002</v>
      </c>
      <c r="P99" s="116">
        <f t="shared" si="17"/>
        <v>6720.571110000001</v>
      </c>
    </row>
    <row r="100" spans="1:16" ht="18.75">
      <c r="A100" s="313"/>
      <c r="B100" s="314"/>
      <c r="C100" s="7" t="s">
        <v>18</v>
      </c>
      <c r="D100" s="174">
        <f t="shared" si="20"/>
        <v>274407.9700000001</v>
      </c>
      <c r="E100" s="174">
        <f t="shared" si="20"/>
        <v>364137.13600000006</v>
      </c>
      <c r="F100" s="174">
        <f t="shared" si="20"/>
        <v>304498.528</v>
      </c>
      <c r="G100" s="174">
        <f t="shared" si="21"/>
        <v>203656.66100000005</v>
      </c>
      <c r="H100" s="174">
        <f t="shared" si="21"/>
        <v>164770.505</v>
      </c>
      <c r="I100" s="174">
        <f t="shared" si="21"/>
        <v>131128.596</v>
      </c>
      <c r="J100" s="174">
        <f t="shared" si="21"/>
        <v>253293.60900000005</v>
      </c>
      <c r="K100" s="174">
        <f t="shared" si="21"/>
        <v>329401.21499999997</v>
      </c>
      <c r="L100" s="174">
        <f t="shared" si="21"/>
        <v>122966.77999999998</v>
      </c>
      <c r="M100" s="174">
        <f t="shared" si="21"/>
        <v>329888.1899999999</v>
      </c>
      <c r="N100" s="174">
        <f t="shared" si="21"/>
        <v>323758.37700000004</v>
      </c>
      <c r="O100" s="174">
        <f t="shared" si="21"/>
        <v>536092.915</v>
      </c>
      <c r="P100" s="117">
        <f t="shared" si="17"/>
        <v>3338000.482</v>
      </c>
    </row>
    <row r="101" spans="1:16" ht="18.75">
      <c r="A101" s="3" t="s">
        <v>0</v>
      </c>
      <c r="B101" s="305" t="s">
        <v>145</v>
      </c>
      <c r="C101" s="5" t="s">
        <v>16</v>
      </c>
      <c r="D101" s="196"/>
      <c r="E101" s="196"/>
      <c r="F101" s="196"/>
      <c r="G101" s="196"/>
      <c r="H101" s="196">
        <v>0.0174</v>
      </c>
      <c r="I101" s="196">
        <v>0.0083</v>
      </c>
      <c r="J101" s="196"/>
      <c r="K101" s="196"/>
      <c r="L101" s="196">
        <v>0.009</v>
      </c>
      <c r="M101" s="196"/>
      <c r="N101" s="196"/>
      <c r="O101" s="196"/>
      <c r="P101" s="116">
        <f t="shared" si="17"/>
        <v>0.0347</v>
      </c>
    </row>
    <row r="102" spans="1:16" ht="18.75">
      <c r="A102" s="3" t="s">
        <v>0</v>
      </c>
      <c r="B102" s="306"/>
      <c r="C102" s="7" t="s">
        <v>18</v>
      </c>
      <c r="D102" s="197"/>
      <c r="E102" s="197"/>
      <c r="F102" s="197"/>
      <c r="G102" s="197"/>
      <c r="H102" s="197">
        <v>43.387</v>
      </c>
      <c r="I102" s="197">
        <v>8.715</v>
      </c>
      <c r="J102" s="197"/>
      <c r="K102" s="197"/>
      <c r="L102" s="197">
        <v>12.285</v>
      </c>
      <c r="M102" s="197"/>
      <c r="N102" s="197"/>
      <c r="O102" s="197"/>
      <c r="P102" s="117">
        <f t="shared" si="17"/>
        <v>64.387</v>
      </c>
    </row>
    <row r="103" spans="1:16" ht="18.75">
      <c r="A103" s="3" t="s">
        <v>66</v>
      </c>
      <c r="B103" s="305" t="s">
        <v>146</v>
      </c>
      <c r="C103" s="5" t="s">
        <v>16</v>
      </c>
      <c r="D103" s="196">
        <v>3.6659</v>
      </c>
      <c r="E103" s="196">
        <v>2.1009</v>
      </c>
      <c r="F103" s="196">
        <v>3.0594</v>
      </c>
      <c r="G103" s="196">
        <v>6.3735</v>
      </c>
      <c r="H103" s="196">
        <v>6.6478</v>
      </c>
      <c r="I103" s="196">
        <v>4.1306</v>
      </c>
      <c r="J103" s="196">
        <v>2.2185</v>
      </c>
      <c r="K103" s="196">
        <v>1.9055</v>
      </c>
      <c r="L103" s="196">
        <v>1.869</v>
      </c>
      <c r="M103" s="196">
        <v>3.0566</v>
      </c>
      <c r="N103" s="196">
        <v>4.458</v>
      </c>
      <c r="O103" s="196">
        <v>7.1164</v>
      </c>
      <c r="P103" s="116">
        <f aca="true" t="shared" si="22" ref="P103:P112">SUM(D103:O103)</f>
        <v>46.6021</v>
      </c>
    </row>
    <row r="104" spans="1:16" ht="18.75">
      <c r="A104" s="3" t="s">
        <v>0</v>
      </c>
      <c r="B104" s="306"/>
      <c r="C104" s="7" t="s">
        <v>18</v>
      </c>
      <c r="D104" s="197">
        <v>1656.058</v>
      </c>
      <c r="E104" s="197">
        <v>1038.769</v>
      </c>
      <c r="F104" s="197">
        <v>1691.867</v>
      </c>
      <c r="G104" s="197">
        <v>2412.75</v>
      </c>
      <c r="H104" s="197">
        <v>2718.417</v>
      </c>
      <c r="I104" s="197">
        <v>1849.2</v>
      </c>
      <c r="J104" s="197">
        <v>1219.032</v>
      </c>
      <c r="K104" s="197">
        <v>1388.67</v>
      </c>
      <c r="L104" s="197">
        <v>1352.8</v>
      </c>
      <c r="M104" s="197">
        <v>2025.81</v>
      </c>
      <c r="N104" s="197">
        <v>3193.129</v>
      </c>
      <c r="O104" s="197">
        <v>5131.952</v>
      </c>
      <c r="P104" s="117">
        <f t="shared" si="22"/>
        <v>25678.454</v>
      </c>
    </row>
    <row r="105" spans="1:16" ht="18.75">
      <c r="A105" s="3" t="s">
        <v>0</v>
      </c>
      <c r="B105" s="305" t="s">
        <v>147</v>
      </c>
      <c r="C105" s="5" t="s">
        <v>16</v>
      </c>
      <c r="D105" s="196">
        <v>11.7567</v>
      </c>
      <c r="E105" s="196">
        <v>5.3767</v>
      </c>
      <c r="F105" s="196">
        <v>4.1569</v>
      </c>
      <c r="G105" s="196">
        <v>2.5915</v>
      </c>
      <c r="H105" s="196">
        <v>5.0726</v>
      </c>
      <c r="I105" s="196">
        <v>18.5997</v>
      </c>
      <c r="J105" s="196">
        <v>9.2931</v>
      </c>
      <c r="K105" s="196">
        <v>11.2079</v>
      </c>
      <c r="L105" s="196">
        <v>9.673</v>
      </c>
      <c r="M105" s="196">
        <v>11.7968</v>
      </c>
      <c r="N105" s="196">
        <v>17.7744</v>
      </c>
      <c r="O105" s="196">
        <v>16.2469</v>
      </c>
      <c r="P105" s="116">
        <f t="shared" si="22"/>
        <v>123.54620000000001</v>
      </c>
    </row>
    <row r="106" spans="1:16" ht="18.75">
      <c r="A106" s="10"/>
      <c r="B106" s="306"/>
      <c r="C106" s="7" t="s">
        <v>18</v>
      </c>
      <c r="D106" s="197">
        <v>4732.38</v>
      </c>
      <c r="E106" s="197">
        <v>3500.516</v>
      </c>
      <c r="F106" s="197">
        <v>2558.299</v>
      </c>
      <c r="G106" s="197">
        <v>1666.382</v>
      </c>
      <c r="H106" s="197">
        <v>1311.185</v>
      </c>
      <c r="I106" s="197">
        <v>3609.494</v>
      </c>
      <c r="J106" s="197">
        <v>3386.823</v>
      </c>
      <c r="K106" s="197">
        <v>4234.383</v>
      </c>
      <c r="L106" s="197">
        <v>3547.072</v>
      </c>
      <c r="M106" s="197">
        <v>4705.873</v>
      </c>
      <c r="N106" s="197">
        <v>5811.994</v>
      </c>
      <c r="O106" s="197">
        <v>7270.872</v>
      </c>
      <c r="P106" s="117">
        <f t="shared" si="22"/>
        <v>46335.273</v>
      </c>
    </row>
    <row r="107" spans="1:16" ht="18.75">
      <c r="A107" s="3" t="s">
        <v>67</v>
      </c>
      <c r="B107" s="305" t="s">
        <v>148</v>
      </c>
      <c r="C107" s="5" t="s">
        <v>16</v>
      </c>
      <c r="D107" s="196">
        <v>0.018</v>
      </c>
      <c r="E107" s="196">
        <v>0.1527</v>
      </c>
      <c r="F107" s="196">
        <v>0.6681</v>
      </c>
      <c r="G107" s="196">
        <v>0.594</v>
      </c>
      <c r="H107" s="196">
        <v>1.0336</v>
      </c>
      <c r="I107" s="196">
        <v>0.3792</v>
      </c>
      <c r="J107" s="196">
        <v>0.2641</v>
      </c>
      <c r="K107" s="196">
        <v>0.255</v>
      </c>
      <c r="L107" s="196">
        <v>0.1717</v>
      </c>
      <c r="M107" s="196">
        <v>0.0983</v>
      </c>
      <c r="N107" s="196">
        <v>0.0903</v>
      </c>
      <c r="O107" s="196">
        <v>0.1212</v>
      </c>
      <c r="P107" s="116">
        <f t="shared" si="22"/>
        <v>3.8462</v>
      </c>
    </row>
    <row r="108" spans="1:16" ht="18.75">
      <c r="A108" s="10"/>
      <c r="B108" s="306"/>
      <c r="C108" s="7" t="s">
        <v>18</v>
      </c>
      <c r="D108" s="197">
        <v>15.813</v>
      </c>
      <c r="E108" s="197">
        <v>795.164</v>
      </c>
      <c r="F108" s="197">
        <v>3768.156</v>
      </c>
      <c r="G108" s="197">
        <v>2372.524</v>
      </c>
      <c r="H108" s="197">
        <v>3582.883</v>
      </c>
      <c r="I108" s="197">
        <v>467.55</v>
      </c>
      <c r="J108" s="197">
        <v>326.036</v>
      </c>
      <c r="K108" s="197">
        <v>243.603</v>
      </c>
      <c r="L108" s="197">
        <v>125.469</v>
      </c>
      <c r="M108" s="197">
        <v>52.335</v>
      </c>
      <c r="N108" s="197">
        <v>52.596</v>
      </c>
      <c r="O108" s="197">
        <v>113.582</v>
      </c>
      <c r="P108" s="117">
        <f t="shared" si="22"/>
        <v>11915.710999999996</v>
      </c>
    </row>
    <row r="109" spans="1:16" ht="18.75">
      <c r="A109" s="10"/>
      <c r="B109" s="305" t="s">
        <v>149</v>
      </c>
      <c r="C109" s="5" t="s">
        <v>16</v>
      </c>
      <c r="D109" s="196">
        <v>2.1495</v>
      </c>
      <c r="E109" s="196">
        <v>2.8205</v>
      </c>
      <c r="F109" s="196">
        <v>2.652</v>
      </c>
      <c r="G109" s="196">
        <v>4.7171</v>
      </c>
      <c r="H109" s="196">
        <v>2.4346</v>
      </c>
      <c r="I109" s="196">
        <v>1.4072</v>
      </c>
      <c r="J109" s="196">
        <v>1.0347</v>
      </c>
      <c r="K109" s="196">
        <v>0.7805</v>
      </c>
      <c r="L109" s="196">
        <v>0.6892</v>
      </c>
      <c r="M109" s="196">
        <v>1.2917</v>
      </c>
      <c r="N109" s="196">
        <v>1.395</v>
      </c>
      <c r="O109" s="196">
        <v>0.9836</v>
      </c>
      <c r="P109" s="116">
        <f t="shared" si="22"/>
        <v>22.3556</v>
      </c>
    </row>
    <row r="110" spans="1:16" ht="18.75">
      <c r="A110" s="10"/>
      <c r="B110" s="306"/>
      <c r="C110" s="7" t="s">
        <v>18</v>
      </c>
      <c r="D110" s="197">
        <v>2729.182</v>
      </c>
      <c r="E110" s="197">
        <v>3435.821</v>
      </c>
      <c r="F110" s="197">
        <v>3579.87</v>
      </c>
      <c r="G110" s="197">
        <v>4671.954</v>
      </c>
      <c r="H110" s="197">
        <v>2420.067</v>
      </c>
      <c r="I110" s="197">
        <v>1181.922</v>
      </c>
      <c r="J110" s="197">
        <v>771.603</v>
      </c>
      <c r="K110" s="197">
        <v>657.983</v>
      </c>
      <c r="L110" s="197">
        <v>425.766</v>
      </c>
      <c r="M110" s="197">
        <v>942.06</v>
      </c>
      <c r="N110" s="197">
        <v>971.198</v>
      </c>
      <c r="O110" s="197">
        <v>1511.58</v>
      </c>
      <c r="P110" s="117">
        <f t="shared" si="22"/>
        <v>23299.006</v>
      </c>
    </row>
    <row r="111" spans="1:16" ht="18.75">
      <c r="A111" s="3" t="s">
        <v>68</v>
      </c>
      <c r="B111" s="305" t="s">
        <v>150</v>
      </c>
      <c r="C111" s="5" t="s">
        <v>16</v>
      </c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16">
        <f t="shared" si="22"/>
        <v>0</v>
      </c>
    </row>
    <row r="112" spans="1:16" ht="18.75">
      <c r="A112" s="10"/>
      <c r="B112" s="306"/>
      <c r="C112" s="7" t="s">
        <v>18</v>
      </c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17">
        <f t="shared" si="22"/>
        <v>0</v>
      </c>
    </row>
    <row r="113" spans="1:16" ht="18.75">
      <c r="A113" s="10"/>
      <c r="B113" s="305" t="s">
        <v>151</v>
      </c>
      <c r="C113" s="5" t="s">
        <v>16</v>
      </c>
      <c r="D113" s="196">
        <v>0.2628</v>
      </c>
      <c r="E113" s="196">
        <v>0.3324</v>
      </c>
      <c r="F113" s="196">
        <v>0.1584</v>
      </c>
      <c r="G113" s="196">
        <v>0.3135</v>
      </c>
      <c r="H113" s="196">
        <v>0.1326</v>
      </c>
      <c r="I113" s="196">
        <v>0.0427</v>
      </c>
      <c r="J113" s="196">
        <v>0.013</v>
      </c>
      <c r="K113" s="196">
        <v>0.0082</v>
      </c>
      <c r="L113" s="196">
        <v>0.001</v>
      </c>
      <c r="M113" s="196">
        <v>0.0106</v>
      </c>
      <c r="N113" s="196">
        <v>0.0323</v>
      </c>
      <c r="O113" s="196">
        <v>0.1135</v>
      </c>
      <c r="P113" s="116">
        <f aca="true" t="shared" si="23" ref="P113:P130">SUM(D113:O113)</f>
        <v>1.4209999999999996</v>
      </c>
    </row>
    <row r="114" spans="1:16" ht="18.75">
      <c r="A114" s="10"/>
      <c r="B114" s="306"/>
      <c r="C114" s="7" t="s">
        <v>18</v>
      </c>
      <c r="D114" s="197">
        <v>204.081</v>
      </c>
      <c r="E114" s="197">
        <v>192.174</v>
      </c>
      <c r="F114" s="197">
        <v>147.913</v>
      </c>
      <c r="G114" s="197">
        <v>192.68</v>
      </c>
      <c r="H114" s="197">
        <v>118.933</v>
      </c>
      <c r="I114" s="197">
        <v>43.509</v>
      </c>
      <c r="J114" s="197">
        <v>7.434</v>
      </c>
      <c r="K114" s="197">
        <v>5.523</v>
      </c>
      <c r="L114" s="197">
        <v>0.105</v>
      </c>
      <c r="M114" s="197">
        <v>8.999</v>
      </c>
      <c r="N114" s="197">
        <v>36.288</v>
      </c>
      <c r="O114" s="197">
        <v>167.234</v>
      </c>
      <c r="P114" s="117">
        <f t="shared" si="23"/>
        <v>1124.873</v>
      </c>
    </row>
    <row r="115" spans="1:16" ht="18.75">
      <c r="A115" s="3" t="s">
        <v>70</v>
      </c>
      <c r="B115" s="305" t="s">
        <v>152</v>
      </c>
      <c r="C115" s="5" t="s">
        <v>16</v>
      </c>
      <c r="D115" s="196">
        <v>0.004</v>
      </c>
      <c r="E115" s="196"/>
      <c r="F115" s="196"/>
      <c r="G115" s="196"/>
      <c r="H115" s="196"/>
      <c r="I115" s="196">
        <v>0.034</v>
      </c>
      <c r="J115" s="196">
        <v>0.22</v>
      </c>
      <c r="K115" s="196">
        <v>0.224</v>
      </c>
      <c r="L115" s="196">
        <v>0.306</v>
      </c>
      <c r="M115" s="196">
        <v>0.5915</v>
      </c>
      <c r="N115" s="196">
        <v>1.481</v>
      </c>
      <c r="O115" s="196">
        <v>1.824</v>
      </c>
      <c r="P115" s="116">
        <f t="shared" si="23"/>
        <v>4.6845</v>
      </c>
    </row>
    <row r="116" spans="1:16" ht="18.75">
      <c r="A116" s="10"/>
      <c r="B116" s="306"/>
      <c r="C116" s="7" t="s">
        <v>18</v>
      </c>
      <c r="D116" s="197">
        <v>1.47</v>
      </c>
      <c r="E116" s="197"/>
      <c r="F116" s="197"/>
      <c r="G116" s="197"/>
      <c r="H116" s="197"/>
      <c r="I116" s="197">
        <v>13.335</v>
      </c>
      <c r="J116" s="197">
        <v>92.4</v>
      </c>
      <c r="K116" s="197">
        <v>94.08</v>
      </c>
      <c r="L116" s="197">
        <v>118.125</v>
      </c>
      <c r="M116" s="197">
        <v>246.54</v>
      </c>
      <c r="N116" s="197">
        <v>625.485</v>
      </c>
      <c r="O116" s="197">
        <v>750.96</v>
      </c>
      <c r="P116" s="117">
        <f t="shared" si="23"/>
        <v>1942.395</v>
      </c>
    </row>
    <row r="117" spans="1:16" ht="18.75">
      <c r="A117" s="10"/>
      <c r="B117" s="305" t="s">
        <v>72</v>
      </c>
      <c r="C117" s="5" t="s">
        <v>16</v>
      </c>
      <c r="D117" s="196">
        <v>1.6198</v>
      </c>
      <c r="E117" s="196">
        <v>1.6624</v>
      </c>
      <c r="F117" s="196">
        <v>1.881</v>
      </c>
      <c r="G117" s="196">
        <v>1.9081</v>
      </c>
      <c r="H117" s="196">
        <v>6.2092</v>
      </c>
      <c r="I117" s="196">
        <v>2.5808</v>
      </c>
      <c r="J117" s="196">
        <v>2.8451</v>
      </c>
      <c r="K117" s="196">
        <v>3.2295</v>
      </c>
      <c r="L117" s="196">
        <v>3.3064</v>
      </c>
      <c r="M117" s="196">
        <v>2.8074</v>
      </c>
      <c r="N117" s="196">
        <v>2.7234</v>
      </c>
      <c r="O117" s="196">
        <v>3.4762</v>
      </c>
      <c r="P117" s="116">
        <f t="shared" si="23"/>
        <v>34.2493</v>
      </c>
    </row>
    <row r="118" spans="1:16" ht="18.75">
      <c r="A118" s="10"/>
      <c r="B118" s="306"/>
      <c r="C118" s="7" t="s">
        <v>18</v>
      </c>
      <c r="D118" s="197">
        <v>865.265</v>
      </c>
      <c r="E118" s="197">
        <v>958.732</v>
      </c>
      <c r="F118" s="197">
        <v>1109.318</v>
      </c>
      <c r="G118" s="197">
        <v>1112.741</v>
      </c>
      <c r="H118" s="197">
        <v>3198.732</v>
      </c>
      <c r="I118" s="197">
        <v>1674.747</v>
      </c>
      <c r="J118" s="197">
        <v>1630.924</v>
      </c>
      <c r="K118" s="197">
        <v>1839.988</v>
      </c>
      <c r="L118" s="197">
        <v>2210.725</v>
      </c>
      <c r="M118" s="197">
        <v>1624.012</v>
      </c>
      <c r="N118" s="197">
        <v>1519.181</v>
      </c>
      <c r="O118" s="197">
        <v>1770.571</v>
      </c>
      <c r="P118" s="117">
        <f t="shared" si="23"/>
        <v>19514.935999999998</v>
      </c>
    </row>
    <row r="119" spans="1:16" ht="18.75">
      <c r="A119" s="3" t="s">
        <v>23</v>
      </c>
      <c r="B119" s="305" t="s">
        <v>153</v>
      </c>
      <c r="C119" s="5" t="s">
        <v>16</v>
      </c>
      <c r="D119" s="196">
        <v>4.7696</v>
      </c>
      <c r="E119" s="196">
        <v>3.6758</v>
      </c>
      <c r="F119" s="196">
        <v>3.8925</v>
      </c>
      <c r="G119" s="196">
        <v>2.9899</v>
      </c>
      <c r="H119" s="196">
        <v>3.6095</v>
      </c>
      <c r="I119" s="196">
        <v>4.5747</v>
      </c>
      <c r="J119" s="196">
        <v>4.27795</v>
      </c>
      <c r="K119" s="196">
        <v>3.1918</v>
      </c>
      <c r="L119" s="196">
        <v>3.921</v>
      </c>
      <c r="M119" s="196">
        <v>2.0437</v>
      </c>
      <c r="N119" s="196">
        <v>2.0548</v>
      </c>
      <c r="O119" s="196">
        <v>4.4366</v>
      </c>
      <c r="P119" s="116">
        <f t="shared" si="23"/>
        <v>43.437850000000005</v>
      </c>
    </row>
    <row r="120" spans="1:16" ht="18.75">
      <c r="A120" s="10"/>
      <c r="B120" s="306"/>
      <c r="C120" s="7" t="s">
        <v>18</v>
      </c>
      <c r="D120" s="197">
        <v>1292.184</v>
      </c>
      <c r="E120" s="197">
        <v>1002.058</v>
      </c>
      <c r="F120" s="197">
        <v>1310.626</v>
      </c>
      <c r="G120" s="197">
        <v>1107.603</v>
      </c>
      <c r="H120" s="197">
        <v>1170.844</v>
      </c>
      <c r="I120" s="197">
        <v>1218.943</v>
      </c>
      <c r="J120" s="197">
        <v>1178.777</v>
      </c>
      <c r="K120" s="197">
        <v>929.765</v>
      </c>
      <c r="L120" s="197">
        <v>647.388</v>
      </c>
      <c r="M120" s="197">
        <v>391.423</v>
      </c>
      <c r="N120" s="197">
        <v>518.949</v>
      </c>
      <c r="O120" s="197">
        <v>1019.914</v>
      </c>
      <c r="P120" s="117">
        <f t="shared" si="23"/>
        <v>11788.474000000002</v>
      </c>
    </row>
    <row r="121" spans="1:16" ht="18.75">
      <c r="A121" s="10"/>
      <c r="B121" s="15" t="s">
        <v>20</v>
      </c>
      <c r="C121" s="5" t="s">
        <v>16</v>
      </c>
      <c r="D121" s="196"/>
      <c r="E121" s="196"/>
      <c r="F121" s="196"/>
      <c r="G121" s="196">
        <v>0.27</v>
      </c>
      <c r="H121" s="196">
        <v>0.918</v>
      </c>
      <c r="I121" s="196">
        <v>2.1819</v>
      </c>
      <c r="J121" s="196">
        <v>1.4258</v>
      </c>
      <c r="K121" s="196">
        <v>0.6877</v>
      </c>
      <c r="L121" s="196">
        <v>0.1404</v>
      </c>
      <c r="M121" s="196">
        <v>0.014</v>
      </c>
      <c r="N121" s="196"/>
      <c r="O121" s="196"/>
      <c r="P121" s="116">
        <f t="shared" si="23"/>
        <v>5.6377999999999995</v>
      </c>
    </row>
    <row r="122" spans="1:16" ht="18.75">
      <c r="A122" s="10"/>
      <c r="B122" s="7" t="s">
        <v>73</v>
      </c>
      <c r="C122" s="7" t="s">
        <v>18</v>
      </c>
      <c r="D122" s="197"/>
      <c r="E122" s="197"/>
      <c r="F122" s="197"/>
      <c r="G122" s="197">
        <v>98.428</v>
      </c>
      <c r="H122" s="197">
        <v>540.72</v>
      </c>
      <c r="I122" s="197">
        <v>1732.515</v>
      </c>
      <c r="J122" s="197">
        <v>2141.062</v>
      </c>
      <c r="K122" s="197">
        <v>2803.153</v>
      </c>
      <c r="L122" s="197">
        <v>1305.786</v>
      </c>
      <c r="M122" s="197">
        <v>132.038</v>
      </c>
      <c r="N122" s="197"/>
      <c r="O122" s="197"/>
      <c r="P122" s="117">
        <f t="shared" si="23"/>
        <v>8753.702000000001</v>
      </c>
    </row>
    <row r="123" spans="1:16" ht="18.75">
      <c r="A123" s="10"/>
      <c r="B123" s="303" t="s">
        <v>129</v>
      </c>
      <c r="C123" s="5" t="s">
        <v>16</v>
      </c>
      <c r="D123" s="198">
        <f aca="true" t="shared" si="24" ref="D123:F124">D101+D103+D105+D107+D109+D111+D113+D115+D117+D119+D121</f>
        <v>24.246300000000005</v>
      </c>
      <c r="E123" s="198">
        <f t="shared" si="24"/>
        <v>16.1214</v>
      </c>
      <c r="F123" s="198">
        <f t="shared" si="24"/>
        <v>16.4683</v>
      </c>
      <c r="G123" s="198">
        <f aca="true" t="shared" si="25" ref="G123:O124">G101+G103+G105+G107+G109+G111+G113+G115+G117+G119+G121</f>
        <v>19.757599999999996</v>
      </c>
      <c r="H123" s="198">
        <f t="shared" si="25"/>
        <v>26.0753</v>
      </c>
      <c r="I123" s="198">
        <f t="shared" si="25"/>
        <v>33.939099999999996</v>
      </c>
      <c r="J123" s="198">
        <f t="shared" si="25"/>
        <v>21.59225</v>
      </c>
      <c r="K123" s="198">
        <f t="shared" si="25"/>
        <v>21.4901</v>
      </c>
      <c r="L123" s="198">
        <f t="shared" si="25"/>
        <v>20.086699999999997</v>
      </c>
      <c r="M123" s="198">
        <f t="shared" si="25"/>
        <v>21.7106</v>
      </c>
      <c r="N123" s="198">
        <f t="shared" si="25"/>
        <v>30.0092</v>
      </c>
      <c r="O123" s="198">
        <f t="shared" si="25"/>
        <v>34.3184</v>
      </c>
      <c r="P123" s="116">
        <f t="shared" si="23"/>
        <v>285.81525</v>
      </c>
    </row>
    <row r="124" spans="1:16" ht="18.75">
      <c r="A124" s="8"/>
      <c r="B124" s="304"/>
      <c r="C124" s="7" t="s">
        <v>18</v>
      </c>
      <c r="D124" s="174">
        <f t="shared" si="24"/>
        <v>11496.432999999999</v>
      </c>
      <c r="E124" s="174">
        <f t="shared" si="24"/>
        <v>10923.234</v>
      </c>
      <c r="F124" s="174">
        <f t="shared" si="24"/>
        <v>14166.048999999999</v>
      </c>
      <c r="G124" s="174">
        <f t="shared" si="25"/>
        <v>13635.062000000002</v>
      </c>
      <c r="H124" s="174">
        <f t="shared" si="25"/>
        <v>15105.168</v>
      </c>
      <c r="I124" s="174">
        <f t="shared" si="25"/>
        <v>11799.929999999998</v>
      </c>
      <c r="J124" s="174">
        <f t="shared" si="25"/>
        <v>10754.090999999999</v>
      </c>
      <c r="K124" s="174">
        <f t="shared" si="25"/>
        <v>12197.148</v>
      </c>
      <c r="L124" s="174">
        <f t="shared" si="25"/>
        <v>9745.521</v>
      </c>
      <c r="M124" s="174">
        <f t="shared" si="25"/>
        <v>10129.09</v>
      </c>
      <c r="N124" s="174">
        <f t="shared" si="25"/>
        <v>12728.820000000002</v>
      </c>
      <c r="O124" s="174">
        <f t="shared" si="25"/>
        <v>17736.665</v>
      </c>
      <c r="P124" s="117">
        <f t="shared" si="23"/>
        <v>150417.211</v>
      </c>
    </row>
    <row r="125" spans="1:16" ht="18.75">
      <c r="A125" s="3" t="s">
        <v>0</v>
      </c>
      <c r="B125" s="305" t="s">
        <v>74</v>
      </c>
      <c r="C125" s="5" t="s">
        <v>16</v>
      </c>
      <c r="D125" s="196"/>
      <c r="E125" s="196"/>
      <c r="F125" s="196">
        <v>0.016</v>
      </c>
      <c r="G125" s="196"/>
      <c r="H125" s="196"/>
      <c r="I125" s="196"/>
      <c r="J125" s="196"/>
      <c r="K125" s="196"/>
      <c r="L125" s="196"/>
      <c r="M125" s="196"/>
      <c r="N125" s="196">
        <v>0.006</v>
      </c>
      <c r="O125" s="196"/>
      <c r="P125" s="116">
        <f t="shared" si="23"/>
        <v>0.022</v>
      </c>
    </row>
    <row r="126" spans="1:16" ht="18.75">
      <c r="A126" s="3" t="s">
        <v>0</v>
      </c>
      <c r="B126" s="306"/>
      <c r="C126" s="7" t="s">
        <v>18</v>
      </c>
      <c r="D126" s="197"/>
      <c r="E126" s="197"/>
      <c r="F126" s="197">
        <v>5.04</v>
      </c>
      <c r="G126" s="197"/>
      <c r="H126" s="197"/>
      <c r="I126" s="197"/>
      <c r="J126" s="197"/>
      <c r="K126" s="197"/>
      <c r="L126" s="197"/>
      <c r="M126" s="197"/>
      <c r="N126" s="197">
        <v>1.05</v>
      </c>
      <c r="O126" s="197"/>
      <c r="P126" s="117">
        <f t="shared" si="23"/>
        <v>6.09</v>
      </c>
    </row>
    <row r="127" spans="1:16" ht="18.75">
      <c r="A127" s="3" t="s">
        <v>75</v>
      </c>
      <c r="B127" s="305" t="s">
        <v>76</v>
      </c>
      <c r="C127" s="5" t="s">
        <v>16</v>
      </c>
      <c r="D127" s="196">
        <v>0.03</v>
      </c>
      <c r="E127" s="196"/>
      <c r="F127" s="196">
        <v>0.009</v>
      </c>
      <c r="G127" s="196"/>
      <c r="H127" s="196"/>
      <c r="I127" s="196">
        <v>0.009</v>
      </c>
      <c r="J127" s="196"/>
      <c r="K127" s="196"/>
      <c r="L127" s="196"/>
      <c r="M127" s="196"/>
      <c r="N127" s="196"/>
      <c r="O127" s="196"/>
      <c r="P127" s="116">
        <f t="shared" si="23"/>
        <v>0.048</v>
      </c>
    </row>
    <row r="128" spans="1:16" ht="18.75">
      <c r="A128" s="10"/>
      <c r="B128" s="306"/>
      <c r="C128" s="7" t="s">
        <v>18</v>
      </c>
      <c r="D128" s="197">
        <v>7.876</v>
      </c>
      <c r="E128" s="197"/>
      <c r="F128" s="197">
        <v>2.835</v>
      </c>
      <c r="G128" s="197"/>
      <c r="H128" s="197"/>
      <c r="I128" s="197">
        <v>5.67</v>
      </c>
      <c r="J128" s="197"/>
      <c r="K128" s="197"/>
      <c r="L128" s="197"/>
      <c r="M128" s="197"/>
      <c r="N128" s="197"/>
      <c r="O128" s="197"/>
      <c r="P128" s="117">
        <f t="shared" si="23"/>
        <v>16.381</v>
      </c>
    </row>
    <row r="129" spans="1:16" ht="18.75">
      <c r="A129" s="3" t="s">
        <v>77</v>
      </c>
      <c r="B129" s="15" t="s">
        <v>20</v>
      </c>
      <c r="C129" s="15" t="s">
        <v>16</v>
      </c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123">
        <f t="shared" si="23"/>
        <v>0</v>
      </c>
    </row>
    <row r="130" spans="1:16" ht="18.75">
      <c r="A130" s="10"/>
      <c r="B130" s="15" t="s">
        <v>78</v>
      </c>
      <c r="C130" s="5" t="s">
        <v>79</v>
      </c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16">
        <f t="shared" si="23"/>
        <v>0</v>
      </c>
    </row>
    <row r="131" spans="1:16" ht="18.75">
      <c r="A131" s="3" t="s">
        <v>23</v>
      </c>
      <c r="B131" s="6"/>
      <c r="C131" s="7" t="s">
        <v>18</v>
      </c>
      <c r="D131" s="197"/>
      <c r="E131" s="197"/>
      <c r="F131" s="197"/>
      <c r="G131" s="197"/>
      <c r="H131" s="197"/>
      <c r="I131" s="212"/>
      <c r="J131" s="213"/>
      <c r="K131" s="208"/>
      <c r="L131" s="197"/>
      <c r="M131" s="197"/>
      <c r="N131" s="197"/>
      <c r="O131" s="197"/>
      <c r="P131" s="117">
        <f aca="true" t="shared" si="26" ref="P131:P137">SUM(D131:O131)</f>
        <v>0</v>
      </c>
    </row>
    <row r="132" spans="1:16" ht="18.75">
      <c r="A132" s="10"/>
      <c r="B132" s="4" t="s">
        <v>0</v>
      </c>
      <c r="C132" s="15" t="s">
        <v>16</v>
      </c>
      <c r="D132" s="201">
        <f aca="true" t="shared" si="27" ref="D132:M132">D125+D127+D129</f>
        <v>0.03</v>
      </c>
      <c r="E132" s="201">
        <f t="shared" si="27"/>
        <v>0</v>
      </c>
      <c r="F132" s="201">
        <f t="shared" si="27"/>
        <v>0.025</v>
      </c>
      <c r="G132" s="201">
        <f t="shared" si="27"/>
        <v>0</v>
      </c>
      <c r="H132" s="201">
        <f t="shared" si="27"/>
        <v>0</v>
      </c>
      <c r="I132" s="201">
        <f t="shared" si="27"/>
        <v>0.009</v>
      </c>
      <c r="J132" s="201">
        <f t="shared" si="27"/>
        <v>0</v>
      </c>
      <c r="K132" s="201">
        <f t="shared" si="27"/>
        <v>0</v>
      </c>
      <c r="L132" s="201">
        <f t="shared" si="27"/>
        <v>0</v>
      </c>
      <c r="M132" s="201">
        <f t="shared" si="27"/>
        <v>0</v>
      </c>
      <c r="N132" s="201">
        <f>N125+N127+N129</f>
        <v>0.006</v>
      </c>
      <c r="O132" s="201">
        <f>O125+O127+O129</f>
        <v>0</v>
      </c>
      <c r="P132" s="123">
        <f t="shared" si="26"/>
        <v>0.07</v>
      </c>
    </row>
    <row r="133" spans="1:16" ht="18.75">
      <c r="A133" s="10"/>
      <c r="B133" s="17" t="s">
        <v>154</v>
      </c>
      <c r="C133" s="5" t="s">
        <v>79</v>
      </c>
      <c r="D133" s="198">
        <f aca="true" t="shared" si="28" ref="D133:M133">D130</f>
        <v>0</v>
      </c>
      <c r="E133" s="198">
        <f t="shared" si="28"/>
        <v>0</v>
      </c>
      <c r="F133" s="198">
        <f t="shared" si="28"/>
        <v>0</v>
      </c>
      <c r="G133" s="198">
        <f t="shared" si="28"/>
        <v>0</v>
      </c>
      <c r="H133" s="198">
        <f t="shared" si="28"/>
        <v>0</v>
      </c>
      <c r="I133" s="198">
        <f t="shared" si="28"/>
        <v>0</v>
      </c>
      <c r="J133" s="198">
        <f t="shared" si="28"/>
        <v>0</v>
      </c>
      <c r="K133" s="198">
        <f t="shared" si="28"/>
        <v>0</v>
      </c>
      <c r="L133" s="198">
        <f t="shared" si="28"/>
        <v>0</v>
      </c>
      <c r="M133" s="198">
        <f t="shared" si="28"/>
        <v>0</v>
      </c>
      <c r="N133" s="198">
        <f>N130</f>
        <v>0</v>
      </c>
      <c r="O133" s="198">
        <f>O130</f>
        <v>0</v>
      </c>
      <c r="P133" s="116">
        <f t="shared" si="26"/>
        <v>0</v>
      </c>
    </row>
    <row r="134" spans="1:16" ht="18.75">
      <c r="A134" s="8"/>
      <c r="B134" s="6"/>
      <c r="C134" s="7" t="s">
        <v>18</v>
      </c>
      <c r="D134" s="174">
        <f aca="true" t="shared" si="29" ref="D134:M134">D126+D128+D131</f>
        <v>7.876</v>
      </c>
      <c r="E134" s="174">
        <f t="shared" si="29"/>
        <v>0</v>
      </c>
      <c r="F134" s="174">
        <f t="shared" si="29"/>
        <v>7.875</v>
      </c>
      <c r="G134" s="174">
        <f t="shared" si="29"/>
        <v>0</v>
      </c>
      <c r="H134" s="174">
        <f t="shared" si="29"/>
        <v>0</v>
      </c>
      <c r="I134" s="174">
        <f t="shared" si="29"/>
        <v>5.67</v>
      </c>
      <c r="J134" s="174">
        <f t="shared" si="29"/>
        <v>0</v>
      </c>
      <c r="K134" s="174">
        <f t="shared" si="29"/>
        <v>0</v>
      </c>
      <c r="L134" s="174">
        <f t="shared" si="29"/>
        <v>0</v>
      </c>
      <c r="M134" s="174">
        <f t="shared" si="29"/>
        <v>0</v>
      </c>
      <c r="N134" s="174">
        <f>N126+N128+N131</f>
        <v>1.05</v>
      </c>
      <c r="O134" s="174">
        <f>O126+O128+O131</f>
        <v>0</v>
      </c>
      <c r="P134" s="117">
        <f t="shared" si="26"/>
        <v>22.471</v>
      </c>
    </row>
    <row r="135" spans="1:16" s="202" customFormat="1" ht="18.75">
      <c r="A135" s="19"/>
      <c r="B135" s="20" t="s">
        <v>0</v>
      </c>
      <c r="C135" s="21" t="s">
        <v>16</v>
      </c>
      <c r="D135" s="201">
        <f>D132+D123+D99</f>
        <v>601.8495000000003</v>
      </c>
      <c r="E135" s="201">
        <f aca="true" t="shared" si="30" ref="E135:O135">E132+E123+E99</f>
        <v>844.1560499999999</v>
      </c>
      <c r="F135" s="201">
        <f t="shared" si="30"/>
        <v>674.5021999999999</v>
      </c>
      <c r="G135" s="201">
        <f t="shared" si="30"/>
        <v>382.77369999999996</v>
      </c>
      <c r="H135" s="201">
        <f t="shared" si="30"/>
        <v>388.54290000000003</v>
      </c>
      <c r="I135" s="201">
        <f t="shared" si="30"/>
        <v>290.3484</v>
      </c>
      <c r="J135" s="201">
        <f t="shared" si="30"/>
        <v>593.2649599999999</v>
      </c>
      <c r="K135" s="201">
        <f t="shared" si="30"/>
        <v>365.92829999999987</v>
      </c>
      <c r="L135" s="201">
        <f t="shared" si="30"/>
        <v>161.39700000000002</v>
      </c>
      <c r="M135" s="201">
        <f t="shared" si="30"/>
        <v>620.7561000000001</v>
      </c>
      <c r="N135" s="201">
        <f t="shared" si="30"/>
        <v>630.6864000000003</v>
      </c>
      <c r="O135" s="201">
        <f t="shared" si="30"/>
        <v>1452.2508500000004</v>
      </c>
      <c r="P135" s="125">
        <f t="shared" si="26"/>
        <v>7006.45636</v>
      </c>
    </row>
    <row r="136" spans="1:16" s="202" customFormat="1" ht="18.75">
      <c r="A136" s="19"/>
      <c r="B136" s="22" t="s">
        <v>155</v>
      </c>
      <c r="C136" s="23" t="s">
        <v>79</v>
      </c>
      <c r="D136" s="198">
        <f>D133</f>
        <v>0</v>
      </c>
      <c r="E136" s="198">
        <f aca="true" t="shared" si="31" ref="E136:O136">E133</f>
        <v>0</v>
      </c>
      <c r="F136" s="198">
        <f t="shared" si="31"/>
        <v>0</v>
      </c>
      <c r="G136" s="198">
        <f t="shared" si="31"/>
        <v>0</v>
      </c>
      <c r="H136" s="198">
        <f t="shared" si="31"/>
        <v>0</v>
      </c>
      <c r="I136" s="198">
        <f t="shared" si="31"/>
        <v>0</v>
      </c>
      <c r="J136" s="198">
        <f t="shared" si="31"/>
        <v>0</v>
      </c>
      <c r="K136" s="198">
        <f t="shared" si="31"/>
        <v>0</v>
      </c>
      <c r="L136" s="198">
        <f t="shared" si="31"/>
        <v>0</v>
      </c>
      <c r="M136" s="198">
        <f t="shared" si="31"/>
        <v>0</v>
      </c>
      <c r="N136" s="198">
        <f t="shared" si="31"/>
        <v>0</v>
      </c>
      <c r="O136" s="198">
        <f t="shared" si="31"/>
        <v>0</v>
      </c>
      <c r="P136" s="128">
        <f t="shared" si="26"/>
        <v>0</v>
      </c>
    </row>
    <row r="137" spans="1:16" s="202" customFormat="1" ht="19.5" thickBot="1">
      <c r="A137" s="24"/>
      <c r="B137" s="25"/>
      <c r="C137" s="26" t="s">
        <v>18</v>
      </c>
      <c r="D137" s="214">
        <f>D134+D124+D100</f>
        <v>285912.2790000001</v>
      </c>
      <c r="E137" s="214">
        <f aca="true" t="shared" si="32" ref="E137:O137">E134+E124+E100</f>
        <v>375060.37000000005</v>
      </c>
      <c r="F137" s="214">
        <f t="shared" si="32"/>
        <v>318672.452</v>
      </c>
      <c r="G137" s="214">
        <f t="shared" si="32"/>
        <v>217291.72300000006</v>
      </c>
      <c r="H137" s="214">
        <f t="shared" si="32"/>
        <v>179875.673</v>
      </c>
      <c r="I137" s="214">
        <f t="shared" si="32"/>
        <v>142934.196</v>
      </c>
      <c r="J137" s="214">
        <f t="shared" si="32"/>
        <v>264047.70000000007</v>
      </c>
      <c r="K137" s="214">
        <f t="shared" si="32"/>
        <v>341598.36299999995</v>
      </c>
      <c r="L137" s="214">
        <f t="shared" si="32"/>
        <v>132712.30099999998</v>
      </c>
      <c r="M137" s="214">
        <f t="shared" si="32"/>
        <v>340017.2799999999</v>
      </c>
      <c r="N137" s="214">
        <f t="shared" si="32"/>
        <v>336488.24700000003</v>
      </c>
      <c r="O137" s="214">
        <f t="shared" si="32"/>
        <v>553829.5800000001</v>
      </c>
      <c r="P137" s="130">
        <f t="shared" si="26"/>
        <v>3488440.164</v>
      </c>
    </row>
    <row r="138" spans="15:16" ht="18.75">
      <c r="O138" s="34"/>
      <c r="P138" s="36" t="s">
        <v>93</v>
      </c>
    </row>
    <row r="139" spans="4:16" ht="18.75">
      <c r="D139" s="27">
        <v>285912.2790000001</v>
      </c>
      <c r="E139" s="27">
        <v>375060.37000000005</v>
      </c>
      <c r="F139" s="27">
        <v>318672.452</v>
      </c>
      <c r="G139" s="27">
        <v>217291.72300000006</v>
      </c>
      <c r="H139" s="27">
        <v>179875.673</v>
      </c>
      <c r="I139" s="27">
        <v>142934.196</v>
      </c>
      <c r="J139" s="27">
        <v>264047.70000000007</v>
      </c>
      <c r="K139" s="27">
        <v>341598.36299999995</v>
      </c>
      <c r="L139" s="27">
        <v>132712.30099999998</v>
      </c>
      <c r="M139" s="27">
        <v>340017.2799999999</v>
      </c>
      <c r="N139" s="27">
        <v>336488.244</v>
      </c>
      <c r="O139" s="27">
        <v>553829.5800000001</v>
      </c>
      <c r="P139" s="113">
        <v>3488440.161</v>
      </c>
    </row>
    <row r="143" ht="18.75">
      <c r="N143" s="27">
        <v>323758.374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35" useFirstPageNumber="1" fitToHeight="2" horizontalDpi="600" verticalDpi="600" orientation="landscape" paperSize="12" scale="50" r:id="rId1"/>
  <headerFooter alignWithMargins="0">
    <oddFooter>&amp;C&amp;16- &amp;P -</oddFooter>
  </headerFooter>
  <rowBreaks count="1" manualBreakCount="1"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148" customWidth="1"/>
  </cols>
  <sheetData>
    <row r="1" ht="18.75">
      <c r="B1" s="16" t="s">
        <v>0</v>
      </c>
    </row>
    <row r="2" spans="1:15" ht="19.5" thickBot="1">
      <c r="A2" s="13"/>
      <c r="B2" s="31" t="s">
        <v>81</v>
      </c>
      <c r="C2" s="13"/>
      <c r="O2" s="13" t="s">
        <v>90</v>
      </c>
    </row>
    <row r="3" spans="1:16" ht="18.75">
      <c r="A3" s="1"/>
      <c r="B3" s="2"/>
      <c r="C3" s="33"/>
      <c r="D3" s="33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32" t="s">
        <v>11</v>
      </c>
      <c r="N3" s="28" t="s">
        <v>12</v>
      </c>
      <c r="O3" s="33" t="s">
        <v>13</v>
      </c>
      <c r="P3" s="29" t="s">
        <v>14</v>
      </c>
    </row>
    <row r="4" spans="1:16" ht="18.75">
      <c r="A4" s="3" t="s">
        <v>0</v>
      </c>
      <c r="B4" s="305" t="s">
        <v>15</v>
      </c>
      <c r="C4" s="37" t="s">
        <v>16</v>
      </c>
      <c r="D4" s="252">
        <v>13.04</v>
      </c>
      <c r="E4" s="182"/>
      <c r="F4" s="253"/>
      <c r="G4" s="152">
        <v>0.006</v>
      </c>
      <c r="H4" s="215">
        <v>1.074</v>
      </c>
      <c r="I4" s="152">
        <v>103.614</v>
      </c>
      <c r="J4" s="215">
        <v>179.42</v>
      </c>
      <c r="K4" s="152">
        <v>1.3516</v>
      </c>
      <c r="L4" s="215">
        <v>5.5932</v>
      </c>
      <c r="M4" s="152">
        <v>0.6002</v>
      </c>
      <c r="N4" s="215">
        <v>1.3281</v>
      </c>
      <c r="O4" s="152">
        <v>0.1661</v>
      </c>
      <c r="P4" s="116">
        <f>SUM(D4:O4)</f>
        <v>306.1932</v>
      </c>
    </row>
    <row r="5" spans="1:16" ht="18.75">
      <c r="A5" s="18" t="s">
        <v>17</v>
      </c>
      <c r="B5" s="306"/>
      <c r="C5" s="38" t="s">
        <v>18</v>
      </c>
      <c r="D5" s="254">
        <v>145.3</v>
      </c>
      <c r="E5" s="162"/>
      <c r="F5" s="255"/>
      <c r="G5" s="153">
        <v>8.944</v>
      </c>
      <c r="H5" s="216">
        <v>48.21</v>
      </c>
      <c r="I5" s="153">
        <v>3208.689</v>
      </c>
      <c r="J5" s="216">
        <v>5952.776</v>
      </c>
      <c r="K5" s="153">
        <v>671.426</v>
      </c>
      <c r="L5" s="216">
        <v>2014.174</v>
      </c>
      <c r="M5" s="153">
        <v>117.914</v>
      </c>
      <c r="N5" s="216">
        <v>134.136</v>
      </c>
      <c r="O5" s="153">
        <v>61.08</v>
      </c>
      <c r="P5" s="117">
        <f>SUM(D5:O5)</f>
        <v>12362.649000000001</v>
      </c>
    </row>
    <row r="6" spans="1:16" ht="18.75">
      <c r="A6" s="18" t="s">
        <v>19</v>
      </c>
      <c r="B6" s="15" t="s">
        <v>20</v>
      </c>
      <c r="C6" s="37" t="s">
        <v>16</v>
      </c>
      <c r="D6" s="256"/>
      <c r="E6" s="161"/>
      <c r="F6" s="257"/>
      <c r="G6" s="152"/>
      <c r="H6" s="217"/>
      <c r="I6" s="152"/>
      <c r="J6" s="217"/>
      <c r="K6" s="152">
        <v>14.662</v>
      </c>
      <c r="L6" s="217">
        <v>4.878</v>
      </c>
      <c r="M6" s="152">
        <v>0.2465</v>
      </c>
      <c r="N6" s="217">
        <v>80.256</v>
      </c>
      <c r="O6" s="152">
        <v>22.156</v>
      </c>
      <c r="P6" s="116">
        <f>SUM(D6:O6)</f>
        <v>122.1985</v>
      </c>
    </row>
    <row r="7" spans="1:16" ht="18.75">
      <c r="A7" s="18" t="s">
        <v>21</v>
      </c>
      <c r="B7" s="7" t="s">
        <v>22</v>
      </c>
      <c r="C7" s="38" t="s">
        <v>18</v>
      </c>
      <c r="D7" s="254"/>
      <c r="E7" s="162"/>
      <c r="F7" s="255"/>
      <c r="G7" s="153"/>
      <c r="H7" s="216"/>
      <c r="I7" s="153"/>
      <c r="J7" s="216"/>
      <c r="K7" s="153">
        <v>201.992</v>
      </c>
      <c r="L7" s="216">
        <v>41.306</v>
      </c>
      <c r="M7" s="153">
        <v>1.894</v>
      </c>
      <c r="N7" s="216">
        <v>1525.117</v>
      </c>
      <c r="O7" s="153">
        <v>407.332</v>
      </c>
      <c r="P7" s="117">
        <f>SUM(D7:O7)</f>
        <v>2177.641</v>
      </c>
    </row>
    <row r="8" spans="1:16" ht="18.75">
      <c r="A8" s="18" t="s">
        <v>23</v>
      </c>
      <c r="B8" s="303" t="s">
        <v>132</v>
      </c>
      <c r="C8" s="37" t="s">
        <v>16</v>
      </c>
      <c r="D8" s="258">
        <f aca="true" t="shared" si="0" ref="D8:O9">D4+D6</f>
        <v>13.04</v>
      </c>
      <c r="E8" s="175">
        <f t="shared" si="0"/>
        <v>0</v>
      </c>
      <c r="F8" s="259">
        <f t="shared" si="0"/>
        <v>0</v>
      </c>
      <c r="G8" s="191">
        <f t="shared" si="0"/>
        <v>0.006</v>
      </c>
      <c r="H8" s="187">
        <f t="shared" si="0"/>
        <v>1.074</v>
      </c>
      <c r="I8" s="157">
        <f t="shared" si="0"/>
        <v>103.614</v>
      </c>
      <c r="J8" s="188">
        <f t="shared" si="0"/>
        <v>179.42</v>
      </c>
      <c r="K8" s="157">
        <f t="shared" si="0"/>
        <v>16.0136</v>
      </c>
      <c r="L8" s="188">
        <f t="shared" si="0"/>
        <v>10.4712</v>
      </c>
      <c r="M8" s="157">
        <f t="shared" si="0"/>
        <v>0.8467</v>
      </c>
      <c r="N8" s="188">
        <f t="shared" si="0"/>
        <v>81.5841</v>
      </c>
      <c r="O8" s="157">
        <f t="shared" si="0"/>
        <v>22.3221</v>
      </c>
      <c r="P8" s="116">
        <f aca="true" t="shared" si="1" ref="P8:P61">SUM(D8:O8)</f>
        <v>428.3917</v>
      </c>
    </row>
    <row r="9" spans="1:16" ht="18.75">
      <c r="A9" s="8"/>
      <c r="B9" s="304"/>
      <c r="C9" s="38" t="s">
        <v>18</v>
      </c>
      <c r="D9" s="260">
        <f t="shared" si="0"/>
        <v>145.3</v>
      </c>
      <c r="E9" s="164">
        <f t="shared" si="0"/>
        <v>0</v>
      </c>
      <c r="F9" s="261">
        <f t="shared" si="0"/>
        <v>0</v>
      </c>
      <c r="G9" s="156">
        <f t="shared" si="0"/>
        <v>8.944</v>
      </c>
      <c r="H9" s="184">
        <f t="shared" si="0"/>
        <v>48.21</v>
      </c>
      <c r="I9" s="158">
        <f t="shared" si="0"/>
        <v>3208.689</v>
      </c>
      <c r="J9" s="186">
        <f t="shared" si="0"/>
        <v>5952.776</v>
      </c>
      <c r="K9" s="158">
        <f t="shared" si="0"/>
        <v>873.418</v>
      </c>
      <c r="L9" s="186">
        <f t="shared" si="0"/>
        <v>2055.48</v>
      </c>
      <c r="M9" s="158">
        <f t="shared" si="0"/>
        <v>119.808</v>
      </c>
      <c r="N9" s="186">
        <f t="shared" si="0"/>
        <v>1659.253</v>
      </c>
      <c r="O9" s="158">
        <f t="shared" si="0"/>
        <v>468.412</v>
      </c>
      <c r="P9" s="117">
        <f t="shared" si="1"/>
        <v>14540.29</v>
      </c>
    </row>
    <row r="10" spans="1:16" ht="18.75">
      <c r="A10" s="307" t="s">
        <v>25</v>
      </c>
      <c r="B10" s="308"/>
      <c r="C10" s="37" t="s">
        <v>16</v>
      </c>
      <c r="D10" s="256">
        <v>0.87</v>
      </c>
      <c r="E10" s="161">
        <v>1.204</v>
      </c>
      <c r="F10" s="257">
        <v>0.689</v>
      </c>
      <c r="G10" s="152"/>
      <c r="H10" s="217">
        <v>70.915</v>
      </c>
      <c r="I10" s="152">
        <v>2611.871</v>
      </c>
      <c r="J10" s="217">
        <v>4160.991</v>
      </c>
      <c r="K10" s="152">
        <v>3748.827</v>
      </c>
      <c r="L10" s="217">
        <v>4860.6035</v>
      </c>
      <c r="M10" s="152">
        <v>2361.2302</v>
      </c>
      <c r="N10" s="217">
        <v>222.1588</v>
      </c>
      <c r="O10" s="152">
        <v>10.8481</v>
      </c>
      <c r="P10" s="116">
        <f t="shared" si="1"/>
        <v>18050.2076</v>
      </c>
    </row>
    <row r="11" spans="1:16" ht="18.75">
      <c r="A11" s="309"/>
      <c r="B11" s="310"/>
      <c r="C11" s="38" t="s">
        <v>18</v>
      </c>
      <c r="D11" s="254">
        <v>81.644</v>
      </c>
      <c r="E11" s="162">
        <v>223.05</v>
      </c>
      <c r="F11" s="255">
        <v>75.371</v>
      </c>
      <c r="G11" s="153"/>
      <c r="H11" s="216">
        <v>20095.165</v>
      </c>
      <c r="I11" s="153">
        <v>804162.291</v>
      </c>
      <c r="J11" s="216">
        <v>1549034.679</v>
      </c>
      <c r="K11" s="153">
        <v>1258055.861</v>
      </c>
      <c r="L11" s="216">
        <v>1250772.234</v>
      </c>
      <c r="M11" s="153">
        <v>838628.444</v>
      </c>
      <c r="N11" s="216">
        <v>122564.67</v>
      </c>
      <c r="O11" s="153">
        <v>2946.795</v>
      </c>
      <c r="P11" s="117">
        <f t="shared" si="1"/>
        <v>5846640.204</v>
      </c>
    </row>
    <row r="12" spans="1:16" ht="18.75">
      <c r="A12" s="10"/>
      <c r="B12" s="305" t="s">
        <v>26</v>
      </c>
      <c r="C12" s="37" t="s">
        <v>16</v>
      </c>
      <c r="D12" s="256">
        <v>0.809</v>
      </c>
      <c r="E12" s="161">
        <v>2.33</v>
      </c>
      <c r="F12" s="257">
        <v>3.969</v>
      </c>
      <c r="G12" s="152">
        <v>1.724</v>
      </c>
      <c r="H12" s="217">
        <v>8.102</v>
      </c>
      <c r="I12" s="152">
        <v>14.106</v>
      </c>
      <c r="J12" s="217">
        <v>6.308</v>
      </c>
      <c r="K12" s="152">
        <v>15.1504</v>
      </c>
      <c r="L12" s="217">
        <v>1.8734</v>
      </c>
      <c r="M12" s="152">
        <v>1.6005</v>
      </c>
      <c r="N12" s="217">
        <v>1.5039</v>
      </c>
      <c r="O12" s="152">
        <v>4.0102</v>
      </c>
      <c r="P12" s="116">
        <f t="shared" si="1"/>
        <v>61.48639999999999</v>
      </c>
    </row>
    <row r="13" spans="1:16" ht="18.75">
      <c r="A13" s="3" t="s">
        <v>0</v>
      </c>
      <c r="B13" s="306"/>
      <c r="C13" s="38" t="s">
        <v>18</v>
      </c>
      <c r="D13" s="254">
        <v>3847.326</v>
      </c>
      <c r="E13" s="162">
        <v>9289.902</v>
      </c>
      <c r="F13" s="255">
        <v>8937.378</v>
      </c>
      <c r="G13" s="153">
        <v>3063.443</v>
      </c>
      <c r="H13" s="216">
        <v>15190.681</v>
      </c>
      <c r="I13" s="153">
        <v>18369.502</v>
      </c>
      <c r="J13" s="216">
        <v>9441.461</v>
      </c>
      <c r="K13" s="153">
        <v>23204.255</v>
      </c>
      <c r="L13" s="216">
        <v>3054.605</v>
      </c>
      <c r="M13" s="153">
        <v>2828.44</v>
      </c>
      <c r="N13" s="216">
        <v>2368.175</v>
      </c>
      <c r="O13" s="153">
        <v>6243.57</v>
      </c>
      <c r="P13" s="117">
        <f t="shared" si="1"/>
        <v>105838.73800000001</v>
      </c>
    </row>
    <row r="14" spans="1:16" ht="18.75">
      <c r="A14" s="18" t="s">
        <v>27</v>
      </c>
      <c r="B14" s="305" t="s">
        <v>28</v>
      </c>
      <c r="C14" s="37" t="s">
        <v>16</v>
      </c>
      <c r="D14" s="256">
        <v>7.008</v>
      </c>
      <c r="E14" s="161">
        <v>6.104</v>
      </c>
      <c r="F14" s="257">
        <v>0.036</v>
      </c>
      <c r="G14" s="152">
        <v>0.026</v>
      </c>
      <c r="H14" s="217">
        <v>16.17</v>
      </c>
      <c r="I14" s="152">
        <v>53.697</v>
      </c>
      <c r="J14" s="217">
        <v>3.66</v>
      </c>
      <c r="K14" s="152">
        <v>1.1567</v>
      </c>
      <c r="L14" s="217">
        <v>0.9817</v>
      </c>
      <c r="M14" s="152">
        <v>3.7037</v>
      </c>
      <c r="N14" s="217">
        <v>2.869</v>
      </c>
      <c r="O14" s="152">
        <v>4.4447</v>
      </c>
      <c r="P14" s="116">
        <f t="shared" si="1"/>
        <v>99.85679999999999</v>
      </c>
    </row>
    <row r="15" spans="1:16" ht="18.75">
      <c r="A15" s="18" t="s">
        <v>0</v>
      </c>
      <c r="B15" s="306"/>
      <c r="C15" s="38" t="s">
        <v>18</v>
      </c>
      <c r="D15" s="254">
        <v>9279.66</v>
      </c>
      <c r="E15" s="162">
        <v>7429.438</v>
      </c>
      <c r="F15" s="255">
        <v>87.961</v>
      </c>
      <c r="G15" s="153">
        <v>27.752</v>
      </c>
      <c r="H15" s="216">
        <v>12164.971</v>
      </c>
      <c r="I15" s="153">
        <v>37292.097</v>
      </c>
      <c r="J15" s="216">
        <v>4094.744</v>
      </c>
      <c r="K15" s="153">
        <v>918.051</v>
      </c>
      <c r="L15" s="216">
        <v>868.932</v>
      </c>
      <c r="M15" s="153">
        <v>3887.511</v>
      </c>
      <c r="N15" s="216">
        <v>3898.44</v>
      </c>
      <c r="O15" s="153">
        <v>5733.483</v>
      </c>
      <c r="P15" s="117">
        <f t="shared" si="1"/>
        <v>85683.04000000001</v>
      </c>
    </row>
    <row r="16" spans="1:16" ht="18.75">
      <c r="A16" s="18" t="s">
        <v>29</v>
      </c>
      <c r="B16" s="305" t="s">
        <v>30</v>
      </c>
      <c r="C16" s="37" t="s">
        <v>16</v>
      </c>
      <c r="D16" s="256">
        <v>140.069</v>
      </c>
      <c r="E16" s="161">
        <v>121.165</v>
      </c>
      <c r="F16" s="257">
        <v>259.981</v>
      </c>
      <c r="G16" s="152">
        <v>135.351</v>
      </c>
      <c r="H16" s="217">
        <v>113.751</v>
      </c>
      <c r="I16" s="152">
        <v>228.59</v>
      </c>
      <c r="J16" s="217">
        <v>278.016</v>
      </c>
      <c r="K16" s="152">
        <v>134.7728</v>
      </c>
      <c r="L16" s="217">
        <v>118.5044</v>
      </c>
      <c r="M16" s="152">
        <v>146.2055</v>
      </c>
      <c r="N16" s="217">
        <v>132.0477</v>
      </c>
      <c r="O16" s="152">
        <v>211.4255</v>
      </c>
      <c r="P16" s="116">
        <f t="shared" si="1"/>
        <v>2019.8789000000002</v>
      </c>
    </row>
    <row r="17" spans="1:16" ht="18.75">
      <c r="A17" s="18"/>
      <c r="B17" s="306"/>
      <c r="C17" s="38" t="s">
        <v>18</v>
      </c>
      <c r="D17" s="254">
        <v>126475.348</v>
      </c>
      <c r="E17" s="162">
        <v>119257.132</v>
      </c>
      <c r="F17" s="255">
        <v>223081.619</v>
      </c>
      <c r="G17" s="153">
        <v>143819.75</v>
      </c>
      <c r="H17" s="216">
        <v>115971.926</v>
      </c>
      <c r="I17" s="153">
        <v>151170.946</v>
      </c>
      <c r="J17" s="216">
        <v>211489.873</v>
      </c>
      <c r="K17" s="153">
        <v>150931.652</v>
      </c>
      <c r="L17" s="216">
        <v>133958.865</v>
      </c>
      <c r="M17" s="153">
        <v>178857.207</v>
      </c>
      <c r="N17" s="216">
        <v>134974.218</v>
      </c>
      <c r="O17" s="153">
        <v>228433.864</v>
      </c>
      <c r="P17" s="117">
        <f t="shared" si="1"/>
        <v>1918422.4</v>
      </c>
    </row>
    <row r="18" spans="1:16" ht="18.75">
      <c r="A18" s="18" t="s">
        <v>31</v>
      </c>
      <c r="B18" s="15" t="s">
        <v>130</v>
      </c>
      <c r="C18" s="37" t="s">
        <v>16</v>
      </c>
      <c r="D18" s="256">
        <v>16.275</v>
      </c>
      <c r="E18" s="161">
        <v>18.291</v>
      </c>
      <c r="F18" s="257">
        <v>17.155</v>
      </c>
      <c r="G18" s="152">
        <v>6.668</v>
      </c>
      <c r="H18" s="217">
        <v>9.737</v>
      </c>
      <c r="I18" s="152">
        <v>70.425</v>
      </c>
      <c r="J18" s="217">
        <v>109.76</v>
      </c>
      <c r="K18" s="152">
        <v>37.7835</v>
      </c>
      <c r="L18" s="217">
        <v>26.3188</v>
      </c>
      <c r="M18" s="152">
        <v>1.6374</v>
      </c>
      <c r="N18" s="217">
        <v>1.7537</v>
      </c>
      <c r="O18" s="152">
        <v>10.0784</v>
      </c>
      <c r="P18" s="116">
        <f t="shared" si="1"/>
        <v>325.8828</v>
      </c>
    </row>
    <row r="19" spans="1:16" ht="18.75">
      <c r="A19" s="18"/>
      <c r="B19" s="7" t="s">
        <v>131</v>
      </c>
      <c r="C19" s="38" t="s">
        <v>18</v>
      </c>
      <c r="D19" s="254">
        <v>8739.068</v>
      </c>
      <c r="E19" s="162">
        <v>8943.029</v>
      </c>
      <c r="F19" s="255">
        <v>9700.787</v>
      </c>
      <c r="G19" s="153">
        <v>4720.578</v>
      </c>
      <c r="H19" s="216">
        <v>6476.266</v>
      </c>
      <c r="I19" s="153">
        <v>27499.13</v>
      </c>
      <c r="J19" s="216">
        <v>44194.804</v>
      </c>
      <c r="K19" s="153">
        <v>22662.104</v>
      </c>
      <c r="L19" s="216">
        <v>19442.93</v>
      </c>
      <c r="M19" s="153">
        <v>1790.554</v>
      </c>
      <c r="N19" s="216">
        <v>1922.007</v>
      </c>
      <c r="O19" s="153">
        <v>9280.902</v>
      </c>
      <c r="P19" s="117">
        <f t="shared" si="1"/>
        <v>165372.159</v>
      </c>
    </row>
    <row r="20" spans="1:16" ht="18.75">
      <c r="A20" s="18" t="s">
        <v>23</v>
      </c>
      <c r="B20" s="305" t="s">
        <v>32</v>
      </c>
      <c r="C20" s="37" t="s">
        <v>16</v>
      </c>
      <c r="D20" s="256">
        <v>167.41</v>
      </c>
      <c r="E20" s="161">
        <v>113.024</v>
      </c>
      <c r="F20" s="257">
        <v>88.776</v>
      </c>
      <c r="G20" s="152">
        <v>33.904</v>
      </c>
      <c r="H20" s="217">
        <v>264.282</v>
      </c>
      <c r="I20" s="152">
        <v>3559.307</v>
      </c>
      <c r="J20" s="217">
        <v>2136.427</v>
      </c>
      <c r="K20" s="152">
        <v>9.982</v>
      </c>
      <c r="L20" s="217">
        <v>10.9268</v>
      </c>
      <c r="M20" s="152">
        <v>336.91</v>
      </c>
      <c r="N20" s="217">
        <v>198.7525</v>
      </c>
      <c r="O20" s="152">
        <v>177.971</v>
      </c>
      <c r="P20" s="116">
        <f t="shared" si="1"/>
        <v>7097.672299999998</v>
      </c>
    </row>
    <row r="21" spans="1:16" ht="18.75">
      <c r="A21" s="10"/>
      <c r="B21" s="306"/>
      <c r="C21" s="38" t="s">
        <v>18</v>
      </c>
      <c r="D21" s="254">
        <v>66005.283</v>
      </c>
      <c r="E21" s="162">
        <v>41270.788</v>
      </c>
      <c r="F21" s="255">
        <v>31460.292</v>
      </c>
      <c r="G21" s="153">
        <v>12245.825</v>
      </c>
      <c r="H21" s="216">
        <v>54784.322</v>
      </c>
      <c r="I21" s="153">
        <v>762053.993</v>
      </c>
      <c r="J21" s="216">
        <v>472708.374</v>
      </c>
      <c r="K21" s="153">
        <v>2676.19</v>
      </c>
      <c r="L21" s="216">
        <v>2820.257</v>
      </c>
      <c r="M21" s="153">
        <v>118521.733</v>
      </c>
      <c r="N21" s="216">
        <v>72156.519</v>
      </c>
      <c r="O21" s="153">
        <v>45098.025</v>
      </c>
      <c r="P21" s="117">
        <f t="shared" si="1"/>
        <v>1681801.601</v>
      </c>
    </row>
    <row r="22" spans="1:16" ht="18.75">
      <c r="A22" s="10"/>
      <c r="B22" s="303" t="s">
        <v>132</v>
      </c>
      <c r="C22" s="37" t="s">
        <v>16</v>
      </c>
      <c r="D22" s="262">
        <f aca="true" t="shared" si="2" ref="D22:O23">D12+D14+D16+D18+D20</f>
        <v>331.571</v>
      </c>
      <c r="E22" s="163">
        <f t="shared" si="2"/>
        <v>260.914</v>
      </c>
      <c r="F22" s="263">
        <f t="shared" si="2"/>
        <v>369.917</v>
      </c>
      <c r="G22" s="157">
        <f t="shared" si="2"/>
        <v>177.673</v>
      </c>
      <c r="H22" s="188">
        <f t="shared" si="2"/>
        <v>412.042</v>
      </c>
      <c r="I22" s="157">
        <f t="shared" si="2"/>
        <v>3926.125</v>
      </c>
      <c r="J22" s="188">
        <f t="shared" si="2"/>
        <v>2534.1710000000003</v>
      </c>
      <c r="K22" s="157">
        <f t="shared" si="2"/>
        <v>198.84539999999998</v>
      </c>
      <c r="L22" s="188">
        <f t="shared" si="2"/>
        <v>158.6051</v>
      </c>
      <c r="M22" s="157">
        <f t="shared" si="2"/>
        <v>490.05710000000005</v>
      </c>
      <c r="N22" s="188">
        <f t="shared" si="2"/>
        <v>336.92679999999996</v>
      </c>
      <c r="O22" s="157">
        <f t="shared" si="2"/>
        <v>407.9298</v>
      </c>
      <c r="P22" s="116">
        <f t="shared" si="1"/>
        <v>9604.7772</v>
      </c>
    </row>
    <row r="23" spans="1:16" ht="18.75">
      <c r="A23" s="8"/>
      <c r="B23" s="304"/>
      <c r="C23" s="38" t="s">
        <v>18</v>
      </c>
      <c r="D23" s="260">
        <f t="shared" si="2"/>
        <v>214346.685</v>
      </c>
      <c r="E23" s="164">
        <f t="shared" si="2"/>
        <v>186190.28900000002</v>
      </c>
      <c r="F23" s="264">
        <f t="shared" si="2"/>
        <v>273268.037</v>
      </c>
      <c r="G23" s="158">
        <f t="shared" si="2"/>
        <v>163877.34800000003</v>
      </c>
      <c r="H23" s="186">
        <f t="shared" si="2"/>
        <v>204588.16600000003</v>
      </c>
      <c r="I23" s="158">
        <f t="shared" si="2"/>
        <v>996385.6680000001</v>
      </c>
      <c r="J23" s="186">
        <f t="shared" si="2"/>
        <v>741929.256</v>
      </c>
      <c r="K23" s="158">
        <f t="shared" si="2"/>
        <v>200392.252</v>
      </c>
      <c r="L23" s="186">
        <f t="shared" si="2"/>
        <v>160145.589</v>
      </c>
      <c r="M23" s="158">
        <f t="shared" si="2"/>
        <v>305885.445</v>
      </c>
      <c r="N23" s="186">
        <f t="shared" si="2"/>
        <v>215319.359</v>
      </c>
      <c r="O23" s="158">
        <f t="shared" si="2"/>
        <v>294789.84400000004</v>
      </c>
      <c r="P23" s="117">
        <f t="shared" si="1"/>
        <v>3957117.938</v>
      </c>
    </row>
    <row r="24" spans="1:16" ht="18.75">
      <c r="A24" s="3" t="s">
        <v>0</v>
      </c>
      <c r="B24" s="305" t="s">
        <v>33</v>
      </c>
      <c r="C24" s="37" t="s">
        <v>16</v>
      </c>
      <c r="D24" s="256">
        <v>422.004</v>
      </c>
      <c r="E24" s="161">
        <v>389.057</v>
      </c>
      <c r="F24" s="257">
        <v>337.896</v>
      </c>
      <c r="G24" s="152">
        <v>293.453</v>
      </c>
      <c r="H24" s="217">
        <v>231.664</v>
      </c>
      <c r="I24" s="152">
        <v>180.925</v>
      </c>
      <c r="J24" s="217">
        <v>232.174</v>
      </c>
      <c r="K24" s="152">
        <v>312.0987</v>
      </c>
      <c r="L24" s="217">
        <v>261.3706</v>
      </c>
      <c r="M24" s="152">
        <v>375.2651</v>
      </c>
      <c r="N24" s="217">
        <v>567.9388</v>
      </c>
      <c r="O24" s="152">
        <v>368.4657</v>
      </c>
      <c r="P24" s="116">
        <f t="shared" si="1"/>
        <v>3972.3119000000006</v>
      </c>
    </row>
    <row r="25" spans="1:16" ht="18.75">
      <c r="A25" s="18" t="s">
        <v>34</v>
      </c>
      <c r="B25" s="306"/>
      <c r="C25" s="38" t="s">
        <v>18</v>
      </c>
      <c r="D25" s="254">
        <v>367274.418</v>
      </c>
      <c r="E25" s="162">
        <v>348295.196</v>
      </c>
      <c r="F25" s="255">
        <v>345311.898</v>
      </c>
      <c r="G25" s="153">
        <v>291464.599</v>
      </c>
      <c r="H25" s="216">
        <v>212027.411</v>
      </c>
      <c r="I25" s="153">
        <v>190086.753</v>
      </c>
      <c r="J25" s="216">
        <v>228330.833</v>
      </c>
      <c r="K25" s="153">
        <v>251342.821</v>
      </c>
      <c r="L25" s="216">
        <v>210183.121</v>
      </c>
      <c r="M25" s="153">
        <v>278909.319</v>
      </c>
      <c r="N25" s="216">
        <v>366952.092</v>
      </c>
      <c r="O25" s="153">
        <v>315768.827</v>
      </c>
      <c r="P25" s="117">
        <f t="shared" si="1"/>
        <v>3405947.2880000006</v>
      </c>
    </row>
    <row r="26" spans="1:16" ht="18.75">
      <c r="A26" s="18" t="s">
        <v>35</v>
      </c>
      <c r="B26" s="15" t="s">
        <v>20</v>
      </c>
      <c r="C26" s="37" t="s">
        <v>16</v>
      </c>
      <c r="D26" s="256">
        <v>14.078</v>
      </c>
      <c r="E26" s="161">
        <v>3.255</v>
      </c>
      <c r="F26" s="257">
        <v>7.679</v>
      </c>
      <c r="G26" s="152">
        <v>4.539</v>
      </c>
      <c r="H26" s="217">
        <v>6.64</v>
      </c>
      <c r="I26" s="152">
        <v>19.639</v>
      </c>
      <c r="J26" s="217">
        <v>170.207</v>
      </c>
      <c r="K26" s="152">
        <v>295.3264</v>
      </c>
      <c r="L26" s="217">
        <v>181.994</v>
      </c>
      <c r="M26" s="152">
        <v>51.0242</v>
      </c>
      <c r="N26" s="217">
        <v>24.1042</v>
      </c>
      <c r="O26" s="152">
        <v>30.9129</v>
      </c>
      <c r="P26" s="116">
        <f t="shared" si="1"/>
        <v>809.3987</v>
      </c>
    </row>
    <row r="27" spans="1:16" ht="18.75">
      <c r="A27" s="18" t="s">
        <v>36</v>
      </c>
      <c r="B27" s="7" t="s">
        <v>133</v>
      </c>
      <c r="C27" s="38" t="s">
        <v>18</v>
      </c>
      <c r="D27" s="254">
        <v>12024.649</v>
      </c>
      <c r="E27" s="162">
        <v>3648.669</v>
      </c>
      <c r="F27" s="255">
        <v>3824.816</v>
      </c>
      <c r="G27" s="153">
        <v>3357.516</v>
      </c>
      <c r="H27" s="216">
        <v>3411.58</v>
      </c>
      <c r="I27" s="153">
        <v>6664.037</v>
      </c>
      <c r="J27" s="216">
        <v>57598.283</v>
      </c>
      <c r="K27" s="153">
        <v>97025.271</v>
      </c>
      <c r="L27" s="216">
        <v>67780.005</v>
      </c>
      <c r="M27" s="153">
        <v>28510.353</v>
      </c>
      <c r="N27" s="216">
        <v>16507.217</v>
      </c>
      <c r="O27" s="153">
        <v>35784.842</v>
      </c>
      <c r="P27" s="117">
        <f t="shared" si="1"/>
        <v>336137.238</v>
      </c>
    </row>
    <row r="28" spans="1:16" ht="18.75">
      <c r="A28" s="18" t="s">
        <v>23</v>
      </c>
      <c r="B28" s="303" t="s">
        <v>132</v>
      </c>
      <c r="C28" s="37" t="s">
        <v>16</v>
      </c>
      <c r="D28" s="258">
        <f>D26+D24</f>
        <v>436.082</v>
      </c>
      <c r="E28" s="175">
        <f>E26+E24</f>
        <v>392.312</v>
      </c>
      <c r="F28" s="259">
        <f aca="true" t="shared" si="3" ref="F28:H29">F24+F26</f>
        <v>345.575</v>
      </c>
      <c r="G28" s="191">
        <f t="shared" si="3"/>
        <v>297.99199999999996</v>
      </c>
      <c r="H28" s="187">
        <f t="shared" si="3"/>
        <v>238.30399999999997</v>
      </c>
      <c r="I28" s="157">
        <f aca="true" t="shared" si="4" ref="I28:M29">I26+I24</f>
        <v>200.56400000000002</v>
      </c>
      <c r="J28" s="188">
        <f t="shared" si="4"/>
        <v>402.381</v>
      </c>
      <c r="K28" s="157">
        <f t="shared" si="4"/>
        <v>607.4250999999999</v>
      </c>
      <c r="L28" s="185">
        <f t="shared" si="4"/>
        <v>443.3646</v>
      </c>
      <c r="M28" s="157">
        <f t="shared" si="4"/>
        <v>426.2893</v>
      </c>
      <c r="N28" s="188">
        <f>N26+N24</f>
        <v>592.043</v>
      </c>
      <c r="O28" s="157">
        <f>O26+O24</f>
        <v>399.3786</v>
      </c>
      <c r="P28" s="116">
        <f t="shared" si="1"/>
        <v>4781.710599999999</v>
      </c>
    </row>
    <row r="29" spans="1:16" ht="18.75">
      <c r="A29" s="8"/>
      <c r="B29" s="304"/>
      <c r="C29" s="38" t="s">
        <v>18</v>
      </c>
      <c r="D29" s="260">
        <f>D27+D25</f>
        <v>379299.067</v>
      </c>
      <c r="E29" s="164">
        <f>E27+E25</f>
        <v>351943.865</v>
      </c>
      <c r="F29" s="261">
        <f t="shared" si="3"/>
        <v>349136.714</v>
      </c>
      <c r="G29" s="156">
        <f t="shared" si="3"/>
        <v>294822.115</v>
      </c>
      <c r="H29" s="184">
        <f t="shared" si="3"/>
        <v>215438.99099999998</v>
      </c>
      <c r="I29" s="158">
        <f t="shared" si="4"/>
        <v>196750.79</v>
      </c>
      <c r="J29" s="186">
        <f t="shared" si="4"/>
        <v>285929.11600000004</v>
      </c>
      <c r="K29" s="158">
        <f t="shared" si="4"/>
        <v>348368.092</v>
      </c>
      <c r="L29" s="186">
        <f t="shared" si="4"/>
        <v>277963.12600000005</v>
      </c>
      <c r="M29" s="158">
        <f t="shared" si="4"/>
        <v>307419.672</v>
      </c>
      <c r="N29" s="186">
        <f>N27+N25</f>
        <v>383459.309</v>
      </c>
      <c r="O29" s="158">
        <f>O27+O25</f>
        <v>351553.669</v>
      </c>
      <c r="P29" s="117">
        <f t="shared" si="1"/>
        <v>3742084.5260000005</v>
      </c>
    </row>
    <row r="30" spans="1:16" ht="18.75">
      <c r="A30" s="3" t="s">
        <v>0</v>
      </c>
      <c r="B30" s="305" t="s">
        <v>37</v>
      </c>
      <c r="C30" s="37" t="s">
        <v>16</v>
      </c>
      <c r="D30" s="256">
        <v>47.29</v>
      </c>
      <c r="E30" s="161">
        <v>39.133</v>
      </c>
      <c r="F30" s="257">
        <v>2.493</v>
      </c>
      <c r="G30" s="152">
        <v>1.742</v>
      </c>
      <c r="H30" s="217">
        <v>0.839</v>
      </c>
      <c r="I30" s="152">
        <v>3.063</v>
      </c>
      <c r="J30" s="217">
        <v>0.261</v>
      </c>
      <c r="K30" s="152">
        <v>0.1861</v>
      </c>
      <c r="L30" s="217">
        <v>0.1613</v>
      </c>
      <c r="M30" s="152">
        <v>0.6562</v>
      </c>
      <c r="N30" s="217">
        <v>3.2801</v>
      </c>
      <c r="O30" s="152">
        <v>5.1912</v>
      </c>
      <c r="P30" s="116">
        <f t="shared" si="1"/>
        <v>104.29589999999999</v>
      </c>
    </row>
    <row r="31" spans="1:16" ht="18.75">
      <c r="A31" s="18" t="s">
        <v>38</v>
      </c>
      <c r="B31" s="306"/>
      <c r="C31" s="38" t="s">
        <v>18</v>
      </c>
      <c r="D31" s="254">
        <v>18140.079</v>
      </c>
      <c r="E31" s="162">
        <v>10365.655</v>
      </c>
      <c r="F31" s="255">
        <v>1027.14</v>
      </c>
      <c r="G31" s="153">
        <v>644.822</v>
      </c>
      <c r="H31" s="216">
        <v>225.75</v>
      </c>
      <c r="I31" s="153">
        <v>218.042</v>
      </c>
      <c r="J31" s="216">
        <v>18.37</v>
      </c>
      <c r="K31" s="153">
        <v>62.12</v>
      </c>
      <c r="L31" s="216">
        <v>87.514</v>
      </c>
      <c r="M31" s="153">
        <v>459.201</v>
      </c>
      <c r="N31" s="216">
        <v>2539.042</v>
      </c>
      <c r="O31" s="153">
        <v>4535.874</v>
      </c>
      <c r="P31" s="117">
        <f t="shared" si="1"/>
        <v>38323.609</v>
      </c>
    </row>
    <row r="32" spans="1:16" ht="18.75">
      <c r="A32" s="18" t="s">
        <v>0</v>
      </c>
      <c r="B32" s="305" t="s">
        <v>39</v>
      </c>
      <c r="C32" s="37" t="s">
        <v>16</v>
      </c>
      <c r="D32" s="256">
        <v>0.795</v>
      </c>
      <c r="E32" s="161">
        <v>0.608</v>
      </c>
      <c r="F32" s="257">
        <v>0.495</v>
      </c>
      <c r="G32" s="152">
        <v>0.283</v>
      </c>
      <c r="H32" s="217">
        <v>0.076</v>
      </c>
      <c r="I32" s="152">
        <v>0.055</v>
      </c>
      <c r="J32" s="217"/>
      <c r="K32" s="152"/>
      <c r="L32" s="217">
        <v>0.056</v>
      </c>
      <c r="M32" s="152">
        <v>0.3012</v>
      </c>
      <c r="N32" s="217">
        <v>0.2915</v>
      </c>
      <c r="O32" s="152">
        <v>1.2587</v>
      </c>
      <c r="P32" s="116">
        <f t="shared" si="1"/>
        <v>4.2194</v>
      </c>
    </row>
    <row r="33" spans="1:16" ht="18.75">
      <c r="A33" s="18" t="s">
        <v>40</v>
      </c>
      <c r="B33" s="306"/>
      <c r="C33" s="38" t="s">
        <v>18</v>
      </c>
      <c r="D33" s="254">
        <v>246.018</v>
      </c>
      <c r="E33" s="162">
        <v>205.136</v>
      </c>
      <c r="F33" s="255">
        <v>229.935</v>
      </c>
      <c r="G33" s="153">
        <v>46.329</v>
      </c>
      <c r="H33" s="216">
        <v>14.034</v>
      </c>
      <c r="I33" s="153">
        <v>15.82</v>
      </c>
      <c r="J33" s="216"/>
      <c r="K33" s="153"/>
      <c r="L33" s="216">
        <v>8.828</v>
      </c>
      <c r="M33" s="153">
        <v>149.457</v>
      </c>
      <c r="N33" s="216">
        <v>163.065</v>
      </c>
      <c r="O33" s="153">
        <v>521.569</v>
      </c>
      <c r="P33" s="117">
        <f t="shared" si="1"/>
        <v>1600.1909999999998</v>
      </c>
    </row>
    <row r="34" spans="1:16" ht="18.75">
      <c r="A34" s="18"/>
      <c r="B34" s="15" t="s">
        <v>20</v>
      </c>
      <c r="C34" s="37" t="s">
        <v>16</v>
      </c>
      <c r="D34" s="256"/>
      <c r="E34" s="161"/>
      <c r="F34" s="257"/>
      <c r="G34" s="152"/>
      <c r="H34" s="217"/>
      <c r="I34" s="152"/>
      <c r="J34" s="217"/>
      <c r="K34" s="152"/>
      <c r="L34" s="217"/>
      <c r="M34" s="152"/>
      <c r="N34" s="217"/>
      <c r="O34" s="152"/>
      <c r="P34" s="116">
        <f t="shared" si="1"/>
        <v>0</v>
      </c>
    </row>
    <row r="35" spans="1:16" ht="18.75">
      <c r="A35" s="18" t="s">
        <v>23</v>
      </c>
      <c r="B35" s="7" t="s">
        <v>134</v>
      </c>
      <c r="C35" s="38" t="s">
        <v>18</v>
      </c>
      <c r="D35" s="254"/>
      <c r="E35" s="162"/>
      <c r="F35" s="255"/>
      <c r="G35" s="153"/>
      <c r="H35" s="216"/>
      <c r="I35" s="153"/>
      <c r="J35" s="216"/>
      <c r="K35" s="153"/>
      <c r="L35" s="216"/>
      <c r="M35" s="153"/>
      <c r="N35" s="216"/>
      <c r="O35" s="153"/>
      <c r="P35" s="117">
        <f t="shared" si="1"/>
        <v>0</v>
      </c>
    </row>
    <row r="36" spans="1:16" ht="18.75">
      <c r="A36" s="18"/>
      <c r="B36" s="303" t="s">
        <v>132</v>
      </c>
      <c r="C36" s="37" t="s">
        <v>16</v>
      </c>
      <c r="D36" s="262">
        <f aca="true" t="shared" si="5" ref="D36:O37">D30+D32+D34</f>
        <v>48.085</v>
      </c>
      <c r="E36" s="163">
        <f t="shared" si="5"/>
        <v>39.741</v>
      </c>
      <c r="F36" s="263">
        <f t="shared" si="5"/>
        <v>2.988</v>
      </c>
      <c r="G36" s="157">
        <f t="shared" si="5"/>
        <v>2.025</v>
      </c>
      <c r="H36" s="188">
        <f t="shared" si="5"/>
        <v>0.9149999999999999</v>
      </c>
      <c r="I36" s="157">
        <f t="shared" si="5"/>
        <v>3.1180000000000003</v>
      </c>
      <c r="J36" s="188">
        <f t="shared" si="5"/>
        <v>0.261</v>
      </c>
      <c r="K36" s="157">
        <f t="shared" si="5"/>
        <v>0.1861</v>
      </c>
      <c r="L36" s="188">
        <f t="shared" si="5"/>
        <v>0.2173</v>
      </c>
      <c r="M36" s="157">
        <f t="shared" si="5"/>
        <v>0.9574</v>
      </c>
      <c r="N36" s="188">
        <f t="shared" si="5"/>
        <v>3.5716</v>
      </c>
      <c r="O36" s="157">
        <f t="shared" si="5"/>
        <v>6.4499</v>
      </c>
      <c r="P36" s="116">
        <f t="shared" si="1"/>
        <v>108.5153</v>
      </c>
    </row>
    <row r="37" spans="1:16" ht="18.75">
      <c r="A37" s="8"/>
      <c r="B37" s="304"/>
      <c r="C37" s="38" t="s">
        <v>18</v>
      </c>
      <c r="D37" s="260">
        <f t="shared" si="5"/>
        <v>18386.097</v>
      </c>
      <c r="E37" s="164">
        <f t="shared" si="5"/>
        <v>10570.791000000001</v>
      </c>
      <c r="F37" s="264">
        <f t="shared" si="5"/>
        <v>1257.075</v>
      </c>
      <c r="G37" s="158">
        <f t="shared" si="5"/>
        <v>691.151</v>
      </c>
      <c r="H37" s="186">
        <f t="shared" si="5"/>
        <v>239.784</v>
      </c>
      <c r="I37" s="158">
        <f t="shared" si="5"/>
        <v>233.862</v>
      </c>
      <c r="J37" s="186">
        <f t="shared" si="5"/>
        <v>18.37</v>
      </c>
      <c r="K37" s="158">
        <f t="shared" si="5"/>
        <v>62.12</v>
      </c>
      <c r="L37" s="186">
        <f t="shared" si="5"/>
        <v>96.342</v>
      </c>
      <c r="M37" s="158">
        <f t="shared" si="5"/>
        <v>608.658</v>
      </c>
      <c r="N37" s="186">
        <f t="shared" si="5"/>
        <v>2702.107</v>
      </c>
      <c r="O37" s="158">
        <f t="shared" si="5"/>
        <v>5057.442999999999</v>
      </c>
      <c r="P37" s="117">
        <f t="shared" si="1"/>
        <v>39923.8</v>
      </c>
    </row>
    <row r="38" spans="1:16" ht="18.75">
      <c r="A38" s="307" t="s">
        <v>41</v>
      </c>
      <c r="B38" s="308"/>
      <c r="C38" s="37" t="s">
        <v>16</v>
      </c>
      <c r="D38" s="256"/>
      <c r="E38" s="161">
        <v>0.04</v>
      </c>
      <c r="F38" s="257">
        <v>0.01</v>
      </c>
      <c r="G38" s="152"/>
      <c r="H38" s="217">
        <v>0.178</v>
      </c>
      <c r="I38" s="152">
        <v>0.11</v>
      </c>
      <c r="J38" s="217">
        <v>0.451</v>
      </c>
      <c r="K38" s="152">
        <v>12.9746</v>
      </c>
      <c r="L38" s="217">
        <v>16.9054</v>
      </c>
      <c r="M38" s="152">
        <v>18.8488</v>
      </c>
      <c r="N38" s="217">
        <v>1.0505</v>
      </c>
      <c r="O38" s="152">
        <v>2.8108</v>
      </c>
      <c r="P38" s="116">
        <f t="shared" si="1"/>
        <v>53.3791</v>
      </c>
    </row>
    <row r="39" spans="1:16" ht="18.75">
      <c r="A39" s="309"/>
      <c r="B39" s="310"/>
      <c r="C39" s="38" t="s">
        <v>18</v>
      </c>
      <c r="D39" s="254"/>
      <c r="E39" s="162">
        <v>11.871</v>
      </c>
      <c r="F39" s="255">
        <v>4.2</v>
      </c>
      <c r="G39" s="153"/>
      <c r="H39" s="216">
        <v>31.807</v>
      </c>
      <c r="I39" s="153">
        <v>68.812</v>
      </c>
      <c r="J39" s="216">
        <v>277.638</v>
      </c>
      <c r="K39" s="153">
        <v>2571.422</v>
      </c>
      <c r="L39" s="216">
        <v>454.739</v>
      </c>
      <c r="M39" s="153">
        <v>300.797</v>
      </c>
      <c r="N39" s="216">
        <v>14.743</v>
      </c>
      <c r="O39" s="153">
        <v>38.281</v>
      </c>
      <c r="P39" s="117">
        <f t="shared" si="1"/>
        <v>3774.31</v>
      </c>
    </row>
    <row r="40" spans="1:16" ht="18.75">
      <c r="A40" s="307" t="s">
        <v>42</v>
      </c>
      <c r="B40" s="308"/>
      <c r="C40" s="37" t="s">
        <v>16</v>
      </c>
      <c r="D40" s="256">
        <v>0.053</v>
      </c>
      <c r="E40" s="161">
        <v>0.151</v>
      </c>
      <c r="F40" s="257">
        <v>0.125</v>
      </c>
      <c r="G40" s="152">
        <v>0.574</v>
      </c>
      <c r="H40" s="217">
        <v>1.662</v>
      </c>
      <c r="I40" s="152">
        <v>7.042</v>
      </c>
      <c r="J40" s="217">
        <v>14.972</v>
      </c>
      <c r="K40" s="152">
        <v>20.3658</v>
      </c>
      <c r="L40" s="217">
        <v>48.1204</v>
      </c>
      <c r="M40" s="152">
        <v>51.3887</v>
      </c>
      <c r="N40" s="217">
        <v>1.7847</v>
      </c>
      <c r="O40" s="152">
        <v>0.2178</v>
      </c>
      <c r="P40" s="116">
        <f t="shared" si="1"/>
        <v>146.4564</v>
      </c>
    </row>
    <row r="41" spans="1:16" ht="18.75">
      <c r="A41" s="309"/>
      <c r="B41" s="310"/>
      <c r="C41" s="38" t="s">
        <v>18</v>
      </c>
      <c r="D41" s="254">
        <v>40.87</v>
      </c>
      <c r="E41" s="162">
        <v>98.657</v>
      </c>
      <c r="F41" s="255">
        <v>76.47</v>
      </c>
      <c r="G41" s="153">
        <v>227.731</v>
      </c>
      <c r="H41" s="216">
        <v>627.935</v>
      </c>
      <c r="I41" s="153">
        <v>2516.586</v>
      </c>
      <c r="J41" s="216">
        <v>7055.273</v>
      </c>
      <c r="K41" s="153">
        <v>2400.232</v>
      </c>
      <c r="L41" s="216">
        <v>3365.424</v>
      </c>
      <c r="M41" s="153">
        <v>2672.387</v>
      </c>
      <c r="N41" s="216">
        <v>294.699</v>
      </c>
      <c r="O41" s="153">
        <v>60.722</v>
      </c>
      <c r="P41" s="117">
        <f t="shared" si="1"/>
        <v>19436.986</v>
      </c>
    </row>
    <row r="42" spans="1:16" ht="18.75">
      <c r="A42" s="307" t="s">
        <v>43</v>
      </c>
      <c r="B42" s="308"/>
      <c r="C42" s="37" t="s">
        <v>16</v>
      </c>
      <c r="D42" s="256"/>
      <c r="E42" s="161"/>
      <c r="F42" s="257"/>
      <c r="G42" s="152"/>
      <c r="H42" s="217"/>
      <c r="I42" s="152"/>
      <c r="J42" s="217"/>
      <c r="K42" s="152"/>
      <c r="L42" s="217"/>
      <c r="M42" s="152"/>
      <c r="N42" s="217"/>
      <c r="O42" s="152"/>
      <c r="P42" s="116">
        <f t="shared" si="1"/>
        <v>0</v>
      </c>
    </row>
    <row r="43" spans="1:16" ht="18.75">
      <c r="A43" s="309"/>
      <c r="B43" s="310"/>
      <c r="C43" s="38" t="s">
        <v>18</v>
      </c>
      <c r="D43" s="254"/>
      <c r="E43" s="162"/>
      <c r="F43" s="255"/>
      <c r="G43" s="153"/>
      <c r="H43" s="216"/>
      <c r="I43" s="153"/>
      <c r="J43" s="216"/>
      <c r="K43" s="153"/>
      <c r="L43" s="216"/>
      <c r="M43" s="153"/>
      <c r="N43" s="216"/>
      <c r="O43" s="153"/>
      <c r="P43" s="117">
        <f t="shared" si="1"/>
        <v>0</v>
      </c>
    </row>
    <row r="44" spans="1:16" ht="18.75">
      <c r="A44" s="307" t="s">
        <v>44</v>
      </c>
      <c r="B44" s="308"/>
      <c r="C44" s="37" t="s">
        <v>16</v>
      </c>
      <c r="D44" s="256">
        <v>0.046</v>
      </c>
      <c r="E44" s="161">
        <v>0.347</v>
      </c>
      <c r="F44" s="257">
        <v>0.232</v>
      </c>
      <c r="G44" s="152">
        <v>0.146</v>
      </c>
      <c r="H44" s="217">
        <v>0.072</v>
      </c>
      <c r="I44" s="152">
        <v>0.025</v>
      </c>
      <c r="J44" s="217"/>
      <c r="K44" s="152"/>
      <c r="L44" s="217">
        <v>0.002</v>
      </c>
      <c r="M44" s="152">
        <v>0.16</v>
      </c>
      <c r="N44" s="217">
        <v>0.085</v>
      </c>
      <c r="O44" s="152">
        <v>0.0827</v>
      </c>
      <c r="P44" s="116">
        <f t="shared" si="1"/>
        <v>1.1977</v>
      </c>
    </row>
    <row r="45" spans="1:16" ht="18.75">
      <c r="A45" s="309"/>
      <c r="B45" s="310"/>
      <c r="C45" s="38" t="s">
        <v>18</v>
      </c>
      <c r="D45" s="254">
        <v>30.061</v>
      </c>
      <c r="E45" s="162">
        <v>189.213</v>
      </c>
      <c r="F45" s="255">
        <v>168.878</v>
      </c>
      <c r="G45" s="153">
        <v>130.444</v>
      </c>
      <c r="H45" s="216">
        <v>45.07</v>
      </c>
      <c r="I45" s="153">
        <v>9.283</v>
      </c>
      <c r="J45" s="216"/>
      <c r="K45" s="153"/>
      <c r="L45" s="216">
        <v>0.338</v>
      </c>
      <c r="M45" s="153">
        <v>64.846</v>
      </c>
      <c r="N45" s="216">
        <v>32.126</v>
      </c>
      <c r="O45" s="153">
        <v>79.205</v>
      </c>
      <c r="P45" s="117">
        <f t="shared" si="1"/>
        <v>749.464</v>
      </c>
    </row>
    <row r="46" spans="1:16" ht="18.75">
      <c r="A46" s="307" t="s">
        <v>45</v>
      </c>
      <c r="B46" s="308"/>
      <c r="C46" s="37" t="s">
        <v>16</v>
      </c>
      <c r="D46" s="256">
        <v>0.124</v>
      </c>
      <c r="E46" s="161">
        <v>0.094</v>
      </c>
      <c r="F46" s="257"/>
      <c r="G46" s="152">
        <v>0.145</v>
      </c>
      <c r="H46" s="217">
        <v>0.307</v>
      </c>
      <c r="I46" s="152"/>
      <c r="J46" s="217"/>
      <c r="K46" s="152"/>
      <c r="L46" s="217">
        <v>0.0095</v>
      </c>
      <c r="M46" s="152"/>
      <c r="N46" s="217"/>
      <c r="O46" s="152">
        <v>0.0024</v>
      </c>
      <c r="P46" s="116">
        <f t="shared" si="1"/>
        <v>0.6818999999999998</v>
      </c>
    </row>
    <row r="47" spans="1:16" ht="18.75">
      <c r="A47" s="309"/>
      <c r="B47" s="310"/>
      <c r="C47" s="38" t="s">
        <v>18</v>
      </c>
      <c r="D47" s="254">
        <v>147.181</v>
      </c>
      <c r="E47" s="162">
        <v>88.707</v>
      </c>
      <c r="F47" s="255"/>
      <c r="G47" s="153">
        <v>173.396</v>
      </c>
      <c r="H47" s="216">
        <v>393.501</v>
      </c>
      <c r="I47" s="153"/>
      <c r="J47" s="216"/>
      <c r="K47" s="153"/>
      <c r="L47" s="216">
        <v>1.821</v>
      </c>
      <c r="M47" s="153"/>
      <c r="N47" s="216"/>
      <c r="O47" s="153">
        <v>7.087</v>
      </c>
      <c r="P47" s="117">
        <f t="shared" si="1"/>
        <v>811.693</v>
      </c>
    </row>
    <row r="48" spans="1:16" ht="18.75">
      <c r="A48" s="307" t="s">
        <v>46</v>
      </c>
      <c r="B48" s="308"/>
      <c r="C48" s="37" t="s">
        <v>16</v>
      </c>
      <c r="D48" s="256">
        <v>0.047</v>
      </c>
      <c r="E48" s="161">
        <v>0.022</v>
      </c>
      <c r="F48" s="257">
        <v>0.01</v>
      </c>
      <c r="G48" s="152">
        <v>0.02</v>
      </c>
      <c r="H48" s="217">
        <v>0.073</v>
      </c>
      <c r="I48" s="152">
        <v>227.384</v>
      </c>
      <c r="J48" s="217">
        <v>1262.707</v>
      </c>
      <c r="K48" s="152">
        <v>1398.153</v>
      </c>
      <c r="L48" s="217">
        <v>1958.8874</v>
      </c>
      <c r="M48" s="152">
        <v>881.7851</v>
      </c>
      <c r="N48" s="217">
        <v>67.9248</v>
      </c>
      <c r="O48" s="152">
        <v>6.7251</v>
      </c>
      <c r="P48" s="116">
        <f t="shared" si="1"/>
        <v>5803.7384</v>
      </c>
    </row>
    <row r="49" spans="1:16" ht="18.75">
      <c r="A49" s="309"/>
      <c r="B49" s="310"/>
      <c r="C49" s="38" t="s">
        <v>18</v>
      </c>
      <c r="D49" s="254">
        <v>16.758</v>
      </c>
      <c r="E49" s="162">
        <v>2.646</v>
      </c>
      <c r="F49" s="255">
        <v>5.041</v>
      </c>
      <c r="G49" s="153">
        <v>4.536</v>
      </c>
      <c r="H49" s="216">
        <v>32.25</v>
      </c>
      <c r="I49" s="153">
        <v>13004.126</v>
      </c>
      <c r="J49" s="216">
        <v>77576.603</v>
      </c>
      <c r="K49" s="153">
        <v>103788.75</v>
      </c>
      <c r="L49" s="216">
        <v>115079.577</v>
      </c>
      <c r="M49" s="153">
        <v>54138.403</v>
      </c>
      <c r="N49" s="216">
        <v>4126.386</v>
      </c>
      <c r="O49" s="153">
        <v>882.643</v>
      </c>
      <c r="P49" s="117">
        <f t="shared" si="1"/>
        <v>368657.719</v>
      </c>
    </row>
    <row r="50" spans="1:16" ht="18.75">
      <c r="A50" s="307" t="s">
        <v>47</v>
      </c>
      <c r="B50" s="308"/>
      <c r="C50" s="37" t="s">
        <v>16</v>
      </c>
      <c r="D50" s="256"/>
      <c r="E50" s="161"/>
      <c r="F50" s="257"/>
      <c r="G50" s="152"/>
      <c r="H50" s="217"/>
      <c r="I50" s="152">
        <v>11.079</v>
      </c>
      <c r="J50" s="217">
        <v>2.553</v>
      </c>
      <c r="K50" s="152">
        <v>578.892</v>
      </c>
      <c r="L50" s="217">
        <v>6741.8619</v>
      </c>
      <c r="M50" s="152">
        <v>12457.3445</v>
      </c>
      <c r="N50" s="217">
        <v>8324.6005</v>
      </c>
      <c r="O50" s="152">
        <v>4187.77</v>
      </c>
      <c r="P50" s="116">
        <f t="shared" si="1"/>
        <v>32304.1009</v>
      </c>
    </row>
    <row r="51" spans="1:16" ht="18.75">
      <c r="A51" s="309"/>
      <c r="B51" s="310"/>
      <c r="C51" s="38" t="s">
        <v>18</v>
      </c>
      <c r="D51" s="254"/>
      <c r="E51" s="162"/>
      <c r="F51" s="255"/>
      <c r="G51" s="153"/>
      <c r="H51" s="216"/>
      <c r="I51" s="153">
        <v>362.842</v>
      </c>
      <c r="J51" s="216">
        <v>160.443</v>
      </c>
      <c r="K51" s="153">
        <v>94197.944</v>
      </c>
      <c r="L51" s="216">
        <v>558137.712</v>
      </c>
      <c r="M51" s="153">
        <v>623496.316</v>
      </c>
      <c r="N51" s="216">
        <v>332379.494</v>
      </c>
      <c r="O51" s="153">
        <v>185913.918</v>
      </c>
      <c r="P51" s="117">
        <f t="shared" si="1"/>
        <v>1794648.6690000002</v>
      </c>
    </row>
    <row r="52" spans="1:16" ht="18.75">
      <c r="A52" s="307" t="s">
        <v>48</v>
      </c>
      <c r="B52" s="308"/>
      <c r="C52" s="37" t="s">
        <v>16</v>
      </c>
      <c r="D52" s="256">
        <v>31.428</v>
      </c>
      <c r="E52" s="161">
        <v>0.217</v>
      </c>
      <c r="F52" s="257">
        <v>1.178</v>
      </c>
      <c r="G52" s="152">
        <v>4.128</v>
      </c>
      <c r="H52" s="217">
        <v>5.643</v>
      </c>
      <c r="I52" s="152">
        <v>2.822</v>
      </c>
      <c r="J52" s="217">
        <v>0.514</v>
      </c>
      <c r="K52" s="152">
        <v>0.3818</v>
      </c>
      <c r="L52" s="217">
        <v>22.3121</v>
      </c>
      <c r="M52" s="152">
        <v>624.1615</v>
      </c>
      <c r="N52" s="217">
        <v>779.0225</v>
      </c>
      <c r="O52" s="152">
        <v>272.9267</v>
      </c>
      <c r="P52" s="116">
        <f t="shared" si="1"/>
        <v>1744.7346000000002</v>
      </c>
    </row>
    <row r="53" spans="1:16" ht="18.75">
      <c r="A53" s="309"/>
      <c r="B53" s="310"/>
      <c r="C53" s="38" t="s">
        <v>18</v>
      </c>
      <c r="D53" s="254">
        <v>12188.528</v>
      </c>
      <c r="E53" s="162">
        <v>260.246</v>
      </c>
      <c r="F53" s="255">
        <v>1430.051</v>
      </c>
      <c r="G53" s="153">
        <v>5021.316</v>
      </c>
      <c r="H53" s="216">
        <v>5749.412</v>
      </c>
      <c r="I53" s="153">
        <v>2458.461</v>
      </c>
      <c r="J53" s="216">
        <v>470.204</v>
      </c>
      <c r="K53" s="153">
        <v>237.169</v>
      </c>
      <c r="L53" s="216">
        <v>7976.093</v>
      </c>
      <c r="M53" s="153">
        <v>154307.257</v>
      </c>
      <c r="N53" s="216">
        <v>200704.697</v>
      </c>
      <c r="O53" s="153">
        <v>58860.363</v>
      </c>
      <c r="P53" s="117">
        <f t="shared" si="1"/>
        <v>449663.797</v>
      </c>
    </row>
    <row r="54" spans="1:16" ht="18.75">
      <c r="A54" s="3" t="s">
        <v>0</v>
      </c>
      <c r="B54" s="305" t="s">
        <v>241</v>
      </c>
      <c r="C54" s="37" t="s">
        <v>16</v>
      </c>
      <c r="D54" s="256">
        <v>0.994</v>
      </c>
      <c r="E54" s="161">
        <v>0.201</v>
      </c>
      <c r="F54" s="257">
        <v>0.148</v>
      </c>
      <c r="G54" s="152">
        <v>0.294</v>
      </c>
      <c r="H54" s="217">
        <v>1.504</v>
      </c>
      <c r="I54" s="152">
        <v>4.569</v>
      </c>
      <c r="J54" s="217">
        <v>2.778</v>
      </c>
      <c r="K54" s="152">
        <v>0.0158</v>
      </c>
      <c r="L54" s="217">
        <v>0.0181</v>
      </c>
      <c r="M54" s="152">
        <v>0.0266</v>
      </c>
      <c r="N54" s="217">
        <v>0.0319</v>
      </c>
      <c r="O54" s="152">
        <v>0.0913</v>
      </c>
      <c r="P54" s="116">
        <f t="shared" si="1"/>
        <v>10.671700000000001</v>
      </c>
    </row>
    <row r="55" spans="1:16" ht="18.75">
      <c r="A55" s="18" t="s">
        <v>38</v>
      </c>
      <c r="B55" s="306"/>
      <c r="C55" s="38" t="s">
        <v>18</v>
      </c>
      <c r="D55" s="254">
        <v>381.645</v>
      </c>
      <c r="E55" s="162">
        <v>165.91</v>
      </c>
      <c r="F55" s="255">
        <v>105.253</v>
      </c>
      <c r="G55" s="153">
        <v>314.845</v>
      </c>
      <c r="H55" s="216">
        <v>2025.232</v>
      </c>
      <c r="I55" s="153">
        <v>2720.706</v>
      </c>
      <c r="J55" s="216">
        <v>1914.099</v>
      </c>
      <c r="K55" s="153">
        <v>48.371</v>
      </c>
      <c r="L55" s="216">
        <v>15.031</v>
      </c>
      <c r="M55" s="153">
        <v>54.166</v>
      </c>
      <c r="N55" s="216">
        <v>65.454</v>
      </c>
      <c r="O55" s="153">
        <v>76.651</v>
      </c>
      <c r="P55" s="117">
        <f t="shared" si="1"/>
        <v>7887.363</v>
      </c>
    </row>
    <row r="56" spans="1:16" ht="18.75">
      <c r="A56" s="18" t="s">
        <v>17</v>
      </c>
      <c r="B56" s="15" t="s">
        <v>20</v>
      </c>
      <c r="C56" s="37" t="s">
        <v>16</v>
      </c>
      <c r="D56" s="256">
        <v>5.268</v>
      </c>
      <c r="E56" s="161">
        <v>1.411</v>
      </c>
      <c r="F56" s="257">
        <v>1.312</v>
      </c>
      <c r="G56" s="152">
        <v>1.799</v>
      </c>
      <c r="H56" s="217">
        <v>9.776</v>
      </c>
      <c r="I56" s="152">
        <v>0.004</v>
      </c>
      <c r="J56" s="217"/>
      <c r="K56" s="152">
        <v>2.8671</v>
      </c>
      <c r="L56" s="217">
        <v>0.3694</v>
      </c>
      <c r="M56" s="152">
        <v>0.7641</v>
      </c>
      <c r="N56" s="217">
        <v>0.5395</v>
      </c>
      <c r="O56" s="152">
        <v>0.2355</v>
      </c>
      <c r="P56" s="116">
        <f t="shared" si="1"/>
        <v>24.3456</v>
      </c>
    </row>
    <row r="57" spans="1:16" ht="18.75">
      <c r="A57" s="18" t="s">
        <v>23</v>
      </c>
      <c r="B57" s="7" t="s">
        <v>136</v>
      </c>
      <c r="C57" s="38" t="s">
        <v>18</v>
      </c>
      <c r="D57" s="254">
        <v>574.254</v>
      </c>
      <c r="E57" s="162">
        <v>164.549</v>
      </c>
      <c r="F57" s="255">
        <v>263.572</v>
      </c>
      <c r="G57" s="153">
        <v>269.526</v>
      </c>
      <c r="H57" s="216">
        <v>1065.71</v>
      </c>
      <c r="I57" s="153">
        <v>8.618</v>
      </c>
      <c r="J57" s="216"/>
      <c r="K57" s="153">
        <v>1327.731</v>
      </c>
      <c r="L57" s="216">
        <v>167.315</v>
      </c>
      <c r="M57" s="153">
        <v>117.32</v>
      </c>
      <c r="N57" s="216">
        <v>50.692</v>
      </c>
      <c r="O57" s="153">
        <v>96.946</v>
      </c>
      <c r="P57" s="117">
        <f t="shared" si="1"/>
        <v>4106.233</v>
      </c>
    </row>
    <row r="58" spans="1:16" ht="18.75">
      <c r="A58" s="10"/>
      <c r="B58" s="303" t="s">
        <v>129</v>
      </c>
      <c r="C58" s="37" t="s">
        <v>16</v>
      </c>
      <c r="D58" s="262">
        <f aca="true" t="shared" si="6" ref="D58:O59">D54+D56</f>
        <v>6.262</v>
      </c>
      <c r="E58" s="163">
        <f t="shared" si="6"/>
        <v>1.612</v>
      </c>
      <c r="F58" s="263">
        <f t="shared" si="6"/>
        <v>1.46</v>
      </c>
      <c r="G58" s="157">
        <f t="shared" si="6"/>
        <v>2.093</v>
      </c>
      <c r="H58" s="188">
        <f t="shared" si="6"/>
        <v>11.28</v>
      </c>
      <c r="I58" s="157">
        <f t="shared" si="6"/>
        <v>4.5729999999999995</v>
      </c>
      <c r="J58" s="188">
        <f t="shared" si="6"/>
        <v>2.778</v>
      </c>
      <c r="K58" s="157">
        <f t="shared" si="6"/>
        <v>2.8829000000000002</v>
      </c>
      <c r="L58" s="188">
        <f t="shared" si="6"/>
        <v>0.3875</v>
      </c>
      <c r="M58" s="157">
        <f t="shared" si="6"/>
        <v>0.7907</v>
      </c>
      <c r="N58" s="188">
        <f t="shared" si="6"/>
        <v>0.5714</v>
      </c>
      <c r="O58" s="157">
        <f t="shared" si="6"/>
        <v>0.3268</v>
      </c>
      <c r="P58" s="116">
        <f t="shared" si="1"/>
        <v>35.0173</v>
      </c>
    </row>
    <row r="59" spans="1:16" ht="18.75">
      <c r="A59" s="8"/>
      <c r="B59" s="304"/>
      <c r="C59" s="38" t="s">
        <v>18</v>
      </c>
      <c r="D59" s="260">
        <f t="shared" si="6"/>
        <v>955.899</v>
      </c>
      <c r="E59" s="164">
        <f t="shared" si="6"/>
        <v>330.459</v>
      </c>
      <c r="F59" s="264">
        <f t="shared" si="6"/>
        <v>368.825</v>
      </c>
      <c r="G59" s="158">
        <f t="shared" si="6"/>
        <v>584.3710000000001</v>
      </c>
      <c r="H59" s="186">
        <f t="shared" si="6"/>
        <v>3090.942</v>
      </c>
      <c r="I59" s="158">
        <f t="shared" si="6"/>
        <v>2729.324</v>
      </c>
      <c r="J59" s="186">
        <f t="shared" si="6"/>
        <v>1914.099</v>
      </c>
      <c r="K59" s="158">
        <f t="shared" si="6"/>
        <v>1376.102</v>
      </c>
      <c r="L59" s="186">
        <f t="shared" si="6"/>
        <v>182.346</v>
      </c>
      <c r="M59" s="158">
        <f t="shared" si="6"/>
        <v>171.486</v>
      </c>
      <c r="N59" s="186">
        <f t="shared" si="6"/>
        <v>116.14599999999999</v>
      </c>
      <c r="O59" s="158">
        <f t="shared" si="6"/>
        <v>173.59699999999998</v>
      </c>
      <c r="P59" s="117">
        <f t="shared" si="1"/>
        <v>11993.596000000001</v>
      </c>
    </row>
    <row r="60" spans="1:16" ht="18.75">
      <c r="A60" s="3" t="s">
        <v>0</v>
      </c>
      <c r="B60" s="305" t="s">
        <v>137</v>
      </c>
      <c r="C60" s="37" t="s">
        <v>16</v>
      </c>
      <c r="D60" s="256"/>
      <c r="E60" s="161"/>
      <c r="F60" s="257"/>
      <c r="G60" s="152"/>
      <c r="H60" s="217">
        <v>0.003</v>
      </c>
      <c r="I60" s="152"/>
      <c r="J60" s="217"/>
      <c r="K60" s="152"/>
      <c r="L60" s="217">
        <v>0.0027</v>
      </c>
      <c r="M60" s="152">
        <v>0.0199</v>
      </c>
      <c r="N60" s="217">
        <v>0.0212</v>
      </c>
      <c r="O60" s="152">
        <v>0.2976</v>
      </c>
      <c r="P60" s="116">
        <f t="shared" si="1"/>
        <v>0.3444</v>
      </c>
    </row>
    <row r="61" spans="1:16" ht="18.75">
      <c r="A61" s="18" t="s">
        <v>49</v>
      </c>
      <c r="B61" s="306"/>
      <c r="C61" s="38" t="s">
        <v>18</v>
      </c>
      <c r="D61" s="254"/>
      <c r="E61" s="162"/>
      <c r="F61" s="255"/>
      <c r="G61" s="153"/>
      <c r="H61" s="216">
        <v>0.134</v>
      </c>
      <c r="I61" s="153"/>
      <c r="J61" s="216"/>
      <c r="K61" s="153"/>
      <c r="L61" s="216">
        <v>0.057</v>
      </c>
      <c r="M61" s="153">
        <v>2.635</v>
      </c>
      <c r="N61" s="216">
        <v>2.322</v>
      </c>
      <c r="O61" s="153">
        <v>38.681</v>
      </c>
      <c r="P61" s="117">
        <f t="shared" si="1"/>
        <v>43.82899999999999</v>
      </c>
    </row>
    <row r="62" spans="1:16" ht="18.75">
      <c r="A62" s="18" t="s">
        <v>0</v>
      </c>
      <c r="B62" s="15" t="s">
        <v>50</v>
      </c>
      <c r="C62" s="37" t="s">
        <v>16</v>
      </c>
      <c r="D62" s="256">
        <v>411.997</v>
      </c>
      <c r="E62" s="161">
        <v>601.305</v>
      </c>
      <c r="F62" s="257">
        <v>636.909</v>
      </c>
      <c r="G62" s="152">
        <v>649.656</v>
      </c>
      <c r="H62" s="217">
        <v>1176.432</v>
      </c>
      <c r="I62" s="152">
        <v>1227.109</v>
      </c>
      <c r="J62" s="217">
        <v>1765.23</v>
      </c>
      <c r="K62" s="152">
        <v>520.2929</v>
      </c>
      <c r="L62" s="217">
        <v>389.2422</v>
      </c>
      <c r="M62" s="152">
        <v>540.879</v>
      </c>
      <c r="N62" s="217">
        <v>623.9026</v>
      </c>
      <c r="O62" s="152">
        <v>432.995</v>
      </c>
      <c r="P62" s="116">
        <f aca="true" t="shared" si="7" ref="P62:P67">SUM(D62:O62)</f>
        <v>8975.9497</v>
      </c>
    </row>
    <row r="63" spans="1:16" ht="18.75">
      <c r="A63" s="18" t="s">
        <v>51</v>
      </c>
      <c r="B63" s="7" t="s">
        <v>138</v>
      </c>
      <c r="C63" s="38" t="s">
        <v>18</v>
      </c>
      <c r="D63" s="254">
        <v>94922.059</v>
      </c>
      <c r="E63" s="162">
        <v>147933.044</v>
      </c>
      <c r="F63" s="255">
        <v>161163.369</v>
      </c>
      <c r="G63" s="153">
        <v>157420.053</v>
      </c>
      <c r="H63" s="216">
        <v>279893.465</v>
      </c>
      <c r="I63" s="153">
        <v>259282.107</v>
      </c>
      <c r="J63" s="216">
        <v>278851.803</v>
      </c>
      <c r="K63" s="153">
        <v>88118.769</v>
      </c>
      <c r="L63" s="216">
        <v>69204.614</v>
      </c>
      <c r="M63" s="153">
        <v>100310.749</v>
      </c>
      <c r="N63" s="216">
        <v>97272.098</v>
      </c>
      <c r="O63" s="153">
        <v>77045.596</v>
      </c>
      <c r="P63" s="117">
        <f t="shared" si="7"/>
        <v>1811417.7260000003</v>
      </c>
    </row>
    <row r="64" spans="1:16" ht="18.75">
      <c r="A64" s="18" t="s">
        <v>0</v>
      </c>
      <c r="B64" s="305" t="s">
        <v>53</v>
      </c>
      <c r="C64" s="37" t="s">
        <v>16</v>
      </c>
      <c r="D64" s="256">
        <v>206.918</v>
      </c>
      <c r="E64" s="161">
        <v>209.06</v>
      </c>
      <c r="F64" s="257">
        <v>193.4</v>
      </c>
      <c r="G64" s="152">
        <v>246.491</v>
      </c>
      <c r="H64" s="217">
        <v>897.889</v>
      </c>
      <c r="I64" s="152">
        <v>594.145</v>
      </c>
      <c r="J64" s="217">
        <v>316.692</v>
      </c>
      <c r="K64" s="152">
        <v>204.833</v>
      </c>
      <c r="L64" s="217">
        <v>245.564</v>
      </c>
      <c r="M64" s="152">
        <v>378.208</v>
      </c>
      <c r="N64" s="217">
        <v>298.879</v>
      </c>
      <c r="O64" s="152">
        <v>222.446</v>
      </c>
      <c r="P64" s="116">
        <f t="shared" si="7"/>
        <v>4014.525</v>
      </c>
    </row>
    <row r="65" spans="1:16" ht="18.75">
      <c r="A65" s="18" t="s">
        <v>23</v>
      </c>
      <c r="B65" s="306"/>
      <c r="C65" s="38" t="s">
        <v>18</v>
      </c>
      <c r="D65" s="254">
        <v>39325.977</v>
      </c>
      <c r="E65" s="162">
        <v>36555.686</v>
      </c>
      <c r="F65" s="255">
        <v>46545.629</v>
      </c>
      <c r="G65" s="153">
        <v>44511.059</v>
      </c>
      <c r="H65" s="216">
        <v>82244.22</v>
      </c>
      <c r="I65" s="153">
        <v>45983.05</v>
      </c>
      <c r="J65" s="216">
        <v>43189.324</v>
      </c>
      <c r="K65" s="153">
        <v>30733.562</v>
      </c>
      <c r="L65" s="216">
        <v>30662.929</v>
      </c>
      <c r="M65" s="153">
        <v>36516.463</v>
      </c>
      <c r="N65" s="216">
        <v>30230.321</v>
      </c>
      <c r="O65" s="153">
        <v>19264.178</v>
      </c>
      <c r="P65" s="117">
        <f t="shared" si="7"/>
        <v>485762.398</v>
      </c>
    </row>
    <row r="66" spans="1:16" ht="18.75">
      <c r="A66" s="10"/>
      <c r="B66" s="15" t="s">
        <v>20</v>
      </c>
      <c r="C66" s="37" t="s">
        <v>16</v>
      </c>
      <c r="D66" s="256">
        <v>64.215</v>
      </c>
      <c r="E66" s="161">
        <v>87.839</v>
      </c>
      <c r="F66" s="257">
        <v>59.811</v>
      </c>
      <c r="G66" s="152">
        <v>52.712</v>
      </c>
      <c r="H66" s="217">
        <v>62.891</v>
      </c>
      <c r="I66" s="152">
        <v>128.432</v>
      </c>
      <c r="J66" s="217">
        <v>211.927</v>
      </c>
      <c r="K66" s="152">
        <v>79.0194</v>
      </c>
      <c r="L66" s="217">
        <v>61.4297</v>
      </c>
      <c r="M66" s="152">
        <v>70.0844</v>
      </c>
      <c r="N66" s="217">
        <v>53.7911</v>
      </c>
      <c r="O66" s="152">
        <v>61.3145</v>
      </c>
      <c r="P66" s="116">
        <f t="shared" si="7"/>
        <v>993.4661</v>
      </c>
    </row>
    <row r="67" spans="1:16" ht="19.5" thickBot="1">
      <c r="A67" s="11" t="s">
        <v>0</v>
      </c>
      <c r="B67" s="12" t="s">
        <v>138</v>
      </c>
      <c r="C67" s="39" t="s">
        <v>18</v>
      </c>
      <c r="D67" s="265">
        <v>6431.558</v>
      </c>
      <c r="E67" s="190">
        <v>9453.579</v>
      </c>
      <c r="F67" s="266">
        <v>6684.633</v>
      </c>
      <c r="G67" s="159">
        <v>5479.038</v>
      </c>
      <c r="H67" s="220">
        <v>9793.173</v>
      </c>
      <c r="I67" s="159">
        <v>18539.886</v>
      </c>
      <c r="J67" s="220">
        <v>27897.244</v>
      </c>
      <c r="K67" s="159">
        <v>12121.842</v>
      </c>
      <c r="L67" s="220">
        <v>10190.697</v>
      </c>
      <c r="M67" s="159">
        <v>11722.476</v>
      </c>
      <c r="N67" s="220">
        <v>7733.423</v>
      </c>
      <c r="O67" s="159">
        <v>11228.135</v>
      </c>
      <c r="P67" s="121">
        <f t="shared" si="7"/>
        <v>137275.684</v>
      </c>
    </row>
    <row r="68" spans="4:16" ht="18.75"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7"/>
    </row>
    <row r="69" spans="1:16" ht="19.5" thickBot="1">
      <c r="A69" s="13"/>
      <c r="B69" s="31" t="s">
        <v>81</v>
      </c>
      <c r="C69" s="13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13" t="s">
        <v>139</v>
      </c>
      <c r="P69" s="13"/>
    </row>
    <row r="70" spans="1:16" ht="18.75">
      <c r="A70" s="8"/>
      <c r="B70" s="9"/>
      <c r="C70" s="9"/>
      <c r="D70" s="28" t="s">
        <v>2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32" t="s">
        <v>11</v>
      </c>
      <c r="N70" s="28" t="s">
        <v>12</v>
      </c>
      <c r="O70" s="33" t="s">
        <v>13</v>
      </c>
      <c r="P70" s="29" t="s">
        <v>14</v>
      </c>
    </row>
    <row r="71" spans="1:16" ht="18.75">
      <c r="A71" s="18" t="s">
        <v>49</v>
      </c>
      <c r="B71" s="303" t="s">
        <v>140</v>
      </c>
      <c r="C71" s="40" t="s">
        <v>16</v>
      </c>
      <c r="D71" s="224">
        <f aca="true" t="shared" si="8" ref="D71:O72">D60+D62+D64+D66</f>
        <v>683.13</v>
      </c>
      <c r="E71" s="225">
        <f t="shared" si="8"/>
        <v>898.204</v>
      </c>
      <c r="F71" s="157">
        <f t="shared" si="8"/>
        <v>890.12</v>
      </c>
      <c r="G71" s="225">
        <f t="shared" si="8"/>
        <v>948.8589999999999</v>
      </c>
      <c r="H71" s="157">
        <f t="shared" si="8"/>
        <v>2137.215</v>
      </c>
      <c r="I71" s="225">
        <f t="shared" si="8"/>
        <v>1949.686</v>
      </c>
      <c r="J71" s="157">
        <f t="shared" si="8"/>
        <v>2293.849</v>
      </c>
      <c r="K71" s="225">
        <f t="shared" si="8"/>
        <v>804.1453</v>
      </c>
      <c r="L71" s="157">
        <f t="shared" si="8"/>
        <v>696.2386</v>
      </c>
      <c r="M71" s="225">
        <f t="shared" si="8"/>
        <v>989.1913</v>
      </c>
      <c r="N71" s="157">
        <f t="shared" si="8"/>
        <v>976.5939000000001</v>
      </c>
      <c r="O71" s="267">
        <f t="shared" si="8"/>
        <v>717.0531</v>
      </c>
      <c r="P71" s="116">
        <f aca="true" t="shared" si="9" ref="P71:P102">SUM(D71:O71)</f>
        <v>13984.2852</v>
      </c>
    </row>
    <row r="72" spans="1:16" ht="18.75">
      <c r="A72" s="1" t="s">
        <v>51</v>
      </c>
      <c r="B72" s="304"/>
      <c r="C72" s="38" t="s">
        <v>18</v>
      </c>
      <c r="D72" s="170">
        <f aca="true" t="shared" si="10" ref="D72:O72">D61+D63+D65+D67</f>
        <v>140679.59399999998</v>
      </c>
      <c r="E72" s="164">
        <f t="shared" si="10"/>
        <v>193942.30899999998</v>
      </c>
      <c r="F72" s="158">
        <f t="shared" si="10"/>
        <v>214393.63100000002</v>
      </c>
      <c r="G72" s="164">
        <f t="shared" si="10"/>
        <v>207410.15000000002</v>
      </c>
      <c r="H72" s="158">
        <f t="shared" si="10"/>
        <v>371930.992</v>
      </c>
      <c r="I72" s="164">
        <f t="shared" si="10"/>
        <v>323805.043</v>
      </c>
      <c r="J72" s="158">
        <f t="shared" si="10"/>
        <v>349938.37100000004</v>
      </c>
      <c r="K72" s="164">
        <f t="shared" si="10"/>
        <v>130974.17300000001</v>
      </c>
      <c r="L72" s="158">
        <f t="shared" si="10"/>
        <v>110058.297</v>
      </c>
      <c r="M72" s="164">
        <f t="shared" si="10"/>
        <v>148552.323</v>
      </c>
      <c r="N72" s="158">
        <f t="shared" si="8"/>
        <v>135238.164</v>
      </c>
      <c r="O72" s="268">
        <f t="shared" si="10"/>
        <v>107576.59</v>
      </c>
      <c r="P72" s="117">
        <f t="shared" si="9"/>
        <v>2434499.6369999996</v>
      </c>
    </row>
    <row r="73" spans="1:16" ht="18.75">
      <c r="A73" s="3" t="s">
        <v>0</v>
      </c>
      <c r="B73" s="305" t="s">
        <v>54</v>
      </c>
      <c r="C73" s="37" t="s">
        <v>16</v>
      </c>
      <c r="D73" s="226">
        <v>0.604</v>
      </c>
      <c r="E73" s="161">
        <v>0.271</v>
      </c>
      <c r="F73" s="269">
        <v>0.337</v>
      </c>
      <c r="G73" s="161">
        <v>0.291</v>
      </c>
      <c r="H73" s="152">
        <v>1.845</v>
      </c>
      <c r="I73" s="161">
        <v>3.231</v>
      </c>
      <c r="J73" s="152">
        <v>1.55</v>
      </c>
      <c r="K73" s="161">
        <v>1.0217</v>
      </c>
      <c r="L73" s="152">
        <v>1.0923</v>
      </c>
      <c r="M73" s="161">
        <v>1.3163</v>
      </c>
      <c r="N73" s="152">
        <v>1.0671</v>
      </c>
      <c r="O73" s="270">
        <v>0.9766</v>
      </c>
      <c r="P73" s="116">
        <f t="shared" si="9"/>
        <v>13.603</v>
      </c>
    </row>
    <row r="74" spans="1:16" ht="18.75">
      <c r="A74" s="3" t="s">
        <v>34</v>
      </c>
      <c r="B74" s="306"/>
      <c r="C74" s="38" t="s">
        <v>18</v>
      </c>
      <c r="D74" s="227">
        <v>1035.656</v>
      </c>
      <c r="E74" s="162">
        <v>544.994</v>
      </c>
      <c r="F74" s="271">
        <v>628.161</v>
      </c>
      <c r="G74" s="162">
        <v>754.579</v>
      </c>
      <c r="H74" s="153">
        <v>2309.872</v>
      </c>
      <c r="I74" s="162">
        <v>2252.174</v>
      </c>
      <c r="J74" s="153">
        <v>1434.092</v>
      </c>
      <c r="K74" s="162">
        <v>1224.814</v>
      </c>
      <c r="L74" s="153">
        <v>1188.575</v>
      </c>
      <c r="M74" s="162">
        <v>1284.352</v>
      </c>
      <c r="N74" s="153">
        <v>1287.429</v>
      </c>
      <c r="O74" s="272">
        <v>1471.721</v>
      </c>
      <c r="P74" s="117">
        <f t="shared" si="9"/>
        <v>15416.419000000002</v>
      </c>
    </row>
    <row r="75" spans="1:16" ht="18.75">
      <c r="A75" s="3" t="s">
        <v>0</v>
      </c>
      <c r="B75" s="305" t="s">
        <v>55</v>
      </c>
      <c r="C75" s="37" t="s">
        <v>16</v>
      </c>
      <c r="D75" s="226"/>
      <c r="E75" s="161"/>
      <c r="F75" s="269"/>
      <c r="G75" s="161"/>
      <c r="H75" s="152"/>
      <c r="I75" s="161">
        <v>0.003</v>
      </c>
      <c r="J75" s="152"/>
      <c r="K75" s="161"/>
      <c r="L75" s="152"/>
      <c r="M75" s="161"/>
      <c r="N75" s="152">
        <v>0.0022</v>
      </c>
      <c r="O75" s="270"/>
      <c r="P75" s="116">
        <f t="shared" si="9"/>
        <v>0.0052</v>
      </c>
    </row>
    <row r="76" spans="1:16" ht="18.75">
      <c r="A76" s="3" t="s">
        <v>0</v>
      </c>
      <c r="B76" s="306"/>
      <c r="C76" s="38" t="s">
        <v>18</v>
      </c>
      <c r="D76" s="227"/>
      <c r="E76" s="162"/>
      <c r="F76" s="271"/>
      <c r="G76" s="162"/>
      <c r="H76" s="153"/>
      <c r="I76" s="162">
        <v>1.229</v>
      </c>
      <c r="J76" s="153"/>
      <c r="K76" s="162"/>
      <c r="L76" s="153"/>
      <c r="M76" s="162"/>
      <c r="N76" s="153">
        <v>1.725</v>
      </c>
      <c r="O76" s="272"/>
      <c r="P76" s="117">
        <f t="shared" si="9"/>
        <v>2.954</v>
      </c>
    </row>
    <row r="77" spans="1:16" ht="18.75">
      <c r="A77" s="3" t="s">
        <v>56</v>
      </c>
      <c r="B77" s="15" t="s">
        <v>57</v>
      </c>
      <c r="C77" s="37" t="s">
        <v>16</v>
      </c>
      <c r="D77" s="226"/>
      <c r="E77" s="161"/>
      <c r="F77" s="269"/>
      <c r="G77" s="161"/>
      <c r="H77" s="152"/>
      <c r="I77" s="161"/>
      <c r="J77" s="152"/>
      <c r="K77" s="161"/>
      <c r="L77" s="152"/>
      <c r="M77" s="161"/>
      <c r="N77" s="152"/>
      <c r="O77" s="270"/>
      <c r="P77" s="116">
        <f t="shared" si="9"/>
        <v>0</v>
      </c>
    </row>
    <row r="78" spans="1:16" ht="18.75">
      <c r="A78" s="10"/>
      <c r="B78" s="7" t="s">
        <v>58</v>
      </c>
      <c r="C78" s="38" t="s">
        <v>18</v>
      </c>
      <c r="D78" s="227"/>
      <c r="E78" s="162"/>
      <c r="F78" s="271"/>
      <c r="G78" s="162"/>
      <c r="H78" s="153"/>
      <c r="I78" s="162"/>
      <c r="J78" s="153"/>
      <c r="K78" s="162"/>
      <c r="L78" s="153"/>
      <c r="M78" s="162"/>
      <c r="N78" s="153"/>
      <c r="O78" s="272"/>
      <c r="P78" s="117">
        <f t="shared" si="9"/>
        <v>0</v>
      </c>
    </row>
    <row r="79" spans="1:16" ht="18.75">
      <c r="A79" s="10"/>
      <c r="B79" s="305" t="s">
        <v>59</v>
      </c>
      <c r="C79" s="37" t="s">
        <v>16</v>
      </c>
      <c r="D79" s="226"/>
      <c r="E79" s="161"/>
      <c r="F79" s="269"/>
      <c r="G79" s="161"/>
      <c r="H79" s="152"/>
      <c r="I79" s="161"/>
      <c r="J79" s="152"/>
      <c r="K79" s="161"/>
      <c r="L79" s="152"/>
      <c r="M79" s="161"/>
      <c r="N79" s="152"/>
      <c r="O79" s="270"/>
      <c r="P79" s="116">
        <f t="shared" si="9"/>
        <v>0</v>
      </c>
    </row>
    <row r="80" spans="1:16" ht="18.75">
      <c r="A80" s="3" t="s">
        <v>17</v>
      </c>
      <c r="B80" s="306"/>
      <c r="C80" s="38" t="s">
        <v>18</v>
      </c>
      <c r="D80" s="227"/>
      <c r="E80" s="162"/>
      <c r="F80" s="271"/>
      <c r="G80" s="162"/>
      <c r="H80" s="153"/>
      <c r="I80" s="162"/>
      <c r="J80" s="153"/>
      <c r="K80" s="162"/>
      <c r="L80" s="153"/>
      <c r="M80" s="162"/>
      <c r="N80" s="153"/>
      <c r="O80" s="272"/>
      <c r="P80" s="117">
        <f t="shared" si="9"/>
        <v>0</v>
      </c>
    </row>
    <row r="81" spans="1:16" ht="18.75">
      <c r="A81" s="10"/>
      <c r="B81" s="15" t="s">
        <v>20</v>
      </c>
      <c r="C81" s="37" t="s">
        <v>16</v>
      </c>
      <c r="D81" s="226">
        <v>5.328</v>
      </c>
      <c r="E81" s="161">
        <v>7.29</v>
      </c>
      <c r="F81" s="269">
        <v>10.07</v>
      </c>
      <c r="G81" s="161">
        <v>5.076</v>
      </c>
      <c r="H81" s="152">
        <v>2.32</v>
      </c>
      <c r="I81" s="161">
        <v>1.431</v>
      </c>
      <c r="J81" s="152">
        <v>1.003</v>
      </c>
      <c r="K81" s="161">
        <v>0.6903</v>
      </c>
      <c r="L81" s="152">
        <v>0.6361</v>
      </c>
      <c r="M81" s="161">
        <v>0.3896</v>
      </c>
      <c r="N81" s="152">
        <v>0.7547</v>
      </c>
      <c r="O81" s="270">
        <v>3.6004</v>
      </c>
      <c r="P81" s="116">
        <f t="shared" si="9"/>
        <v>38.5891</v>
      </c>
    </row>
    <row r="82" spans="1:16" ht="18.75">
      <c r="A82" s="10"/>
      <c r="B82" s="7" t="s">
        <v>60</v>
      </c>
      <c r="C82" s="38" t="s">
        <v>18</v>
      </c>
      <c r="D82" s="227">
        <v>3887.322</v>
      </c>
      <c r="E82" s="162">
        <v>4370.745</v>
      </c>
      <c r="F82" s="271">
        <v>5915.032</v>
      </c>
      <c r="G82" s="162">
        <v>3078.096</v>
      </c>
      <c r="H82" s="153">
        <v>1609.868</v>
      </c>
      <c r="I82" s="162">
        <v>1430.087</v>
      </c>
      <c r="J82" s="153">
        <v>1737.746</v>
      </c>
      <c r="K82" s="162">
        <v>1134.241</v>
      </c>
      <c r="L82" s="153">
        <v>697.862</v>
      </c>
      <c r="M82" s="162">
        <v>617.252</v>
      </c>
      <c r="N82" s="153">
        <v>1364.01</v>
      </c>
      <c r="O82" s="272">
        <v>7978.813</v>
      </c>
      <c r="P82" s="117">
        <f t="shared" si="9"/>
        <v>33821.07399999999</v>
      </c>
    </row>
    <row r="83" spans="1:16" ht="18.75">
      <c r="A83" s="3" t="s">
        <v>23</v>
      </c>
      <c r="B83" s="303" t="s">
        <v>132</v>
      </c>
      <c r="C83" s="37" t="s">
        <v>16</v>
      </c>
      <c r="D83" s="169">
        <f aca="true" t="shared" si="11" ref="D83:O84">D73+D75+D77+D79+D81</f>
        <v>5.932</v>
      </c>
      <c r="E83" s="163">
        <f t="shared" si="11"/>
        <v>7.561</v>
      </c>
      <c r="F83" s="273">
        <f t="shared" si="11"/>
        <v>10.407</v>
      </c>
      <c r="G83" s="163">
        <f t="shared" si="11"/>
        <v>5.367</v>
      </c>
      <c r="H83" s="157">
        <f t="shared" si="11"/>
        <v>4.165</v>
      </c>
      <c r="I83" s="163">
        <f t="shared" si="11"/>
        <v>4.665</v>
      </c>
      <c r="J83" s="157">
        <f t="shared" si="11"/>
        <v>2.553</v>
      </c>
      <c r="K83" s="163">
        <f t="shared" si="11"/>
        <v>1.7120000000000002</v>
      </c>
      <c r="L83" s="157">
        <f t="shared" si="11"/>
        <v>1.7284000000000002</v>
      </c>
      <c r="M83" s="163">
        <f t="shared" si="11"/>
        <v>1.7059</v>
      </c>
      <c r="N83" s="157">
        <f t="shared" si="11"/>
        <v>1.8239999999999998</v>
      </c>
      <c r="O83" s="274">
        <f t="shared" si="11"/>
        <v>4.577</v>
      </c>
      <c r="P83" s="116">
        <f t="shared" si="9"/>
        <v>52.1973</v>
      </c>
    </row>
    <row r="84" spans="1:16" ht="18.75">
      <c r="A84" s="8"/>
      <c r="B84" s="304"/>
      <c r="C84" s="38" t="s">
        <v>18</v>
      </c>
      <c r="D84" s="170">
        <f t="shared" si="11"/>
        <v>4922.978</v>
      </c>
      <c r="E84" s="164">
        <f t="shared" si="11"/>
        <v>4915.739</v>
      </c>
      <c r="F84" s="275">
        <f t="shared" si="11"/>
        <v>6543.193</v>
      </c>
      <c r="G84" s="164">
        <f t="shared" si="11"/>
        <v>3832.675</v>
      </c>
      <c r="H84" s="158">
        <f t="shared" si="11"/>
        <v>3919.74</v>
      </c>
      <c r="I84" s="164">
        <f t="shared" si="11"/>
        <v>3683.49</v>
      </c>
      <c r="J84" s="158">
        <f t="shared" si="11"/>
        <v>3171.838</v>
      </c>
      <c r="K84" s="164">
        <f t="shared" si="11"/>
        <v>2359.0550000000003</v>
      </c>
      <c r="L84" s="158">
        <f t="shared" si="11"/>
        <v>1886.437</v>
      </c>
      <c r="M84" s="164">
        <f t="shared" si="11"/>
        <v>1901.604</v>
      </c>
      <c r="N84" s="158">
        <f t="shared" si="11"/>
        <v>2653.1639999999998</v>
      </c>
      <c r="O84" s="268">
        <f t="shared" si="11"/>
        <v>9450.534</v>
      </c>
      <c r="P84" s="117">
        <f t="shared" si="9"/>
        <v>49240.44699999999</v>
      </c>
    </row>
    <row r="85" spans="1:16" ht="18.75">
      <c r="A85" s="307" t="s">
        <v>141</v>
      </c>
      <c r="B85" s="308"/>
      <c r="C85" s="37" t="s">
        <v>16</v>
      </c>
      <c r="D85" s="226">
        <v>2.414</v>
      </c>
      <c r="E85" s="161">
        <v>0.913</v>
      </c>
      <c r="F85" s="269">
        <v>0.377</v>
      </c>
      <c r="G85" s="161">
        <v>0.394</v>
      </c>
      <c r="H85" s="152">
        <v>1.507</v>
      </c>
      <c r="I85" s="161">
        <v>4.689</v>
      </c>
      <c r="J85" s="152">
        <v>5.018</v>
      </c>
      <c r="K85" s="161">
        <v>5.1503</v>
      </c>
      <c r="L85" s="152">
        <v>4.8888</v>
      </c>
      <c r="M85" s="161">
        <v>3.1499</v>
      </c>
      <c r="N85" s="152">
        <v>3.6913</v>
      </c>
      <c r="O85" s="270">
        <v>3.4492</v>
      </c>
      <c r="P85" s="116">
        <f t="shared" si="9"/>
        <v>35.64149999999999</v>
      </c>
    </row>
    <row r="86" spans="1:16" ht="18.75">
      <c r="A86" s="309"/>
      <c r="B86" s="310"/>
      <c r="C86" s="38" t="s">
        <v>18</v>
      </c>
      <c r="D86" s="227">
        <v>1573.802</v>
      </c>
      <c r="E86" s="162">
        <v>727.412</v>
      </c>
      <c r="F86" s="271">
        <v>579.276</v>
      </c>
      <c r="G86" s="162">
        <v>656.341</v>
      </c>
      <c r="H86" s="153">
        <v>1397.457</v>
      </c>
      <c r="I86" s="162">
        <v>2323.44</v>
      </c>
      <c r="J86" s="153">
        <v>3488.587</v>
      </c>
      <c r="K86" s="162">
        <v>3791.958</v>
      </c>
      <c r="L86" s="153">
        <v>3115.576</v>
      </c>
      <c r="M86" s="162">
        <v>1836.659</v>
      </c>
      <c r="N86" s="153">
        <v>1863.344</v>
      </c>
      <c r="O86" s="272">
        <v>1530.456</v>
      </c>
      <c r="P86" s="117">
        <f t="shared" si="9"/>
        <v>22884.307999999997</v>
      </c>
    </row>
    <row r="87" spans="1:16" ht="18.75">
      <c r="A87" s="307" t="s">
        <v>61</v>
      </c>
      <c r="B87" s="308"/>
      <c r="C87" s="37" t="s">
        <v>16</v>
      </c>
      <c r="D87" s="226">
        <v>0.01</v>
      </c>
      <c r="E87" s="161">
        <v>1.853</v>
      </c>
      <c r="F87" s="269">
        <v>1.37</v>
      </c>
      <c r="G87" s="161">
        <v>6.643</v>
      </c>
      <c r="H87" s="152">
        <v>0.202</v>
      </c>
      <c r="I87" s="161">
        <v>0.312</v>
      </c>
      <c r="J87" s="152">
        <v>0.089</v>
      </c>
      <c r="K87" s="161"/>
      <c r="L87" s="152"/>
      <c r="M87" s="161"/>
      <c r="N87" s="152"/>
      <c r="O87" s="270"/>
      <c r="P87" s="116">
        <f t="shared" si="9"/>
        <v>10.479</v>
      </c>
    </row>
    <row r="88" spans="1:16" ht="18.75">
      <c r="A88" s="309"/>
      <c r="B88" s="310"/>
      <c r="C88" s="38" t="s">
        <v>18</v>
      </c>
      <c r="D88" s="227">
        <v>5.828</v>
      </c>
      <c r="E88" s="162">
        <v>112.062</v>
      </c>
      <c r="F88" s="271">
        <v>310.217</v>
      </c>
      <c r="G88" s="162">
        <v>679.751</v>
      </c>
      <c r="H88" s="153">
        <v>26.318</v>
      </c>
      <c r="I88" s="162">
        <v>21.112</v>
      </c>
      <c r="J88" s="153">
        <v>1.018</v>
      </c>
      <c r="K88" s="162"/>
      <c r="L88" s="153"/>
      <c r="M88" s="162"/>
      <c r="N88" s="153"/>
      <c r="O88" s="272"/>
      <c r="P88" s="117">
        <f t="shared" si="9"/>
        <v>1156.306</v>
      </c>
    </row>
    <row r="89" spans="1:16" ht="18.75">
      <c r="A89" s="307" t="s">
        <v>142</v>
      </c>
      <c r="B89" s="308"/>
      <c r="C89" s="37" t="s">
        <v>16</v>
      </c>
      <c r="D89" s="226">
        <v>0.01</v>
      </c>
      <c r="E89" s="161">
        <v>0.013</v>
      </c>
      <c r="F89" s="269">
        <v>0.03</v>
      </c>
      <c r="G89" s="161">
        <v>0.115</v>
      </c>
      <c r="H89" s="152">
        <v>0.008</v>
      </c>
      <c r="I89" s="161">
        <v>0.108</v>
      </c>
      <c r="J89" s="152"/>
      <c r="K89" s="161"/>
      <c r="L89" s="152">
        <v>0.005</v>
      </c>
      <c r="M89" s="161"/>
      <c r="N89" s="152"/>
      <c r="O89" s="270">
        <v>0.0027</v>
      </c>
      <c r="P89" s="116">
        <f t="shared" si="9"/>
        <v>0.2917</v>
      </c>
    </row>
    <row r="90" spans="1:16" ht="18.75">
      <c r="A90" s="309"/>
      <c r="B90" s="310"/>
      <c r="C90" s="38" t="s">
        <v>18</v>
      </c>
      <c r="D90" s="227">
        <v>25.432</v>
      </c>
      <c r="E90" s="162">
        <v>37.351</v>
      </c>
      <c r="F90" s="271">
        <v>103.094</v>
      </c>
      <c r="G90" s="162">
        <v>253.202</v>
      </c>
      <c r="H90" s="153">
        <v>10.3</v>
      </c>
      <c r="I90" s="162">
        <v>187.299</v>
      </c>
      <c r="J90" s="153"/>
      <c r="K90" s="162"/>
      <c r="L90" s="153">
        <v>2.625</v>
      </c>
      <c r="M90" s="162"/>
      <c r="N90" s="153">
        <v>2.719</v>
      </c>
      <c r="O90" s="272">
        <v>9.965</v>
      </c>
      <c r="P90" s="117">
        <f t="shared" si="9"/>
        <v>631.9870000000001</v>
      </c>
    </row>
    <row r="91" spans="1:16" ht="18.75">
      <c r="A91" s="307" t="s">
        <v>143</v>
      </c>
      <c r="B91" s="308"/>
      <c r="C91" s="37" t="s">
        <v>16</v>
      </c>
      <c r="D91" s="226">
        <v>0.017</v>
      </c>
      <c r="E91" s="161">
        <v>0.012</v>
      </c>
      <c r="F91" s="269">
        <v>0.003</v>
      </c>
      <c r="G91" s="161">
        <v>0.015</v>
      </c>
      <c r="H91" s="152"/>
      <c r="I91" s="161">
        <v>0.065</v>
      </c>
      <c r="J91" s="152"/>
      <c r="K91" s="161">
        <v>0.01</v>
      </c>
      <c r="L91" s="152"/>
      <c r="M91" s="161">
        <v>0.0027</v>
      </c>
      <c r="N91" s="152"/>
      <c r="O91" s="270">
        <v>0.0137</v>
      </c>
      <c r="P91" s="116">
        <f t="shared" si="9"/>
        <v>0.1384</v>
      </c>
    </row>
    <row r="92" spans="1:16" ht="18.75">
      <c r="A92" s="309"/>
      <c r="B92" s="310"/>
      <c r="C92" s="38" t="s">
        <v>18</v>
      </c>
      <c r="D92" s="227">
        <v>79.696</v>
      </c>
      <c r="E92" s="162">
        <v>44.467</v>
      </c>
      <c r="F92" s="271">
        <v>6.891</v>
      </c>
      <c r="G92" s="162">
        <v>48.352</v>
      </c>
      <c r="H92" s="153"/>
      <c r="I92" s="162">
        <v>346.732</v>
      </c>
      <c r="J92" s="153"/>
      <c r="K92" s="162">
        <v>40.11</v>
      </c>
      <c r="L92" s="153"/>
      <c r="M92" s="162">
        <v>12.758</v>
      </c>
      <c r="N92" s="153">
        <v>6.491</v>
      </c>
      <c r="O92" s="272">
        <v>112.481</v>
      </c>
      <c r="P92" s="117">
        <f t="shared" si="9"/>
        <v>697.9780000000001</v>
      </c>
    </row>
    <row r="93" spans="1:16" ht="18.75">
      <c r="A93" s="307" t="s">
        <v>63</v>
      </c>
      <c r="B93" s="308"/>
      <c r="C93" s="37" t="s">
        <v>16</v>
      </c>
      <c r="D93" s="226"/>
      <c r="E93" s="161"/>
      <c r="F93" s="269"/>
      <c r="G93" s="161"/>
      <c r="H93" s="152"/>
      <c r="I93" s="161"/>
      <c r="J93" s="152"/>
      <c r="K93" s="161"/>
      <c r="L93" s="152"/>
      <c r="M93" s="161"/>
      <c r="N93" s="152"/>
      <c r="O93" s="270">
        <v>0.0013</v>
      </c>
      <c r="P93" s="116">
        <f t="shared" si="9"/>
        <v>0.0013</v>
      </c>
    </row>
    <row r="94" spans="1:16" ht="18.75">
      <c r="A94" s="309"/>
      <c r="B94" s="310"/>
      <c r="C94" s="38" t="s">
        <v>18</v>
      </c>
      <c r="D94" s="227"/>
      <c r="E94" s="162"/>
      <c r="F94" s="271"/>
      <c r="G94" s="162"/>
      <c r="H94" s="153"/>
      <c r="I94" s="162"/>
      <c r="J94" s="153"/>
      <c r="K94" s="162"/>
      <c r="L94" s="153"/>
      <c r="M94" s="162"/>
      <c r="N94" s="153"/>
      <c r="O94" s="272">
        <v>1.744</v>
      </c>
      <c r="P94" s="117">
        <f t="shared" si="9"/>
        <v>1.744</v>
      </c>
    </row>
    <row r="95" spans="1:16" ht="18.75">
      <c r="A95" s="307" t="s">
        <v>144</v>
      </c>
      <c r="B95" s="308"/>
      <c r="C95" s="37" t="s">
        <v>16</v>
      </c>
      <c r="D95" s="226">
        <v>0.083</v>
      </c>
      <c r="E95" s="161">
        <v>0.022</v>
      </c>
      <c r="F95" s="269">
        <v>0.005</v>
      </c>
      <c r="G95" s="161">
        <v>0.447</v>
      </c>
      <c r="H95" s="152">
        <v>1.904</v>
      </c>
      <c r="I95" s="161">
        <v>0.501</v>
      </c>
      <c r="J95" s="152">
        <v>0.29</v>
      </c>
      <c r="K95" s="161">
        <v>0.3617</v>
      </c>
      <c r="L95" s="152">
        <v>0.2526</v>
      </c>
      <c r="M95" s="161">
        <v>0.9093</v>
      </c>
      <c r="N95" s="152">
        <v>1.06</v>
      </c>
      <c r="O95" s="270">
        <v>0.2308</v>
      </c>
      <c r="P95" s="116">
        <f t="shared" si="9"/>
        <v>6.0664</v>
      </c>
    </row>
    <row r="96" spans="1:16" ht="18.75">
      <c r="A96" s="309"/>
      <c r="B96" s="310"/>
      <c r="C96" s="38" t="s">
        <v>18</v>
      </c>
      <c r="D96" s="227">
        <v>37.318</v>
      </c>
      <c r="E96" s="162">
        <v>22.608</v>
      </c>
      <c r="F96" s="271">
        <v>6.353</v>
      </c>
      <c r="G96" s="162">
        <v>505.395</v>
      </c>
      <c r="H96" s="153">
        <v>1072.313</v>
      </c>
      <c r="I96" s="162">
        <v>352.083</v>
      </c>
      <c r="J96" s="153">
        <v>496.358</v>
      </c>
      <c r="K96" s="162">
        <v>667.045</v>
      </c>
      <c r="L96" s="153">
        <v>391.013</v>
      </c>
      <c r="M96" s="162">
        <v>616.308</v>
      </c>
      <c r="N96" s="153">
        <v>500.759</v>
      </c>
      <c r="O96" s="272">
        <v>111.455</v>
      </c>
      <c r="P96" s="117">
        <f t="shared" si="9"/>
        <v>4779.008</v>
      </c>
    </row>
    <row r="97" spans="1:16" ht="18.75">
      <c r="A97" s="307" t="s">
        <v>64</v>
      </c>
      <c r="B97" s="308"/>
      <c r="C97" s="37" t="s">
        <v>16</v>
      </c>
      <c r="D97" s="226">
        <v>108.046</v>
      </c>
      <c r="E97" s="161">
        <v>89.354</v>
      </c>
      <c r="F97" s="269">
        <v>17.34</v>
      </c>
      <c r="G97" s="161">
        <v>18.816</v>
      </c>
      <c r="H97" s="152">
        <v>185.349</v>
      </c>
      <c r="I97" s="161">
        <v>290.952</v>
      </c>
      <c r="J97" s="152">
        <v>214.99</v>
      </c>
      <c r="K97" s="161">
        <v>148.9455</v>
      </c>
      <c r="L97" s="152">
        <v>150.7317</v>
      </c>
      <c r="M97" s="161">
        <v>55.4608</v>
      </c>
      <c r="N97" s="152">
        <v>66.8612</v>
      </c>
      <c r="O97" s="270">
        <v>75.1658</v>
      </c>
      <c r="P97" s="116">
        <f t="shared" si="9"/>
        <v>1422.0120000000002</v>
      </c>
    </row>
    <row r="98" spans="1:16" ht="18.75">
      <c r="A98" s="309"/>
      <c r="B98" s="310"/>
      <c r="C98" s="38" t="s">
        <v>18</v>
      </c>
      <c r="D98" s="227">
        <v>11876.856</v>
      </c>
      <c r="E98" s="162">
        <v>14082.945</v>
      </c>
      <c r="F98" s="271">
        <v>14497.084</v>
      </c>
      <c r="G98" s="162">
        <v>13340.792</v>
      </c>
      <c r="H98" s="153">
        <v>39898.139</v>
      </c>
      <c r="I98" s="162">
        <v>28908.932</v>
      </c>
      <c r="J98" s="153">
        <v>33620.482</v>
      </c>
      <c r="K98" s="162">
        <v>18517.772</v>
      </c>
      <c r="L98" s="153">
        <v>9316.662</v>
      </c>
      <c r="M98" s="162">
        <v>8659.168</v>
      </c>
      <c r="N98" s="153">
        <v>9994.718</v>
      </c>
      <c r="O98" s="272">
        <v>12720.417</v>
      </c>
      <c r="P98" s="117">
        <f t="shared" si="9"/>
        <v>215433.967</v>
      </c>
    </row>
    <row r="99" spans="1:16" ht="18.75">
      <c r="A99" s="311" t="s">
        <v>65</v>
      </c>
      <c r="B99" s="312"/>
      <c r="C99" s="37" t="s">
        <v>16</v>
      </c>
      <c r="D99" s="228">
        <f aca="true" t="shared" si="12" ref="D99:O100">D8+D10+D22+D28+D36+D38+D40+D42+D44+D46+D48+D50+D52+D58+D71+D83+D85+D87+D89+D91+D93+D95+D97</f>
        <v>1667.2500000000005</v>
      </c>
      <c r="E99" s="165">
        <f t="shared" si="12"/>
        <v>1694.5859999999998</v>
      </c>
      <c r="F99" s="276">
        <f t="shared" si="12"/>
        <v>1641.8359999999998</v>
      </c>
      <c r="G99" s="165">
        <f t="shared" si="12"/>
        <v>1465.4579999999999</v>
      </c>
      <c r="H99" s="191">
        <f t="shared" si="12"/>
        <v>3072.8150000000005</v>
      </c>
      <c r="I99" s="165">
        <f t="shared" si="12"/>
        <v>9349.305000000002</v>
      </c>
      <c r="J99" s="191">
        <f t="shared" si="12"/>
        <v>11077.988000000001</v>
      </c>
      <c r="K99" s="165">
        <f t="shared" si="12"/>
        <v>7545.2721</v>
      </c>
      <c r="L99" s="191">
        <f t="shared" si="12"/>
        <v>15115.593</v>
      </c>
      <c r="M99" s="165">
        <f t="shared" si="12"/>
        <v>18364.2799</v>
      </c>
      <c r="N99" s="191">
        <f t="shared" si="12"/>
        <v>11461.3541</v>
      </c>
      <c r="O99" s="206">
        <f t="shared" si="12"/>
        <v>6118.2844000000005</v>
      </c>
      <c r="P99" s="116">
        <f t="shared" si="9"/>
        <v>88574.0215</v>
      </c>
    </row>
    <row r="100" spans="1:16" ht="18.75">
      <c r="A100" s="313"/>
      <c r="B100" s="314"/>
      <c r="C100" s="38" t="s">
        <v>18</v>
      </c>
      <c r="D100" s="229">
        <f t="shared" si="12"/>
        <v>784839.5939999999</v>
      </c>
      <c r="E100" s="166">
        <f t="shared" si="12"/>
        <v>763794.687</v>
      </c>
      <c r="F100" s="277">
        <f t="shared" si="12"/>
        <v>862230.4009999997</v>
      </c>
      <c r="G100" s="166">
        <f t="shared" si="12"/>
        <v>692268.0100000002</v>
      </c>
      <c r="H100" s="156">
        <f t="shared" si="12"/>
        <v>868636.492</v>
      </c>
      <c r="I100" s="166">
        <f t="shared" si="12"/>
        <v>2381518.865</v>
      </c>
      <c r="J100" s="156">
        <f t="shared" si="12"/>
        <v>3061035.1109999996</v>
      </c>
      <c r="K100" s="166">
        <f t="shared" si="12"/>
        <v>2168673.475</v>
      </c>
      <c r="L100" s="156">
        <f t="shared" si="12"/>
        <v>2501001.4309999994</v>
      </c>
      <c r="M100" s="166">
        <f t="shared" si="12"/>
        <v>2449392.339</v>
      </c>
      <c r="N100" s="156">
        <f t="shared" si="12"/>
        <v>1413632.3480000002</v>
      </c>
      <c r="O100" s="278">
        <f t="shared" si="12"/>
        <v>1032345.6209999997</v>
      </c>
      <c r="P100" s="117">
        <f t="shared" si="9"/>
        <v>18979368.373999998</v>
      </c>
    </row>
    <row r="101" spans="1:16" ht="18.75">
      <c r="A101" s="3" t="s">
        <v>0</v>
      </c>
      <c r="B101" s="305" t="s">
        <v>145</v>
      </c>
      <c r="C101" s="37" t="s">
        <v>16</v>
      </c>
      <c r="D101" s="226"/>
      <c r="E101" s="161">
        <v>1.021</v>
      </c>
      <c r="F101" s="269">
        <v>2.996</v>
      </c>
      <c r="G101" s="161">
        <v>2.755</v>
      </c>
      <c r="H101" s="152">
        <v>0.884</v>
      </c>
      <c r="I101" s="161">
        <v>0.286</v>
      </c>
      <c r="J101" s="152">
        <v>0.034</v>
      </c>
      <c r="K101" s="161"/>
      <c r="L101" s="152"/>
      <c r="M101" s="161"/>
      <c r="N101" s="152"/>
      <c r="O101" s="270"/>
      <c r="P101" s="116">
        <f t="shared" si="9"/>
        <v>7.975999999999999</v>
      </c>
    </row>
    <row r="102" spans="1:16" ht="18.75">
      <c r="A102" s="3" t="s">
        <v>0</v>
      </c>
      <c r="B102" s="306"/>
      <c r="C102" s="38" t="s">
        <v>18</v>
      </c>
      <c r="D102" s="227"/>
      <c r="E102" s="162">
        <v>104.371</v>
      </c>
      <c r="F102" s="271">
        <v>252.262</v>
      </c>
      <c r="G102" s="162">
        <v>2866.64</v>
      </c>
      <c r="H102" s="153">
        <v>55.692</v>
      </c>
      <c r="I102" s="162">
        <v>10954.252</v>
      </c>
      <c r="J102" s="153">
        <v>37.454</v>
      </c>
      <c r="K102" s="162"/>
      <c r="L102" s="153"/>
      <c r="M102" s="162"/>
      <c r="N102" s="153">
        <v>1585.5</v>
      </c>
      <c r="O102" s="272"/>
      <c r="P102" s="117">
        <f t="shared" si="9"/>
        <v>15856.171</v>
      </c>
    </row>
    <row r="103" spans="1:16" ht="18.75">
      <c r="A103" s="3" t="s">
        <v>66</v>
      </c>
      <c r="B103" s="305" t="s">
        <v>225</v>
      </c>
      <c r="C103" s="37" t="s">
        <v>16</v>
      </c>
      <c r="D103" s="226">
        <v>5.237</v>
      </c>
      <c r="E103" s="161">
        <v>3.837</v>
      </c>
      <c r="F103" s="269">
        <v>3.807</v>
      </c>
      <c r="G103" s="161">
        <v>5.441</v>
      </c>
      <c r="H103" s="152">
        <v>12.136</v>
      </c>
      <c r="I103" s="161">
        <v>25.955</v>
      </c>
      <c r="J103" s="152">
        <v>19.055</v>
      </c>
      <c r="K103" s="161">
        <v>10.637</v>
      </c>
      <c r="L103" s="152">
        <v>4.5702</v>
      </c>
      <c r="M103" s="161">
        <v>5.9056</v>
      </c>
      <c r="N103" s="152">
        <v>9.8215</v>
      </c>
      <c r="O103" s="270">
        <v>15.648</v>
      </c>
      <c r="P103" s="116">
        <f aca="true" t="shared" si="13" ref="P103:P112">SUM(D103:O103)</f>
        <v>122.05029999999998</v>
      </c>
    </row>
    <row r="104" spans="1:16" ht="18.75">
      <c r="A104" s="3" t="s">
        <v>0</v>
      </c>
      <c r="B104" s="306"/>
      <c r="C104" s="38" t="s">
        <v>18</v>
      </c>
      <c r="D104" s="227">
        <v>3492.714</v>
      </c>
      <c r="E104" s="162">
        <v>2717.69</v>
      </c>
      <c r="F104" s="271">
        <v>2943.264</v>
      </c>
      <c r="G104" s="162">
        <v>4527.782</v>
      </c>
      <c r="H104" s="153">
        <v>7933.106</v>
      </c>
      <c r="I104" s="162">
        <v>12431.694</v>
      </c>
      <c r="J104" s="153">
        <v>8959.583</v>
      </c>
      <c r="K104" s="162">
        <v>5781.631</v>
      </c>
      <c r="L104" s="153">
        <v>2787.59</v>
      </c>
      <c r="M104" s="162">
        <v>3232.699</v>
      </c>
      <c r="N104" s="153">
        <v>4496.696</v>
      </c>
      <c r="O104" s="272">
        <v>8614.279</v>
      </c>
      <c r="P104" s="117">
        <f t="shared" si="13"/>
        <v>67918.728</v>
      </c>
    </row>
    <row r="105" spans="1:16" ht="18.75">
      <c r="A105" s="3" t="s">
        <v>0</v>
      </c>
      <c r="B105" s="305" t="s">
        <v>147</v>
      </c>
      <c r="C105" s="37" t="s">
        <v>16</v>
      </c>
      <c r="D105" s="226">
        <v>101.639</v>
      </c>
      <c r="E105" s="161">
        <v>40.829</v>
      </c>
      <c r="F105" s="269">
        <v>0.495</v>
      </c>
      <c r="G105" s="161">
        <v>0.53</v>
      </c>
      <c r="H105" s="152">
        <v>13.45</v>
      </c>
      <c r="I105" s="161">
        <v>42.37</v>
      </c>
      <c r="J105" s="152">
        <v>137.301</v>
      </c>
      <c r="K105" s="161">
        <v>83.0639</v>
      </c>
      <c r="L105" s="152">
        <v>91.1308</v>
      </c>
      <c r="M105" s="161">
        <v>34.1361</v>
      </c>
      <c r="N105" s="152">
        <v>66.0017</v>
      </c>
      <c r="O105" s="270">
        <v>38.0145</v>
      </c>
      <c r="P105" s="116">
        <f t="shared" si="13"/>
        <v>648.961</v>
      </c>
    </row>
    <row r="106" spans="1:16" ht="18.75">
      <c r="A106" s="10"/>
      <c r="B106" s="306"/>
      <c r="C106" s="38" t="s">
        <v>18</v>
      </c>
      <c r="D106" s="227">
        <v>29418.184</v>
      </c>
      <c r="E106" s="162">
        <v>11970.347</v>
      </c>
      <c r="F106" s="271">
        <v>220.189</v>
      </c>
      <c r="G106" s="162">
        <v>794.371</v>
      </c>
      <c r="H106" s="153">
        <v>1997.314</v>
      </c>
      <c r="I106" s="162">
        <v>5201.796</v>
      </c>
      <c r="J106" s="153">
        <v>22949.875</v>
      </c>
      <c r="K106" s="162">
        <v>19918.634</v>
      </c>
      <c r="L106" s="153">
        <v>26013.606</v>
      </c>
      <c r="M106" s="162">
        <v>11817.17</v>
      </c>
      <c r="N106" s="153">
        <v>17982.411</v>
      </c>
      <c r="O106" s="272">
        <v>15784.513</v>
      </c>
      <c r="P106" s="117">
        <f t="shared" si="13"/>
        <v>164068.41</v>
      </c>
    </row>
    <row r="107" spans="1:16" ht="18.75">
      <c r="A107" s="3" t="s">
        <v>67</v>
      </c>
      <c r="B107" s="305" t="s">
        <v>148</v>
      </c>
      <c r="C107" s="37" t="s">
        <v>16</v>
      </c>
      <c r="D107" s="226"/>
      <c r="E107" s="161"/>
      <c r="F107" s="269"/>
      <c r="G107" s="161"/>
      <c r="H107" s="152"/>
      <c r="I107" s="161">
        <v>0.008</v>
      </c>
      <c r="J107" s="152">
        <v>0.019</v>
      </c>
      <c r="K107" s="161">
        <v>0.004</v>
      </c>
      <c r="L107" s="152"/>
      <c r="M107" s="161"/>
      <c r="N107" s="152"/>
      <c r="O107" s="270"/>
      <c r="P107" s="116">
        <f t="shared" si="13"/>
        <v>0.031</v>
      </c>
    </row>
    <row r="108" spans="1:16" ht="18.75">
      <c r="A108" s="10"/>
      <c r="B108" s="306"/>
      <c r="C108" s="38" t="s">
        <v>18</v>
      </c>
      <c r="D108" s="227"/>
      <c r="E108" s="162"/>
      <c r="F108" s="271"/>
      <c r="G108" s="162"/>
      <c r="H108" s="153"/>
      <c r="I108" s="162">
        <v>11.939</v>
      </c>
      <c r="J108" s="153">
        <v>19.501</v>
      </c>
      <c r="K108" s="162">
        <v>4.552</v>
      </c>
      <c r="L108" s="153">
        <v>1.982</v>
      </c>
      <c r="M108" s="162"/>
      <c r="N108" s="153">
        <v>0.251</v>
      </c>
      <c r="O108" s="272"/>
      <c r="P108" s="117">
        <f t="shared" si="13"/>
        <v>38.225</v>
      </c>
    </row>
    <row r="109" spans="1:16" ht="18.75">
      <c r="A109" s="10"/>
      <c r="B109" s="305" t="s">
        <v>149</v>
      </c>
      <c r="C109" s="37" t="s">
        <v>16</v>
      </c>
      <c r="D109" s="226">
        <v>2.162</v>
      </c>
      <c r="E109" s="161">
        <v>2.846</v>
      </c>
      <c r="F109" s="269">
        <v>3.203</v>
      </c>
      <c r="G109" s="161">
        <v>4.616</v>
      </c>
      <c r="H109" s="152">
        <v>3.205</v>
      </c>
      <c r="I109" s="161">
        <v>1.091</v>
      </c>
      <c r="J109" s="152">
        <v>1.311</v>
      </c>
      <c r="K109" s="161">
        <v>1.0848</v>
      </c>
      <c r="L109" s="152">
        <v>2.1151</v>
      </c>
      <c r="M109" s="161">
        <v>1.9225</v>
      </c>
      <c r="N109" s="152">
        <v>1.0626</v>
      </c>
      <c r="O109" s="270">
        <v>0.4937</v>
      </c>
      <c r="P109" s="116">
        <f t="shared" si="13"/>
        <v>25.112700000000004</v>
      </c>
    </row>
    <row r="110" spans="1:16" ht="18.75">
      <c r="A110" s="10"/>
      <c r="B110" s="306"/>
      <c r="C110" s="38" t="s">
        <v>18</v>
      </c>
      <c r="D110" s="227">
        <v>2357.82</v>
      </c>
      <c r="E110" s="162">
        <v>3735.262</v>
      </c>
      <c r="F110" s="271">
        <v>3479.639</v>
      </c>
      <c r="G110" s="162">
        <v>4772.643</v>
      </c>
      <c r="H110" s="153">
        <v>3113.563</v>
      </c>
      <c r="I110" s="162">
        <v>1099.703</v>
      </c>
      <c r="J110" s="153">
        <v>1117.775</v>
      </c>
      <c r="K110" s="162">
        <v>743.632</v>
      </c>
      <c r="L110" s="153">
        <v>1518.648</v>
      </c>
      <c r="M110" s="162">
        <v>1434.003</v>
      </c>
      <c r="N110" s="153">
        <v>978.516</v>
      </c>
      <c r="O110" s="272">
        <v>997.955</v>
      </c>
      <c r="P110" s="117">
        <f t="shared" si="13"/>
        <v>25349.15900000001</v>
      </c>
    </row>
    <row r="111" spans="1:16" ht="18.75">
      <c r="A111" s="3" t="s">
        <v>68</v>
      </c>
      <c r="B111" s="305" t="s">
        <v>150</v>
      </c>
      <c r="C111" s="37" t="s">
        <v>16</v>
      </c>
      <c r="D111" s="226"/>
      <c r="E111" s="161"/>
      <c r="F111" s="269">
        <v>2496.78</v>
      </c>
      <c r="G111" s="161">
        <v>3382.71</v>
      </c>
      <c r="H111" s="152"/>
      <c r="I111" s="161"/>
      <c r="J111" s="152"/>
      <c r="K111" s="161"/>
      <c r="L111" s="152"/>
      <c r="M111" s="161"/>
      <c r="N111" s="152"/>
      <c r="O111" s="270"/>
      <c r="P111" s="116">
        <f t="shared" si="13"/>
        <v>5879.49</v>
      </c>
    </row>
    <row r="112" spans="1:16" ht="18.75">
      <c r="A112" s="10"/>
      <c r="B112" s="306"/>
      <c r="C112" s="38" t="s">
        <v>18</v>
      </c>
      <c r="D112" s="227"/>
      <c r="E112" s="162"/>
      <c r="F112" s="271">
        <v>76018.584</v>
      </c>
      <c r="G112" s="162">
        <v>152369.025</v>
      </c>
      <c r="H112" s="153"/>
      <c r="I112" s="162"/>
      <c r="J112" s="153"/>
      <c r="K112" s="162"/>
      <c r="L112" s="153"/>
      <c r="M112" s="162"/>
      <c r="N112" s="153"/>
      <c r="O112" s="272"/>
      <c r="P112" s="117">
        <f t="shared" si="13"/>
        <v>228387.609</v>
      </c>
    </row>
    <row r="113" spans="1:16" ht="18.75">
      <c r="A113" s="10"/>
      <c r="B113" s="305" t="s">
        <v>151</v>
      </c>
      <c r="C113" s="37" t="s">
        <v>16</v>
      </c>
      <c r="D113" s="226">
        <v>0.704</v>
      </c>
      <c r="E113" s="161">
        <v>0.521</v>
      </c>
      <c r="F113" s="269">
        <v>0.316</v>
      </c>
      <c r="G113" s="161">
        <v>0.005</v>
      </c>
      <c r="H113" s="152"/>
      <c r="I113" s="161"/>
      <c r="J113" s="152"/>
      <c r="K113" s="161"/>
      <c r="L113" s="152"/>
      <c r="M113" s="161"/>
      <c r="N113" s="152">
        <v>0.004</v>
      </c>
      <c r="O113" s="270">
        <v>0.3785</v>
      </c>
      <c r="P113" s="116">
        <f aca="true" t="shared" si="14" ref="P113:P126">SUM(D113:O113)</f>
        <v>1.9285</v>
      </c>
    </row>
    <row r="114" spans="1:16" ht="18.75">
      <c r="A114" s="10"/>
      <c r="B114" s="306"/>
      <c r="C114" s="38" t="s">
        <v>18</v>
      </c>
      <c r="D114" s="227">
        <v>565.485</v>
      </c>
      <c r="E114" s="162">
        <v>456.459</v>
      </c>
      <c r="F114" s="271">
        <v>349.505</v>
      </c>
      <c r="G114" s="162">
        <v>7.984</v>
      </c>
      <c r="H114" s="153"/>
      <c r="I114" s="162"/>
      <c r="J114" s="153"/>
      <c r="K114" s="162"/>
      <c r="L114" s="153"/>
      <c r="M114" s="162"/>
      <c r="N114" s="153">
        <v>8.298</v>
      </c>
      <c r="O114" s="272">
        <v>576.24</v>
      </c>
      <c r="P114" s="117">
        <f t="shared" si="14"/>
        <v>1963.971</v>
      </c>
    </row>
    <row r="115" spans="1:16" ht="18.75">
      <c r="A115" s="3" t="s">
        <v>70</v>
      </c>
      <c r="B115" s="305" t="s">
        <v>242</v>
      </c>
      <c r="C115" s="37" t="s">
        <v>16</v>
      </c>
      <c r="D115" s="226">
        <v>0.002</v>
      </c>
      <c r="E115" s="161">
        <v>0.12</v>
      </c>
      <c r="F115" s="269">
        <v>0.254</v>
      </c>
      <c r="G115" s="161">
        <v>0.037</v>
      </c>
      <c r="H115" s="152"/>
      <c r="I115" s="161">
        <v>0.006</v>
      </c>
      <c r="J115" s="152"/>
      <c r="K115" s="161"/>
      <c r="L115" s="152">
        <v>0.0209</v>
      </c>
      <c r="M115" s="161">
        <v>0.0602</v>
      </c>
      <c r="N115" s="152">
        <v>0.0082</v>
      </c>
      <c r="O115" s="270">
        <v>0.0035</v>
      </c>
      <c r="P115" s="116">
        <f t="shared" si="14"/>
        <v>0.5117999999999999</v>
      </c>
    </row>
    <row r="116" spans="1:16" ht="18.75">
      <c r="A116" s="10"/>
      <c r="B116" s="306"/>
      <c r="C116" s="38" t="s">
        <v>18</v>
      </c>
      <c r="D116" s="227">
        <v>1.05</v>
      </c>
      <c r="E116" s="162">
        <v>130.502</v>
      </c>
      <c r="F116" s="271">
        <v>270.072</v>
      </c>
      <c r="G116" s="162">
        <v>33.262</v>
      </c>
      <c r="H116" s="153"/>
      <c r="I116" s="162">
        <v>3.938</v>
      </c>
      <c r="J116" s="153"/>
      <c r="K116" s="162"/>
      <c r="L116" s="153">
        <v>27.187</v>
      </c>
      <c r="M116" s="162">
        <v>67.371</v>
      </c>
      <c r="N116" s="153">
        <v>10.418</v>
      </c>
      <c r="O116" s="272">
        <v>2.364</v>
      </c>
      <c r="P116" s="117">
        <f t="shared" si="14"/>
        <v>546.1640000000001</v>
      </c>
    </row>
    <row r="117" spans="1:16" ht="18.75">
      <c r="A117" s="10"/>
      <c r="B117" s="305" t="s">
        <v>72</v>
      </c>
      <c r="C117" s="37" t="s">
        <v>16</v>
      </c>
      <c r="D117" s="226">
        <v>3.093</v>
      </c>
      <c r="E117" s="161">
        <v>2.053</v>
      </c>
      <c r="F117" s="269">
        <v>3.708</v>
      </c>
      <c r="G117" s="161">
        <v>7.689</v>
      </c>
      <c r="H117" s="152">
        <v>9.706</v>
      </c>
      <c r="I117" s="161">
        <v>7.684</v>
      </c>
      <c r="J117" s="152">
        <v>10.388</v>
      </c>
      <c r="K117" s="161">
        <v>9.8716</v>
      </c>
      <c r="L117" s="152">
        <v>7.0848</v>
      </c>
      <c r="M117" s="161">
        <v>5.5371</v>
      </c>
      <c r="N117" s="152">
        <v>4.0205</v>
      </c>
      <c r="O117" s="270">
        <v>8.5486</v>
      </c>
      <c r="P117" s="116">
        <f t="shared" si="14"/>
        <v>79.3836</v>
      </c>
    </row>
    <row r="118" spans="1:16" ht="18.75">
      <c r="A118" s="10"/>
      <c r="B118" s="306"/>
      <c r="C118" s="38" t="s">
        <v>18</v>
      </c>
      <c r="D118" s="227">
        <v>3450.128</v>
      </c>
      <c r="E118" s="162">
        <v>2369.695</v>
      </c>
      <c r="F118" s="271">
        <v>3786.69</v>
      </c>
      <c r="G118" s="162">
        <v>7081.89</v>
      </c>
      <c r="H118" s="153">
        <v>8286.536</v>
      </c>
      <c r="I118" s="162">
        <v>6275.179</v>
      </c>
      <c r="J118" s="153">
        <v>8818.312</v>
      </c>
      <c r="K118" s="162">
        <v>8578.749</v>
      </c>
      <c r="L118" s="153">
        <v>6575.87</v>
      </c>
      <c r="M118" s="162">
        <v>5573.851</v>
      </c>
      <c r="N118" s="153">
        <v>4610.501</v>
      </c>
      <c r="O118" s="272">
        <v>8665.563</v>
      </c>
      <c r="P118" s="117">
        <f t="shared" si="14"/>
        <v>74072.964</v>
      </c>
    </row>
    <row r="119" spans="1:16" ht="18.75">
      <c r="A119" s="3" t="s">
        <v>23</v>
      </c>
      <c r="B119" s="305" t="s">
        <v>153</v>
      </c>
      <c r="C119" s="37" t="s">
        <v>16</v>
      </c>
      <c r="D119" s="226">
        <v>0.66</v>
      </c>
      <c r="E119" s="161">
        <v>1.145</v>
      </c>
      <c r="F119" s="269">
        <v>3.369</v>
      </c>
      <c r="G119" s="161">
        <v>1.801</v>
      </c>
      <c r="H119" s="152">
        <v>3.401</v>
      </c>
      <c r="I119" s="161">
        <v>2.502</v>
      </c>
      <c r="J119" s="152">
        <v>5.017</v>
      </c>
      <c r="K119" s="161">
        <v>3.2288</v>
      </c>
      <c r="L119" s="152">
        <v>0.4845</v>
      </c>
      <c r="M119" s="161">
        <v>0.6106</v>
      </c>
      <c r="N119" s="152">
        <v>0.5916</v>
      </c>
      <c r="O119" s="270">
        <v>0.5455</v>
      </c>
      <c r="P119" s="116">
        <f t="shared" si="14"/>
        <v>23.356</v>
      </c>
    </row>
    <row r="120" spans="1:16" ht="18.75">
      <c r="A120" s="10"/>
      <c r="B120" s="306"/>
      <c r="C120" s="38" t="s">
        <v>18</v>
      </c>
      <c r="D120" s="227">
        <v>148.31</v>
      </c>
      <c r="E120" s="162">
        <v>306.845</v>
      </c>
      <c r="F120" s="271">
        <v>770.371</v>
      </c>
      <c r="G120" s="162">
        <v>634.113</v>
      </c>
      <c r="H120" s="153">
        <v>843.097</v>
      </c>
      <c r="I120" s="162">
        <v>695.779</v>
      </c>
      <c r="J120" s="153">
        <v>729.297</v>
      </c>
      <c r="K120" s="162">
        <v>525.251</v>
      </c>
      <c r="L120" s="153">
        <v>136.322</v>
      </c>
      <c r="M120" s="162">
        <v>167.27</v>
      </c>
      <c r="N120" s="153">
        <v>124.952</v>
      </c>
      <c r="O120" s="272">
        <v>134.655</v>
      </c>
      <c r="P120" s="117">
        <f t="shared" si="14"/>
        <v>5216.262000000001</v>
      </c>
    </row>
    <row r="121" spans="1:16" ht="18.75">
      <c r="A121" s="10"/>
      <c r="B121" s="15" t="s">
        <v>20</v>
      </c>
      <c r="C121" s="37" t="s">
        <v>16</v>
      </c>
      <c r="D121" s="226">
        <v>0.11</v>
      </c>
      <c r="E121" s="161">
        <v>1.683</v>
      </c>
      <c r="F121" s="269">
        <v>5.32</v>
      </c>
      <c r="G121" s="161">
        <v>10.312</v>
      </c>
      <c r="H121" s="152">
        <v>12.803</v>
      </c>
      <c r="I121" s="161">
        <v>15.086</v>
      </c>
      <c r="J121" s="152">
        <v>14.154</v>
      </c>
      <c r="K121" s="161">
        <v>8.2514</v>
      </c>
      <c r="L121" s="152">
        <v>0.313</v>
      </c>
      <c r="M121" s="161"/>
      <c r="N121" s="152">
        <v>0.12</v>
      </c>
      <c r="O121" s="270">
        <v>0.085</v>
      </c>
      <c r="P121" s="116">
        <f t="shared" si="14"/>
        <v>68.23740000000001</v>
      </c>
    </row>
    <row r="122" spans="1:16" ht="18.75">
      <c r="A122" s="10"/>
      <c r="B122" s="7" t="s">
        <v>73</v>
      </c>
      <c r="C122" s="38" t="s">
        <v>18</v>
      </c>
      <c r="D122" s="227">
        <v>7.847</v>
      </c>
      <c r="E122" s="162">
        <v>127.637</v>
      </c>
      <c r="F122" s="271">
        <v>896.283</v>
      </c>
      <c r="G122" s="162">
        <v>2350.276</v>
      </c>
      <c r="H122" s="153">
        <v>3324.316</v>
      </c>
      <c r="I122" s="162">
        <v>4027.195</v>
      </c>
      <c r="J122" s="153">
        <v>4181.084</v>
      </c>
      <c r="K122" s="162">
        <v>2822.71</v>
      </c>
      <c r="L122" s="153">
        <v>27.539</v>
      </c>
      <c r="M122" s="162"/>
      <c r="N122" s="153">
        <v>4.979</v>
      </c>
      <c r="O122" s="272">
        <v>8.925</v>
      </c>
      <c r="P122" s="117">
        <f t="shared" si="14"/>
        <v>17778.790999999997</v>
      </c>
    </row>
    <row r="123" spans="1:16" ht="18.75">
      <c r="A123" s="10"/>
      <c r="B123" s="303" t="s">
        <v>129</v>
      </c>
      <c r="C123" s="37" t="s">
        <v>16</v>
      </c>
      <c r="D123" s="169">
        <f aca="true" t="shared" si="15" ref="D123:O124">D101+D103+D105+D107+D109+D111+D113+D115+D117+D119+D121</f>
        <v>113.60699999999999</v>
      </c>
      <c r="E123" s="163">
        <f t="shared" si="15"/>
        <v>54.055</v>
      </c>
      <c r="F123" s="273">
        <f t="shared" si="15"/>
        <v>2520.2480000000005</v>
      </c>
      <c r="G123" s="163">
        <f t="shared" si="15"/>
        <v>3415.8959999999997</v>
      </c>
      <c r="H123" s="157">
        <f t="shared" si="15"/>
        <v>55.584999999999994</v>
      </c>
      <c r="I123" s="163">
        <f t="shared" si="15"/>
        <v>94.98799999999997</v>
      </c>
      <c r="J123" s="157">
        <f t="shared" si="15"/>
        <v>187.279</v>
      </c>
      <c r="K123" s="163">
        <f t="shared" si="15"/>
        <v>116.14150000000002</v>
      </c>
      <c r="L123" s="157">
        <f t="shared" si="15"/>
        <v>105.71929999999999</v>
      </c>
      <c r="M123" s="163">
        <f t="shared" si="15"/>
        <v>48.1721</v>
      </c>
      <c r="N123" s="157">
        <f t="shared" si="15"/>
        <v>81.63010000000001</v>
      </c>
      <c r="O123" s="274">
        <f t="shared" si="15"/>
        <v>63.717299999999994</v>
      </c>
      <c r="P123" s="116">
        <f t="shared" si="14"/>
        <v>6857.038300000001</v>
      </c>
    </row>
    <row r="124" spans="1:16" ht="18.75">
      <c r="A124" s="8"/>
      <c r="B124" s="304"/>
      <c r="C124" s="38" t="s">
        <v>18</v>
      </c>
      <c r="D124" s="170">
        <f t="shared" si="15"/>
        <v>39441.538</v>
      </c>
      <c r="E124" s="164">
        <f t="shared" si="15"/>
        <v>21918.807999999997</v>
      </c>
      <c r="F124" s="275">
        <f t="shared" si="15"/>
        <v>88986.85900000001</v>
      </c>
      <c r="G124" s="164">
        <f t="shared" si="15"/>
        <v>175437.98600000003</v>
      </c>
      <c r="H124" s="158">
        <f t="shared" si="15"/>
        <v>25553.624</v>
      </c>
      <c r="I124" s="164">
        <f t="shared" si="15"/>
        <v>40701.475</v>
      </c>
      <c r="J124" s="158">
        <f t="shared" si="15"/>
        <v>46812.881</v>
      </c>
      <c r="K124" s="164">
        <f t="shared" si="15"/>
        <v>38375.159</v>
      </c>
      <c r="L124" s="158">
        <f t="shared" si="15"/>
        <v>37088.744</v>
      </c>
      <c r="M124" s="164">
        <f t="shared" si="15"/>
        <v>22292.363999999998</v>
      </c>
      <c r="N124" s="158">
        <f t="shared" si="15"/>
        <v>29802.522</v>
      </c>
      <c r="O124" s="268">
        <f t="shared" si="15"/>
        <v>34784.494000000006</v>
      </c>
      <c r="P124" s="117">
        <f t="shared" si="14"/>
        <v>601196.4539999999</v>
      </c>
    </row>
    <row r="125" spans="1:16" ht="18.75">
      <c r="A125" s="3" t="s">
        <v>0</v>
      </c>
      <c r="B125" s="305" t="s">
        <v>74</v>
      </c>
      <c r="C125" s="37" t="s">
        <v>16</v>
      </c>
      <c r="D125" s="226"/>
      <c r="E125" s="161"/>
      <c r="F125" s="269"/>
      <c r="G125" s="161"/>
      <c r="H125" s="152"/>
      <c r="I125" s="161"/>
      <c r="J125" s="152"/>
      <c r="K125" s="161"/>
      <c r="L125" s="152"/>
      <c r="M125" s="161"/>
      <c r="N125" s="152">
        <v>0.008</v>
      </c>
      <c r="O125" s="270"/>
      <c r="P125" s="116">
        <f t="shared" si="14"/>
        <v>0.008</v>
      </c>
    </row>
    <row r="126" spans="1:16" ht="18.75">
      <c r="A126" s="3" t="s">
        <v>0</v>
      </c>
      <c r="B126" s="306"/>
      <c r="C126" s="38" t="s">
        <v>18</v>
      </c>
      <c r="D126" s="227"/>
      <c r="E126" s="162"/>
      <c r="F126" s="271"/>
      <c r="G126" s="162"/>
      <c r="H126" s="153"/>
      <c r="I126" s="162"/>
      <c r="J126" s="153"/>
      <c r="K126" s="162"/>
      <c r="L126" s="153"/>
      <c r="M126" s="162"/>
      <c r="N126" s="153">
        <v>2.647</v>
      </c>
      <c r="O126" s="272"/>
      <c r="P126" s="117">
        <f t="shared" si="14"/>
        <v>2.647</v>
      </c>
    </row>
    <row r="127" spans="1:16" ht="18.75">
      <c r="A127" s="3" t="s">
        <v>75</v>
      </c>
      <c r="B127" s="305" t="s">
        <v>76</v>
      </c>
      <c r="C127" s="37" t="s">
        <v>16</v>
      </c>
      <c r="D127" s="226">
        <v>15.767</v>
      </c>
      <c r="E127" s="161">
        <v>18.239</v>
      </c>
      <c r="F127" s="269">
        <v>7.679</v>
      </c>
      <c r="G127" s="161">
        <v>0.678</v>
      </c>
      <c r="H127" s="152"/>
      <c r="I127" s="161">
        <v>0.297</v>
      </c>
      <c r="J127" s="152">
        <v>0.264</v>
      </c>
      <c r="K127" s="161">
        <v>0.2635</v>
      </c>
      <c r="L127" s="152">
        <v>0.157</v>
      </c>
      <c r="M127" s="161">
        <v>0.124</v>
      </c>
      <c r="N127" s="152">
        <v>0.091</v>
      </c>
      <c r="O127" s="270">
        <v>4.5778</v>
      </c>
      <c r="P127" s="116">
        <f aca="true" t="shared" si="16" ref="P127:P137">SUM(D127:O127)</f>
        <v>48.137299999999996</v>
      </c>
    </row>
    <row r="128" spans="1:16" ht="18.75">
      <c r="A128" s="10"/>
      <c r="B128" s="306"/>
      <c r="C128" s="38" t="s">
        <v>18</v>
      </c>
      <c r="D128" s="227">
        <v>1396.031</v>
      </c>
      <c r="E128" s="162">
        <v>1085.908</v>
      </c>
      <c r="F128" s="271">
        <v>485.445</v>
      </c>
      <c r="G128" s="162">
        <v>48.587</v>
      </c>
      <c r="H128" s="153"/>
      <c r="I128" s="162">
        <v>164.577</v>
      </c>
      <c r="J128" s="153">
        <v>151.809</v>
      </c>
      <c r="K128" s="162">
        <v>150.308</v>
      </c>
      <c r="L128" s="153">
        <v>90.825</v>
      </c>
      <c r="M128" s="162">
        <v>81.48</v>
      </c>
      <c r="N128" s="153">
        <v>58.695</v>
      </c>
      <c r="O128" s="272">
        <v>1082.192</v>
      </c>
      <c r="P128" s="117">
        <f t="shared" si="16"/>
        <v>4795.857</v>
      </c>
    </row>
    <row r="129" spans="1:16" ht="18.75">
      <c r="A129" s="3" t="s">
        <v>77</v>
      </c>
      <c r="B129" s="15" t="s">
        <v>20</v>
      </c>
      <c r="C129" s="41" t="s">
        <v>16</v>
      </c>
      <c r="D129" s="230">
        <v>14.275</v>
      </c>
      <c r="E129" s="167">
        <v>24.541</v>
      </c>
      <c r="F129" s="279">
        <v>18.376</v>
      </c>
      <c r="G129" s="280">
        <v>10.027</v>
      </c>
      <c r="H129" s="192">
        <v>2.403</v>
      </c>
      <c r="I129" s="167">
        <v>0.061</v>
      </c>
      <c r="J129" s="192">
        <v>0.003</v>
      </c>
      <c r="K129" s="167">
        <v>0.0062</v>
      </c>
      <c r="L129" s="192">
        <v>0.009</v>
      </c>
      <c r="M129" s="167">
        <v>0.0072</v>
      </c>
      <c r="N129" s="192">
        <v>0.0289</v>
      </c>
      <c r="O129" s="281">
        <v>0.0467</v>
      </c>
      <c r="P129" s="123">
        <f t="shared" si="16"/>
        <v>69.78400000000002</v>
      </c>
    </row>
    <row r="130" spans="1:16" ht="18.75">
      <c r="A130" s="10"/>
      <c r="B130" s="15" t="s">
        <v>78</v>
      </c>
      <c r="C130" s="37" t="s">
        <v>79</v>
      </c>
      <c r="D130" s="226"/>
      <c r="E130" s="161"/>
      <c r="F130" s="269"/>
      <c r="G130" s="161"/>
      <c r="H130" s="152"/>
      <c r="I130" s="161"/>
      <c r="J130" s="152"/>
      <c r="K130" s="161"/>
      <c r="L130" s="152"/>
      <c r="M130" s="161"/>
      <c r="N130" s="152"/>
      <c r="O130" s="270"/>
      <c r="P130" s="116">
        <f t="shared" si="16"/>
        <v>0</v>
      </c>
    </row>
    <row r="131" spans="1:16" ht="18.75">
      <c r="A131" s="3" t="s">
        <v>23</v>
      </c>
      <c r="B131" s="6"/>
      <c r="C131" s="38" t="s">
        <v>18</v>
      </c>
      <c r="D131" s="227">
        <v>5907.865</v>
      </c>
      <c r="E131" s="162">
        <v>7164.536</v>
      </c>
      <c r="F131" s="271">
        <v>5473.28</v>
      </c>
      <c r="G131" s="162">
        <v>2238.171</v>
      </c>
      <c r="H131" s="153">
        <v>476.57</v>
      </c>
      <c r="I131" s="162">
        <v>40.993</v>
      </c>
      <c r="J131" s="153">
        <v>4.709</v>
      </c>
      <c r="K131" s="162">
        <v>6.894</v>
      </c>
      <c r="L131" s="153">
        <v>6.68</v>
      </c>
      <c r="M131" s="162">
        <v>6.973</v>
      </c>
      <c r="N131" s="153">
        <v>28.213</v>
      </c>
      <c r="O131" s="272">
        <v>58.245</v>
      </c>
      <c r="P131" s="117">
        <f t="shared" si="16"/>
        <v>21413.128999999997</v>
      </c>
    </row>
    <row r="132" spans="1:16" ht="18.75">
      <c r="A132" s="10"/>
      <c r="B132" s="4" t="s">
        <v>0</v>
      </c>
      <c r="C132" s="41" t="s">
        <v>16</v>
      </c>
      <c r="D132" s="168">
        <f aca="true" t="shared" si="17" ref="D132:O132">D125+D127+D129</f>
        <v>30.042</v>
      </c>
      <c r="E132" s="282">
        <f t="shared" si="17"/>
        <v>42.78</v>
      </c>
      <c r="F132" s="283">
        <f t="shared" si="17"/>
        <v>26.055</v>
      </c>
      <c r="G132" s="282">
        <f t="shared" si="17"/>
        <v>10.705</v>
      </c>
      <c r="H132" s="35">
        <f t="shared" si="17"/>
        <v>2.403</v>
      </c>
      <c r="I132" s="282">
        <f t="shared" si="17"/>
        <v>0.358</v>
      </c>
      <c r="J132" s="222">
        <f t="shared" si="17"/>
        <v>0.267</v>
      </c>
      <c r="K132" s="282">
        <f t="shared" si="17"/>
        <v>0.2697</v>
      </c>
      <c r="L132" s="222">
        <f t="shared" si="17"/>
        <v>0.166</v>
      </c>
      <c r="M132" s="282">
        <f t="shared" si="17"/>
        <v>0.1312</v>
      </c>
      <c r="N132" s="222">
        <f t="shared" si="17"/>
        <v>0.1279</v>
      </c>
      <c r="O132" s="284">
        <f t="shared" si="17"/>
        <v>4.6245</v>
      </c>
      <c r="P132" s="123">
        <f t="shared" si="16"/>
        <v>117.92930000000001</v>
      </c>
    </row>
    <row r="133" spans="1:16" ht="18.75">
      <c r="A133" s="10"/>
      <c r="B133" s="17" t="s">
        <v>154</v>
      </c>
      <c r="C133" s="37" t="s">
        <v>79</v>
      </c>
      <c r="D133" s="169">
        <f aca="true" t="shared" si="18" ref="D133:O133">D130</f>
        <v>0</v>
      </c>
      <c r="E133" s="163">
        <f t="shared" si="18"/>
        <v>0</v>
      </c>
      <c r="F133" s="273">
        <f t="shared" si="18"/>
        <v>0</v>
      </c>
      <c r="G133" s="163">
        <f t="shared" si="18"/>
        <v>0</v>
      </c>
      <c r="H133" s="191">
        <f t="shared" si="18"/>
        <v>0</v>
      </c>
      <c r="I133" s="163">
        <f t="shared" si="18"/>
        <v>0</v>
      </c>
      <c r="J133" s="157">
        <f t="shared" si="18"/>
        <v>0</v>
      </c>
      <c r="K133" s="163">
        <f t="shared" si="18"/>
        <v>0</v>
      </c>
      <c r="L133" s="157">
        <f t="shared" si="18"/>
        <v>0</v>
      </c>
      <c r="M133" s="163">
        <f t="shared" si="18"/>
        <v>0</v>
      </c>
      <c r="N133" s="157">
        <f t="shared" si="18"/>
        <v>0</v>
      </c>
      <c r="O133" s="274">
        <f t="shared" si="18"/>
        <v>0</v>
      </c>
      <c r="P133" s="116">
        <f t="shared" si="16"/>
        <v>0</v>
      </c>
    </row>
    <row r="134" spans="1:16" ht="18.75">
      <c r="A134" s="8"/>
      <c r="B134" s="6"/>
      <c r="C134" s="38" t="s">
        <v>18</v>
      </c>
      <c r="D134" s="170">
        <f aca="true" t="shared" si="19" ref="D134:O134">D126+D128+D131</f>
        <v>7303.896</v>
      </c>
      <c r="E134" s="164">
        <f t="shared" si="19"/>
        <v>8250.444</v>
      </c>
      <c r="F134" s="275">
        <f t="shared" si="19"/>
        <v>5958.724999999999</v>
      </c>
      <c r="G134" s="164">
        <f t="shared" si="19"/>
        <v>2286.758</v>
      </c>
      <c r="H134" s="156">
        <f t="shared" si="19"/>
        <v>476.57</v>
      </c>
      <c r="I134" s="164">
        <f t="shared" si="19"/>
        <v>205.57</v>
      </c>
      <c r="J134" s="158">
        <f t="shared" si="19"/>
        <v>156.518</v>
      </c>
      <c r="K134" s="164">
        <f t="shared" si="19"/>
        <v>157.202</v>
      </c>
      <c r="L134" s="158">
        <f t="shared" si="19"/>
        <v>97.505</v>
      </c>
      <c r="M134" s="164">
        <f t="shared" si="19"/>
        <v>88.453</v>
      </c>
      <c r="N134" s="158">
        <f t="shared" si="19"/>
        <v>89.555</v>
      </c>
      <c r="O134" s="268">
        <f t="shared" si="19"/>
        <v>1140.437</v>
      </c>
      <c r="P134" s="117">
        <f t="shared" si="16"/>
        <v>26211.633</v>
      </c>
    </row>
    <row r="135" spans="1:16" s="149" customFormat="1" ht="18.75">
      <c r="A135" s="19"/>
      <c r="B135" s="20" t="s">
        <v>0</v>
      </c>
      <c r="C135" s="42" t="s">
        <v>16</v>
      </c>
      <c r="D135" s="232">
        <f aca="true" t="shared" si="20" ref="D135:O135">D132+D123+D99</f>
        <v>1810.8990000000003</v>
      </c>
      <c r="E135" s="238">
        <f t="shared" si="20"/>
        <v>1791.4209999999998</v>
      </c>
      <c r="F135" s="35">
        <f t="shared" si="20"/>
        <v>4188.139</v>
      </c>
      <c r="G135" s="238">
        <f t="shared" si="20"/>
        <v>4892.058999999999</v>
      </c>
      <c r="H135" s="35">
        <f t="shared" si="20"/>
        <v>3130.8030000000003</v>
      </c>
      <c r="I135" s="238">
        <f t="shared" si="20"/>
        <v>9444.651000000002</v>
      </c>
      <c r="J135" s="35">
        <f t="shared" si="20"/>
        <v>11265.534000000001</v>
      </c>
      <c r="K135" s="238">
        <f t="shared" si="20"/>
        <v>7661.683300000001</v>
      </c>
      <c r="L135" s="35">
        <f t="shared" si="20"/>
        <v>15221.4783</v>
      </c>
      <c r="M135" s="238">
        <f t="shared" si="20"/>
        <v>18412.5832</v>
      </c>
      <c r="N135" s="35">
        <f t="shared" si="20"/>
        <v>11543.1121</v>
      </c>
      <c r="O135" s="285">
        <f t="shared" si="20"/>
        <v>6186.626200000001</v>
      </c>
      <c r="P135" s="125">
        <f t="shared" si="16"/>
        <v>95548.9891</v>
      </c>
    </row>
    <row r="136" spans="1:16" s="149" customFormat="1" ht="18.75">
      <c r="A136" s="19"/>
      <c r="B136" s="22" t="s">
        <v>206</v>
      </c>
      <c r="C136" s="43" t="s">
        <v>79</v>
      </c>
      <c r="D136" s="228">
        <f aca="true" t="shared" si="21" ref="D136:O136">D133</f>
        <v>0</v>
      </c>
      <c r="E136" s="165">
        <f t="shared" si="21"/>
        <v>0</v>
      </c>
      <c r="F136" s="191">
        <f t="shared" si="21"/>
        <v>0</v>
      </c>
      <c r="G136" s="165">
        <f t="shared" si="21"/>
        <v>0</v>
      </c>
      <c r="H136" s="191">
        <f t="shared" si="21"/>
        <v>0</v>
      </c>
      <c r="I136" s="165">
        <f t="shared" si="21"/>
        <v>0</v>
      </c>
      <c r="J136" s="191">
        <f t="shared" si="21"/>
        <v>0</v>
      </c>
      <c r="K136" s="165">
        <f t="shared" si="21"/>
        <v>0</v>
      </c>
      <c r="L136" s="191">
        <f t="shared" si="21"/>
        <v>0</v>
      </c>
      <c r="M136" s="165">
        <f t="shared" si="21"/>
        <v>0</v>
      </c>
      <c r="N136" s="191">
        <f t="shared" si="21"/>
        <v>0</v>
      </c>
      <c r="O136" s="206">
        <f t="shared" si="21"/>
        <v>0</v>
      </c>
      <c r="P136" s="128">
        <f t="shared" si="16"/>
        <v>0</v>
      </c>
    </row>
    <row r="137" spans="1:16" s="149" customFormat="1" ht="19.5" thickBot="1">
      <c r="A137" s="24"/>
      <c r="B137" s="25"/>
      <c r="C137" s="44" t="s">
        <v>18</v>
      </c>
      <c r="D137" s="286">
        <f aca="true" t="shared" si="22" ref="D137:O137">D134+D124+D100</f>
        <v>831585.0279999999</v>
      </c>
      <c r="E137" s="287">
        <f t="shared" si="22"/>
        <v>793963.939</v>
      </c>
      <c r="F137" s="288">
        <f t="shared" si="22"/>
        <v>957175.9849999998</v>
      </c>
      <c r="G137" s="287">
        <f t="shared" si="22"/>
        <v>869992.7540000003</v>
      </c>
      <c r="H137" s="288">
        <f t="shared" si="22"/>
        <v>894666.686</v>
      </c>
      <c r="I137" s="287">
        <f t="shared" si="22"/>
        <v>2422425.91</v>
      </c>
      <c r="J137" s="288">
        <f t="shared" si="22"/>
        <v>3108004.51</v>
      </c>
      <c r="K137" s="287">
        <f t="shared" si="22"/>
        <v>2207205.836</v>
      </c>
      <c r="L137" s="288">
        <f t="shared" si="22"/>
        <v>2538187.6799999992</v>
      </c>
      <c r="M137" s="287">
        <f t="shared" si="22"/>
        <v>2471773.156</v>
      </c>
      <c r="N137" s="288">
        <f t="shared" si="22"/>
        <v>1443524.4250000003</v>
      </c>
      <c r="O137" s="289">
        <f t="shared" si="22"/>
        <v>1068270.5519999997</v>
      </c>
      <c r="P137" s="130">
        <f t="shared" si="16"/>
        <v>19606776.461</v>
      </c>
    </row>
    <row r="138" spans="15:16" ht="18.75">
      <c r="O138" s="34"/>
      <c r="P138" s="36" t="s">
        <v>93</v>
      </c>
    </row>
    <row r="140" spans="5:9" ht="18.75">
      <c r="E140" s="35"/>
      <c r="F140" s="192"/>
      <c r="G140" s="192"/>
      <c r="H140" s="192"/>
      <c r="I140" s="35"/>
    </row>
    <row r="141" spans="5:9" ht="18.75">
      <c r="E141" s="192"/>
      <c r="F141" s="192"/>
      <c r="G141" s="192"/>
      <c r="H141" s="192"/>
      <c r="I141" s="35"/>
    </row>
    <row r="142" spans="5:9" ht="18.75">
      <c r="E142" s="35"/>
      <c r="F142" s="35"/>
      <c r="G142" s="35"/>
      <c r="H142" s="35"/>
      <c r="I142" s="35"/>
    </row>
    <row r="143" spans="5:9" ht="18.75">
      <c r="E143" s="35"/>
      <c r="F143" s="35"/>
      <c r="G143" s="35"/>
      <c r="H143" s="35"/>
      <c r="I143" s="35"/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39" useFirstPageNumber="1" horizontalDpi="600" verticalDpi="600" orientation="landscape" paperSize="12" scale="50" r:id="rId1"/>
  <headerFooter alignWithMargins="0">
    <oddFooter>&amp;C&amp;16－ &amp;P －</oddFooter>
  </headerFooter>
  <rowBreaks count="1" manualBreakCount="1">
    <brk id="6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75" zoomScaleNormal="75" zoomScaleSheetLayoutView="7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27" customWidth="1"/>
  </cols>
  <sheetData>
    <row r="1" ht="18.75">
      <c r="B1" s="16" t="s">
        <v>0</v>
      </c>
    </row>
    <row r="2" spans="1:15" ht="19.5" thickBot="1">
      <c r="A2" s="13" t="s">
        <v>82</v>
      </c>
      <c r="B2" s="31"/>
      <c r="C2" s="13"/>
      <c r="O2" s="13" t="s">
        <v>90</v>
      </c>
    </row>
    <row r="3" spans="1:16" ht="18.75">
      <c r="A3" s="1"/>
      <c r="B3" s="2"/>
      <c r="C3" s="33"/>
      <c r="D3" s="28" t="s">
        <v>2</v>
      </c>
      <c r="E3" s="33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32" t="s">
        <v>11</v>
      </c>
      <c r="N3" s="28" t="s">
        <v>12</v>
      </c>
      <c r="O3" s="33" t="s">
        <v>13</v>
      </c>
      <c r="P3" s="29" t="s">
        <v>14</v>
      </c>
    </row>
    <row r="4" spans="1:16" ht="18.75">
      <c r="A4" s="3" t="s">
        <v>0</v>
      </c>
      <c r="B4" s="305" t="s">
        <v>15</v>
      </c>
      <c r="C4" s="37" t="s">
        <v>16</v>
      </c>
      <c r="D4" s="217">
        <v>0.058</v>
      </c>
      <c r="E4" s="152"/>
      <c r="F4" s="182"/>
      <c r="G4" s="152"/>
      <c r="H4" s="182">
        <v>0.692</v>
      </c>
      <c r="I4" s="152">
        <v>134.123</v>
      </c>
      <c r="J4" s="182">
        <v>92.258</v>
      </c>
      <c r="K4" s="152">
        <v>81.457</v>
      </c>
      <c r="L4" s="182">
        <v>1.66</v>
      </c>
      <c r="M4" s="152">
        <v>2.432</v>
      </c>
      <c r="N4" s="217">
        <v>31.76</v>
      </c>
      <c r="O4" s="152">
        <v>7.671</v>
      </c>
      <c r="P4" s="116">
        <f>SUM(D4:O4)</f>
        <v>352.111</v>
      </c>
    </row>
    <row r="5" spans="1:16" ht="18.75">
      <c r="A5" s="3" t="s">
        <v>17</v>
      </c>
      <c r="B5" s="306"/>
      <c r="C5" s="38" t="s">
        <v>18</v>
      </c>
      <c r="D5" s="216">
        <v>25.012</v>
      </c>
      <c r="E5" s="153"/>
      <c r="F5" s="162"/>
      <c r="G5" s="153"/>
      <c r="H5" s="162">
        <v>356.503</v>
      </c>
      <c r="I5" s="153">
        <v>30886.83</v>
      </c>
      <c r="J5" s="162">
        <v>21105.486</v>
      </c>
      <c r="K5" s="153">
        <v>20955.786</v>
      </c>
      <c r="L5" s="162">
        <v>212.869</v>
      </c>
      <c r="M5" s="153">
        <v>809.215</v>
      </c>
      <c r="N5" s="216">
        <v>2168.316</v>
      </c>
      <c r="O5" s="153">
        <v>837.911</v>
      </c>
      <c r="P5" s="117">
        <f>SUM(D5:O5)</f>
        <v>77357.928</v>
      </c>
    </row>
    <row r="6" spans="1:16" ht="18.75">
      <c r="A6" s="3" t="s">
        <v>19</v>
      </c>
      <c r="B6" s="15" t="s">
        <v>20</v>
      </c>
      <c r="C6" s="37" t="s">
        <v>16</v>
      </c>
      <c r="D6" s="217">
        <v>81.922</v>
      </c>
      <c r="E6" s="152"/>
      <c r="F6" s="161"/>
      <c r="G6" s="152">
        <v>197.799</v>
      </c>
      <c r="H6" s="161">
        <v>1248.005</v>
      </c>
      <c r="I6" s="152">
        <v>703.386</v>
      </c>
      <c r="J6" s="161">
        <v>954.915</v>
      </c>
      <c r="K6" s="152">
        <v>571.013</v>
      </c>
      <c r="L6" s="161">
        <v>187.546</v>
      </c>
      <c r="M6" s="152">
        <v>456.56</v>
      </c>
      <c r="N6" s="217">
        <v>934.558</v>
      </c>
      <c r="O6" s="152">
        <v>1323.379</v>
      </c>
      <c r="P6" s="116">
        <f>SUM(D6:O6)</f>
        <v>6659.083</v>
      </c>
    </row>
    <row r="7" spans="1:16" ht="18.75">
      <c r="A7" s="3" t="s">
        <v>21</v>
      </c>
      <c r="B7" s="7" t="s">
        <v>22</v>
      </c>
      <c r="C7" s="38" t="s">
        <v>18</v>
      </c>
      <c r="D7" s="216">
        <v>1678.113</v>
      </c>
      <c r="E7" s="153"/>
      <c r="F7" s="162"/>
      <c r="G7" s="153">
        <v>7043.417</v>
      </c>
      <c r="H7" s="162">
        <v>40595.12</v>
      </c>
      <c r="I7" s="153">
        <v>20982.805</v>
      </c>
      <c r="J7" s="162">
        <v>30812.674</v>
      </c>
      <c r="K7" s="153">
        <v>20799.901</v>
      </c>
      <c r="L7" s="162">
        <v>3981.155</v>
      </c>
      <c r="M7" s="153">
        <v>7253.321</v>
      </c>
      <c r="N7" s="216">
        <v>23231.672</v>
      </c>
      <c r="O7" s="153">
        <v>33760.049</v>
      </c>
      <c r="P7" s="117">
        <f>SUM(D7:O7)</f>
        <v>190138.22699999998</v>
      </c>
    </row>
    <row r="8" spans="1:16" ht="18.75">
      <c r="A8" s="3" t="s">
        <v>23</v>
      </c>
      <c r="B8" s="303" t="s">
        <v>132</v>
      </c>
      <c r="C8" s="37" t="s">
        <v>16</v>
      </c>
      <c r="D8" s="185">
        <f aca="true" t="shared" si="0" ref="D8:H9">D4+D6</f>
        <v>81.98</v>
      </c>
      <c r="E8" s="185">
        <f t="shared" si="0"/>
        <v>0</v>
      </c>
      <c r="F8" s="183">
        <f t="shared" si="0"/>
        <v>0</v>
      </c>
      <c r="G8" s="185">
        <f t="shared" si="0"/>
        <v>197.799</v>
      </c>
      <c r="H8" s="183">
        <f t="shared" si="0"/>
        <v>1248.6970000000001</v>
      </c>
      <c r="I8" s="185">
        <f aca="true" t="shared" si="1" ref="I8:O9">I4+I6</f>
        <v>837.509</v>
      </c>
      <c r="J8" s="185">
        <f t="shared" si="1"/>
        <v>1047.173</v>
      </c>
      <c r="K8" s="185">
        <f t="shared" si="1"/>
        <v>652.47</v>
      </c>
      <c r="L8" s="185">
        <f t="shared" si="1"/>
        <v>189.206</v>
      </c>
      <c r="M8" s="185">
        <f t="shared" si="1"/>
        <v>458.992</v>
      </c>
      <c r="N8" s="185">
        <f t="shared" si="1"/>
        <v>966.318</v>
      </c>
      <c r="O8" s="185">
        <f t="shared" si="1"/>
        <v>1331.05</v>
      </c>
      <c r="P8" s="116">
        <f aca="true" t="shared" si="2" ref="P8:P33">SUM(D8:O8)</f>
        <v>7011.194000000001</v>
      </c>
    </row>
    <row r="9" spans="1:16" ht="18.75">
      <c r="A9" s="8"/>
      <c r="B9" s="304"/>
      <c r="C9" s="38" t="s">
        <v>18</v>
      </c>
      <c r="D9" s="186">
        <f t="shared" si="0"/>
        <v>1703.125</v>
      </c>
      <c r="E9" s="186">
        <f t="shared" si="0"/>
        <v>0</v>
      </c>
      <c r="F9" s="184">
        <f t="shared" si="0"/>
        <v>0</v>
      </c>
      <c r="G9" s="186">
        <f t="shared" si="0"/>
        <v>7043.417</v>
      </c>
      <c r="H9" s="184">
        <f t="shared" si="0"/>
        <v>40951.623</v>
      </c>
      <c r="I9" s="186">
        <f t="shared" si="1"/>
        <v>51869.635</v>
      </c>
      <c r="J9" s="186">
        <f t="shared" si="1"/>
        <v>51918.16</v>
      </c>
      <c r="K9" s="186">
        <f t="shared" si="1"/>
        <v>41755.687000000005</v>
      </c>
      <c r="L9" s="186">
        <f t="shared" si="1"/>
        <v>4194.024</v>
      </c>
      <c r="M9" s="186">
        <f t="shared" si="1"/>
        <v>8062.536</v>
      </c>
      <c r="N9" s="186">
        <f t="shared" si="1"/>
        <v>25399.987999999998</v>
      </c>
      <c r="O9" s="186">
        <f t="shared" si="1"/>
        <v>34597.96</v>
      </c>
      <c r="P9" s="117">
        <f t="shared" si="2"/>
        <v>267496.155</v>
      </c>
    </row>
    <row r="10" spans="1:16" ht="18.75">
      <c r="A10" s="307" t="s">
        <v>25</v>
      </c>
      <c r="B10" s="308"/>
      <c r="C10" s="37" t="s">
        <v>16</v>
      </c>
      <c r="D10" s="217">
        <v>0.065</v>
      </c>
      <c r="E10" s="152">
        <v>4.248</v>
      </c>
      <c r="F10" s="161">
        <v>0.393</v>
      </c>
      <c r="G10" s="152"/>
      <c r="H10" s="161">
        <v>837.679</v>
      </c>
      <c r="I10" s="152">
        <v>3704.065</v>
      </c>
      <c r="J10" s="161">
        <v>5520.671</v>
      </c>
      <c r="K10" s="152">
        <v>1582.819</v>
      </c>
      <c r="L10" s="161">
        <v>205.34</v>
      </c>
      <c r="M10" s="152"/>
      <c r="N10" s="217"/>
      <c r="O10" s="152"/>
      <c r="P10" s="116">
        <f t="shared" si="2"/>
        <v>11855.279999999999</v>
      </c>
    </row>
    <row r="11" spans="1:16" ht="18.75">
      <c r="A11" s="309"/>
      <c r="B11" s="310"/>
      <c r="C11" s="38" t="s">
        <v>18</v>
      </c>
      <c r="D11" s="216">
        <v>24.733</v>
      </c>
      <c r="E11" s="153">
        <v>1252.722</v>
      </c>
      <c r="F11" s="162">
        <v>113.062</v>
      </c>
      <c r="G11" s="153"/>
      <c r="H11" s="162">
        <v>130658.537</v>
      </c>
      <c r="I11" s="153">
        <v>663318.286</v>
      </c>
      <c r="J11" s="162">
        <v>965770.252</v>
      </c>
      <c r="K11" s="153">
        <v>288396.61</v>
      </c>
      <c r="L11" s="162">
        <v>23905.442</v>
      </c>
      <c r="M11" s="153"/>
      <c r="N11" s="216"/>
      <c r="O11" s="153"/>
      <c r="P11" s="117">
        <f t="shared" si="2"/>
        <v>2073439.644</v>
      </c>
    </row>
    <row r="12" spans="1:16" ht="18.75">
      <c r="A12" s="10"/>
      <c r="B12" s="305" t="s">
        <v>26</v>
      </c>
      <c r="C12" s="37" t="s">
        <v>16</v>
      </c>
      <c r="D12" s="217"/>
      <c r="E12" s="152"/>
      <c r="F12" s="161"/>
      <c r="G12" s="152"/>
      <c r="H12" s="161">
        <v>1.04</v>
      </c>
      <c r="I12" s="152">
        <v>3.483</v>
      </c>
      <c r="J12" s="161">
        <v>0.325</v>
      </c>
      <c r="K12" s="152">
        <v>0.116</v>
      </c>
      <c r="L12" s="161">
        <v>0.34</v>
      </c>
      <c r="M12" s="152">
        <v>0.229</v>
      </c>
      <c r="N12" s="217"/>
      <c r="O12" s="152"/>
      <c r="P12" s="116">
        <f t="shared" si="2"/>
        <v>5.5329999999999995</v>
      </c>
    </row>
    <row r="13" spans="1:16" ht="18.75">
      <c r="A13" s="3" t="s">
        <v>0</v>
      </c>
      <c r="B13" s="306"/>
      <c r="C13" s="38" t="s">
        <v>18</v>
      </c>
      <c r="D13" s="216"/>
      <c r="E13" s="153"/>
      <c r="F13" s="162"/>
      <c r="G13" s="153"/>
      <c r="H13" s="162">
        <v>2916.174</v>
      </c>
      <c r="I13" s="153">
        <v>8237.563</v>
      </c>
      <c r="J13" s="162">
        <v>678.995</v>
      </c>
      <c r="K13" s="153">
        <v>410.344</v>
      </c>
      <c r="L13" s="162">
        <v>776.923</v>
      </c>
      <c r="M13" s="153">
        <v>541.834</v>
      </c>
      <c r="N13" s="216"/>
      <c r="O13" s="153"/>
      <c r="P13" s="117">
        <f t="shared" si="2"/>
        <v>13561.833000000002</v>
      </c>
    </row>
    <row r="14" spans="1:16" ht="18.75">
      <c r="A14" s="3" t="s">
        <v>27</v>
      </c>
      <c r="B14" s="305" t="s">
        <v>28</v>
      </c>
      <c r="C14" s="37" t="s">
        <v>16</v>
      </c>
      <c r="D14" s="217">
        <v>0.011</v>
      </c>
      <c r="E14" s="152"/>
      <c r="F14" s="161">
        <v>0.05</v>
      </c>
      <c r="G14" s="152">
        <v>0.492</v>
      </c>
      <c r="H14" s="161">
        <v>1.033</v>
      </c>
      <c r="I14" s="152">
        <v>76.187</v>
      </c>
      <c r="J14" s="161">
        <v>3.332</v>
      </c>
      <c r="K14" s="152">
        <v>0.778</v>
      </c>
      <c r="L14" s="161">
        <v>3.729</v>
      </c>
      <c r="M14" s="152">
        <v>4.514</v>
      </c>
      <c r="N14" s="217">
        <v>6.991</v>
      </c>
      <c r="O14" s="152">
        <v>0.215</v>
      </c>
      <c r="P14" s="116">
        <f t="shared" si="2"/>
        <v>97.332</v>
      </c>
    </row>
    <row r="15" spans="1:16" ht="18.75">
      <c r="A15" s="3" t="s">
        <v>0</v>
      </c>
      <c r="B15" s="306"/>
      <c r="C15" s="38" t="s">
        <v>18</v>
      </c>
      <c r="D15" s="216">
        <v>30.03</v>
      </c>
      <c r="E15" s="153"/>
      <c r="F15" s="162">
        <v>18.795</v>
      </c>
      <c r="G15" s="153">
        <v>128.757</v>
      </c>
      <c r="H15" s="162">
        <v>1549.351</v>
      </c>
      <c r="I15" s="153">
        <v>55289.673</v>
      </c>
      <c r="J15" s="162">
        <v>5230.515</v>
      </c>
      <c r="K15" s="153">
        <v>1482.394</v>
      </c>
      <c r="L15" s="162">
        <v>3741.959</v>
      </c>
      <c r="M15" s="153">
        <v>6393.034</v>
      </c>
      <c r="N15" s="216">
        <v>12390.103</v>
      </c>
      <c r="O15" s="153">
        <v>366.285</v>
      </c>
      <c r="P15" s="117">
        <f t="shared" si="2"/>
        <v>86620.89600000001</v>
      </c>
    </row>
    <row r="16" spans="1:16" ht="18.75">
      <c r="A16" s="3" t="s">
        <v>29</v>
      </c>
      <c r="B16" s="305" t="s">
        <v>30</v>
      </c>
      <c r="C16" s="37" t="s">
        <v>16</v>
      </c>
      <c r="D16" s="217"/>
      <c r="E16" s="152"/>
      <c r="F16" s="161"/>
      <c r="G16" s="152"/>
      <c r="H16" s="161">
        <v>0.288</v>
      </c>
      <c r="I16" s="152">
        <v>57.92</v>
      </c>
      <c r="J16" s="161">
        <v>41.788</v>
      </c>
      <c r="K16" s="152">
        <v>14.623</v>
      </c>
      <c r="L16" s="161">
        <v>1.25</v>
      </c>
      <c r="M16" s="152"/>
      <c r="N16" s="217"/>
      <c r="O16" s="152"/>
      <c r="P16" s="116">
        <f t="shared" si="2"/>
        <v>115.869</v>
      </c>
    </row>
    <row r="17" spans="1:16" ht="18.75">
      <c r="A17" s="10"/>
      <c r="B17" s="306"/>
      <c r="C17" s="38" t="s">
        <v>18</v>
      </c>
      <c r="D17" s="216"/>
      <c r="E17" s="153"/>
      <c r="F17" s="162"/>
      <c r="G17" s="153"/>
      <c r="H17" s="162">
        <v>59.976</v>
      </c>
      <c r="I17" s="153">
        <v>15521.51</v>
      </c>
      <c r="J17" s="162">
        <v>16277.203</v>
      </c>
      <c r="K17" s="153">
        <v>4975.139</v>
      </c>
      <c r="L17" s="162">
        <v>310.015</v>
      </c>
      <c r="M17" s="153"/>
      <c r="N17" s="216"/>
      <c r="O17" s="153"/>
      <c r="P17" s="117">
        <f t="shared" si="2"/>
        <v>37143.843</v>
      </c>
    </row>
    <row r="18" spans="1:16" ht="18.75">
      <c r="A18" s="3" t="s">
        <v>31</v>
      </c>
      <c r="B18" s="15" t="s">
        <v>130</v>
      </c>
      <c r="C18" s="37" t="s">
        <v>16</v>
      </c>
      <c r="D18" s="217"/>
      <c r="E18" s="152"/>
      <c r="F18" s="161"/>
      <c r="G18" s="152"/>
      <c r="H18" s="161">
        <v>128.122</v>
      </c>
      <c r="I18" s="152">
        <v>56.272</v>
      </c>
      <c r="J18" s="161">
        <v>30.792</v>
      </c>
      <c r="K18" s="152">
        <v>42.339</v>
      </c>
      <c r="L18" s="161">
        <v>1.063</v>
      </c>
      <c r="M18" s="152">
        <v>0.053</v>
      </c>
      <c r="N18" s="217"/>
      <c r="O18" s="152"/>
      <c r="P18" s="116">
        <f t="shared" si="2"/>
        <v>258.64099999999996</v>
      </c>
    </row>
    <row r="19" spans="1:16" ht="18.75">
      <c r="A19" s="10"/>
      <c r="B19" s="7" t="s">
        <v>131</v>
      </c>
      <c r="C19" s="38" t="s">
        <v>18</v>
      </c>
      <c r="D19" s="216"/>
      <c r="E19" s="153"/>
      <c r="F19" s="162"/>
      <c r="G19" s="153"/>
      <c r="H19" s="162">
        <v>47649.422</v>
      </c>
      <c r="I19" s="153">
        <v>13213.413</v>
      </c>
      <c r="J19" s="162">
        <v>10925.372</v>
      </c>
      <c r="K19" s="153">
        <v>25333.338</v>
      </c>
      <c r="L19" s="162">
        <v>267.162</v>
      </c>
      <c r="M19" s="153">
        <v>81.75</v>
      </c>
      <c r="N19" s="216"/>
      <c r="O19" s="153"/>
      <c r="P19" s="117">
        <f t="shared" si="2"/>
        <v>97470.457</v>
      </c>
    </row>
    <row r="20" spans="1:16" ht="18.75">
      <c r="A20" s="3" t="s">
        <v>23</v>
      </c>
      <c r="B20" s="305" t="s">
        <v>32</v>
      </c>
      <c r="C20" s="37" t="s">
        <v>16</v>
      </c>
      <c r="D20" s="217"/>
      <c r="E20" s="152"/>
      <c r="F20" s="161"/>
      <c r="G20" s="152"/>
      <c r="H20" s="161">
        <v>167.643</v>
      </c>
      <c r="I20" s="152">
        <v>288.11</v>
      </c>
      <c r="J20" s="161">
        <v>727.571</v>
      </c>
      <c r="K20" s="152"/>
      <c r="L20" s="161"/>
      <c r="M20" s="152">
        <v>0.003</v>
      </c>
      <c r="N20" s="217"/>
      <c r="O20" s="152"/>
      <c r="P20" s="116">
        <f t="shared" si="2"/>
        <v>1183.327</v>
      </c>
    </row>
    <row r="21" spans="1:16" ht="18.75">
      <c r="A21" s="10"/>
      <c r="B21" s="306"/>
      <c r="C21" s="38" t="s">
        <v>18</v>
      </c>
      <c r="D21" s="216"/>
      <c r="E21" s="153"/>
      <c r="F21" s="162"/>
      <c r="G21" s="153"/>
      <c r="H21" s="162">
        <v>40282.457</v>
      </c>
      <c r="I21" s="153">
        <v>64212.211</v>
      </c>
      <c r="J21" s="162">
        <v>152072.747</v>
      </c>
      <c r="K21" s="153"/>
      <c r="L21" s="162"/>
      <c r="M21" s="153">
        <v>2.321</v>
      </c>
      <c r="N21" s="216"/>
      <c r="O21" s="153"/>
      <c r="P21" s="117">
        <f t="shared" si="2"/>
        <v>256569.736</v>
      </c>
    </row>
    <row r="22" spans="1:16" ht="18.75">
      <c r="A22" s="10"/>
      <c r="B22" s="303" t="s">
        <v>132</v>
      </c>
      <c r="C22" s="37" t="s">
        <v>16</v>
      </c>
      <c r="D22" s="185">
        <f aca="true" t="shared" si="3" ref="D22:H23">D12+D14+D16+D18+D20</f>
        <v>0.011</v>
      </c>
      <c r="E22" s="185">
        <f t="shared" si="3"/>
        <v>0</v>
      </c>
      <c r="F22" s="185">
        <f t="shared" si="3"/>
        <v>0.05</v>
      </c>
      <c r="G22" s="185">
        <f t="shared" si="3"/>
        <v>0.492</v>
      </c>
      <c r="H22" s="185">
        <f t="shared" si="3"/>
        <v>298.126</v>
      </c>
      <c r="I22" s="185">
        <f aca="true" t="shared" si="4" ref="I22:O23">I12+I14+I16+I18+I20</f>
        <v>481.972</v>
      </c>
      <c r="J22" s="185">
        <f t="shared" si="4"/>
        <v>803.808</v>
      </c>
      <c r="K22" s="185">
        <f t="shared" si="4"/>
        <v>57.855999999999995</v>
      </c>
      <c r="L22" s="185">
        <f t="shared" si="4"/>
        <v>6.382</v>
      </c>
      <c r="M22" s="185">
        <f t="shared" si="4"/>
        <v>4.799</v>
      </c>
      <c r="N22" s="185">
        <f t="shared" si="4"/>
        <v>6.991</v>
      </c>
      <c r="O22" s="185">
        <f t="shared" si="4"/>
        <v>0.215</v>
      </c>
      <c r="P22" s="116">
        <f t="shared" si="2"/>
        <v>1660.7019999999998</v>
      </c>
    </row>
    <row r="23" spans="1:16" ht="18.75">
      <c r="A23" s="8"/>
      <c r="B23" s="304"/>
      <c r="C23" s="38" t="s">
        <v>18</v>
      </c>
      <c r="D23" s="186">
        <f t="shared" si="3"/>
        <v>30.03</v>
      </c>
      <c r="E23" s="186">
        <f t="shared" si="3"/>
        <v>0</v>
      </c>
      <c r="F23" s="186">
        <f t="shared" si="3"/>
        <v>18.795</v>
      </c>
      <c r="G23" s="186">
        <f t="shared" si="3"/>
        <v>128.757</v>
      </c>
      <c r="H23" s="186">
        <f t="shared" si="3"/>
        <v>92457.38</v>
      </c>
      <c r="I23" s="186">
        <f t="shared" si="4"/>
        <v>156474.37</v>
      </c>
      <c r="J23" s="186">
        <f t="shared" si="4"/>
        <v>185184.832</v>
      </c>
      <c r="K23" s="186">
        <f t="shared" si="4"/>
        <v>32201.215</v>
      </c>
      <c r="L23" s="186">
        <f t="shared" si="4"/>
        <v>5096.059</v>
      </c>
      <c r="M23" s="186">
        <f t="shared" si="4"/>
        <v>7018.938999999999</v>
      </c>
      <c r="N23" s="186">
        <f t="shared" si="4"/>
        <v>12390.103</v>
      </c>
      <c r="O23" s="186">
        <f t="shared" si="4"/>
        <v>366.285</v>
      </c>
      <c r="P23" s="117">
        <f t="shared" si="2"/>
        <v>491366.765</v>
      </c>
    </row>
    <row r="24" spans="1:16" ht="18.75">
      <c r="A24" s="3" t="s">
        <v>0</v>
      </c>
      <c r="B24" s="305" t="s">
        <v>33</v>
      </c>
      <c r="C24" s="37" t="s">
        <v>16</v>
      </c>
      <c r="D24" s="217"/>
      <c r="E24" s="152"/>
      <c r="F24" s="161"/>
      <c r="G24" s="152"/>
      <c r="H24" s="161"/>
      <c r="I24" s="152"/>
      <c r="J24" s="161"/>
      <c r="K24" s="152"/>
      <c r="L24" s="161">
        <v>0.085</v>
      </c>
      <c r="M24" s="152">
        <v>0.058</v>
      </c>
      <c r="N24" s="217">
        <v>0.362</v>
      </c>
      <c r="O24" s="152">
        <v>0.21</v>
      </c>
      <c r="P24" s="116">
        <f t="shared" si="2"/>
        <v>0.715</v>
      </c>
    </row>
    <row r="25" spans="1:16" ht="18.75">
      <c r="A25" s="3" t="s">
        <v>34</v>
      </c>
      <c r="B25" s="306"/>
      <c r="C25" s="38" t="s">
        <v>18</v>
      </c>
      <c r="D25" s="216"/>
      <c r="E25" s="153"/>
      <c r="F25" s="162"/>
      <c r="G25" s="153"/>
      <c r="H25" s="162"/>
      <c r="I25" s="153"/>
      <c r="J25" s="162"/>
      <c r="K25" s="153"/>
      <c r="L25" s="162">
        <v>90.468</v>
      </c>
      <c r="M25" s="153">
        <v>44.1</v>
      </c>
      <c r="N25" s="216">
        <v>223.65</v>
      </c>
      <c r="O25" s="153">
        <v>132.3</v>
      </c>
      <c r="P25" s="117">
        <f t="shared" si="2"/>
        <v>490.51800000000003</v>
      </c>
    </row>
    <row r="26" spans="1:16" ht="18.75">
      <c r="A26" s="3" t="s">
        <v>35</v>
      </c>
      <c r="B26" s="15" t="s">
        <v>20</v>
      </c>
      <c r="C26" s="37" t="s">
        <v>16</v>
      </c>
      <c r="D26" s="217"/>
      <c r="E26" s="152"/>
      <c r="F26" s="161"/>
      <c r="G26" s="152"/>
      <c r="H26" s="161">
        <v>0.081</v>
      </c>
      <c r="I26" s="152">
        <v>0.421</v>
      </c>
      <c r="J26" s="161">
        <v>1.443</v>
      </c>
      <c r="K26" s="152">
        <v>2.098</v>
      </c>
      <c r="L26" s="161">
        <v>0.345</v>
      </c>
      <c r="M26" s="152"/>
      <c r="N26" s="217"/>
      <c r="O26" s="152"/>
      <c r="P26" s="116">
        <f t="shared" si="2"/>
        <v>4.388</v>
      </c>
    </row>
    <row r="27" spans="1:16" ht="18.75">
      <c r="A27" s="3" t="s">
        <v>36</v>
      </c>
      <c r="B27" s="7" t="s">
        <v>133</v>
      </c>
      <c r="C27" s="38" t="s">
        <v>18</v>
      </c>
      <c r="D27" s="216"/>
      <c r="E27" s="153"/>
      <c r="F27" s="162"/>
      <c r="G27" s="153"/>
      <c r="H27" s="162">
        <v>2.552</v>
      </c>
      <c r="I27" s="153">
        <v>44.205</v>
      </c>
      <c r="J27" s="162">
        <v>113.832</v>
      </c>
      <c r="K27" s="153">
        <v>120.913</v>
      </c>
      <c r="L27" s="162">
        <v>43.846</v>
      </c>
      <c r="M27" s="153"/>
      <c r="N27" s="216"/>
      <c r="O27" s="153"/>
      <c r="P27" s="117">
        <f t="shared" si="2"/>
        <v>325.348</v>
      </c>
    </row>
    <row r="28" spans="1:16" ht="18.75">
      <c r="A28" s="3" t="s">
        <v>23</v>
      </c>
      <c r="B28" s="303" t="s">
        <v>132</v>
      </c>
      <c r="C28" s="40" t="s">
        <v>16</v>
      </c>
      <c r="D28" s="187">
        <f aca="true" t="shared" si="5" ref="D28:H29">D24+D26</f>
        <v>0</v>
      </c>
      <c r="E28" s="187">
        <f t="shared" si="5"/>
        <v>0</v>
      </c>
      <c r="F28" s="187">
        <f t="shared" si="5"/>
        <v>0</v>
      </c>
      <c r="G28" s="187">
        <f t="shared" si="5"/>
        <v>0</v>
      </c>
      <c r="H28" s="187">
        <f t="shared" si="5"/>
        <v>0.081</v>
      </c>
      <c r="I28" s="187">
        <f aca="true" t="shared" si="6" ref="I28:O29">I24+I26</f>
        <v>0.421</v>
      </c>
      <c r="J28" s="187">
        <f t="shared" si="6"/>
        <v>1.443</v>
      </c>
      <c r="K28" s="187">
        <f t="shared" si="6"/>
        <v>2.098</v>
      </c>
      <c r="L28" s="187">
        <f t="shared" si="6"/>
        <v>0.43</v>
      </c>
      <c r="M28" s="187">
        <f t="shared" si="6"/>
        <v>0.058</v>
      </c>
      <c r="N28" s="187">
        <f t="shared" si="6"/>
        <v>0.362</v>
      </c>
      <c r="O28" s="187">
        <f t="shared" si="6"/>
        <v>0.21</v>
      </c>
      <c r="P28" s="116">
        <f t="shared" si="2"/>
        <v>5.103</v>
      </c>
    </row>
    <row r="29" spans="1:16" ht="18.75">
      <c r="A29" s="8"/>
      <c r="B29" s="304"/>
      <c r="C29" s="38" t="s">
        <v>18</v>
      </c>
      <c r="D29" s="184">
        <f t="shared" si="5"/>
        <v>0</v>
      </c>
      <c r="E29" s="184">
        <f t="shared" si="5"/>
        <v>0</v>
      </c>
      <c r="F29" s="184">
        <f t="shared" si="5"/>
        <v>0</v>
      </c>
      <c r="G29" s="184">
        <f t="shared" si="5"/>
        <v>0</v>
      </c>
      <c r="H29" s="184">
        <f t="shared" si="5"/>
        <v>2.552</v>
      </c>
      <c r="I29" s="184">
        <f t="shared" si="6"/>
        <v>44.205</v>
      </c>
      <c r="J29" s="184">
        <f t="shared" si="6"/>
        <v>113.832</v>
      </c>
      <c r="K29" s="184">
        <f t="shared" si="6"/>
        <v>120.913</v>
      </c>
      <c r="L29" s="184">
        <f t="shared" si="6"/>
        <v>134.314</v>
      </c>
      <c r="M29" s="184">
        <f t="shared" si="6"/>
        <v>44.1</v>
      </c>
      <c r="N29" s="184">
        <f t="shared" si="6"/>
        <v>223.65</v>
      </c>
      <c r="O29" s="184">
        <f t="shared" si="6"/>
        <v>132.3</v>
      </c>
      <c r="P29" s="117">
        <f t="shared" si="2"/>
        <v>815.866</v>
      </c>
    </row>
    <row r="30" spans="1:16" ht="18.75">
      <c r="A30" s="3" t="s">
        <v>0</v>
      </c>
      <c r="B30" s="305" t="s">
        <v>37</v>
      </c>
      <c r="C30" s="37" t="s">
        <v>16</v>
      </c>
      <c r="D30" s="217">
        <v>780.987</v>
      </c>
      <c r="E30" s="152">
        <v>586.358</v>
      </c>
      <c r="F30" s="161">
        <v>578.876</v>
      </c>
      <c r="G30" s="152">
        <v>170.63</v>
      </c>
      <c r="H30" s="161">
        <v>324.3</v>
      </c>
      <c r="I30" s="152">
        <v>185.615</v>
      </c>
      <c r="J30" s="161">
        <v>146.215</v>
      </c>
      <c r="K30" s="152">
        <v>121.194</v>
      </c>
      <c r="L30" s="161">
        <v>193.331</v>
      </c>
      <c r="M30" s="152">
        <v>286.092</v>
      </c>
      <c r="N30" s="217">
        <v>276.279</v>
      </c>
      <c r="O30" s="152">
        <v>248.345</v>
      </c>
      <c r="P30" s="116">
        <f t="shared" si="2"/>
        <v>3898.2219999999998</v>
      </c>
    </row>
    <row r="31" spans="1:16" ht="18.75">
      <c r="A31" s="3" t="s">
        <v>38</v>
      </c>
      <c r="B31" s="306"/>
      <c r="C31" s="38" t="s">
        <v>18</v>
      </c>
      <c r="D31" s="216">
        <v>226416.199</v>
      </c>
      <c r="E31" s="153">
        <v>134462.193</v>
      </c>
      <c r="F31" s="162">
        <v>158331.324</v>
      </c>
      <c r="G31" s="153">
        <v>46151.251</v>
      </c>
      <c r="H31" s="162">
        <v>72950.001</v>
      </c>
      <c r="I31" s="153">
        <v>54942.302</v>
      </c>
      <c r="J31" s="162">
        <v>50829.037</v>
      </c>
      <c r="K31" s="153">
        <v>36882.99</v>
      </c>
      <c r="L31" s="162">
        <v>53196.427</v>
      </c>
      <c r="M31" s="153">
        <v>116410.468</v>
      </c>
      <c r="N31" s="216">
        <v>87316.829</v>
      </c>
      <c r="O31" s="153">
        <v>94575.476</v>
      </c>
      <c r="P31" s="117">
        <f t="shared" si="2"/>
        <v>1132464.4970000002</v>
      </c>
    </row>
    <row r="32" spans="1:16" ht="18.75">
      <c r="A32" s="3" t="s">
        <v>0</v>
      </c>
      <c r="B32" s="305" t="s">
        <v>39</v>
      </c>
      <c r="C32" s="37" t="s">
        <v>16</v>
      </c>
      <c r="D32" s="217">
        <v>100.647</v>
      </c>
      <c r="E32" s="152">
        <v>84.211</v>
      </c>
      <c r="F32" s="161">
        <v>124.389</v>
      </c>
      <c r="G32" s="152">
        <v>102.513</v>
      </c>
      <c r="H32" s="161">
        <v>71.199</v>
      </c>
      <c r="I32" s="152">
        <v>17.543</v>
      </c>
      <c r="J32" s="161">
        <v>3.114</v>
      </c>
      <c r="K32" s="152">
        <v>35.519</v>
      </c>
      <c r="L32" s="161">
        <v>37.474</v>
      </c>
      <c r="M32" s="152">
        <v>11.802</v>
      </c>
      <c r="N32" s="217">
        <v>107.196</v>
      </c>
      <c r="O32" s="152">
        <v>13.445</v>
      </c>
      <c r="P32" s="116">
        <f t="shared" si="2"/>
        <v>709.0520000000001</v>
      </c>
    </row>
    <row r="33" spans="1:16" ht="18.75">
      <c r="A33" s="3" t="s">
        <v>40</v>
      </c>
      <c r="B33" s="306"/>
      <c r="C33" s="38" t="s">
        <v>18</v>
      </c>
      <c r="D33" s="216">
        <v>9585.698</v>
      </c>
      <c r="E33" s="153">
        <v>6502.269</v>
      </c>
      <c r="F33" s="162">
        <v>9996.716</v>
      </c>
      <c r="G33" s="153">
        <v>10162.143</v>
      </c>
      <c r="H33" s="162">
        <v>6693.116</v>
      </c>
      <c r="I33" s="153">
        <v>1662.303</v>
      </c>
      <c r="J33" s="162">
        <v>847.568</v>
      </c>
      <c r="K33" s="153">
        <v>1936.584</v>
      </c>
      <c r="L33" s="162">
        <v>2557.329</v>
      </c>
      <c r="M33" s="153">
        <v>2004.114</v>
      </c>
      <c r="N33" s="216">
        <v>6816.341</v>
      </c>
      <c r="O33" s="153">
        <v>3153.182</v>
      </c>
      <c r="P33" s="117">
        <f t="shared" si="2"/>
        <v>61917.363000000005</v>
      </c>
    </row>
    <row r="34" spans="1:16" ht="18.75">
      <c r="A34" s="10"/>
      <c r="B34" s="15" t="s">
        <v>20</v>
      </c>
      <c r="C34" s="37" t="s">
        <v>16</v>
      </c>
      <c r="D34" s="217">
        <v>1004.59</v>
      </c>
      <c r="E34" s="152">
        <v>2886.051</v>
      </c>
      <c r="F34" s="161">
        <v>1174.127</v>
      </c>
      <c r="G34" s="152">
        <v>1049.757</v>
      </c>
      <c r="H34" s="161">
        <v>1787.252</v>
      </c>
      <c r="I34" s="152">
        <v>1349.988</v>
      </c>
      <c r="J34" s="161">
        <v>15.23</v>
      </c>
      <c r="K34" s="152">
        <v>6.545</v>
      </c>
      <c r="L34" s="161">
        <v>592.547</v>
      </c>
      <c r="M34" s="152">
        <v>729.31</v>
      </c>
      <c r="N34" s="217">
        <v>1476.512</v>
      </c>
      <c r="O34" s="152">
        <v>1934.929</v>
      </c>
      <c r="P34" s="116">
        <f>SUM(D34:O34)</f>
        <v>14006.838</v>
      </c>
    </row>
    <row r="35" spans="1:16" ht="18.75">
      <c r="A35" s="3" t="s">
        <v>23</v>
      </c>
      <c r="B35" s="7" t="s">
        <v>134</v>
      </c>
      <c r="C35" s="38" t="s">
        <v>18</v>
      </c>
      <c r="D35" s="216">
        <v>58836.499</v>
      </c>
      <c r="E35" s="153">
        <v>198700.216</v>
      </c>
      <c r="F35" s="162">
        <v>66436.828</v>
      </c>
      <c r="G35" s="153">
        <v>42946.504</v>
      </c>
      <c r="H35" s="162">
        <v>69372.171</v>
      </c>
      <c r="I35" s="153">
        <v>62731.093</v>
      </c>
      <c r="J35" s="162">
        <v>801.346</v>
      </c>
      <c r="K35" s="153">
        <v>249.038</v>
      </c>
      <c r="L35" s="162">
        <v>30609.863</v>
      </c>
      <c r="M35" s="153">
        <v>38600.052</v>
      </c>
      <c r="N35" s="216">
        <v>68036.196</v>
      </c>
      <c r="O35" s="153">
        <v>82026.928</v>
      </c>
      <c r="P35" s="117">
        <f>SUM(D35:O35)</f>
        <v>719346.7339999999</v>
      </c>
    </row>
    <row r="36" spans="1:16" ht="18.75">
      <c r="A36" s="10"/>
      <c r="B36" s="303" t="s">
        <v>132</v>
      </c>
      <c r="C36" s="37" t="s">
        <v>16</v>
      </c>
      <c r="D36" s="188">
        <f aca="true" t="shared" si="7" ref="D36:H37">D30+D32+D34</f>
        <v>1886.2240000000002</v>
      </c>
      <c r="E36" s="188">
        <f t="shared" si="7"/>
        <v>3556.62</v>
      </c>
      <c r="F36" s="188">
        <f t="shared" si="7"/>
        <v>1877.3919999999998</v>
      </c>
      <c r="G36" s="188">
        <f t="shared" si="7"/>
        <v>1322.9</v>
      </c>
      <c r="H36" s="188">
        <f t="shared" si="7"/>
        <v>2182.751</v>
      </c>
      <c r="I36" s="188">
        <f aca="true" t="shared" si="8" ref="I36:O37">I30+I32+I34</f>
        <v>1553.1460000000002</v>
      </c>
      <c r="J36" s="188">
        <f t="shared" si="8"/>
        <v>164.559</v>
      </c>
      <c r="K36" s="188">
        <f t="shared" si="8"/>
        <v>163.25799999999998</v>
      </c>
      <c r="L36" s="188">
        <f t="shared" si="8"/>
        <v>823.352</v>
      </c>
      <c r="M36" s="188">
        <f t="shared" si="8"/>
        <v>1027.204</v>
      </c>
      <c r="N36" s="188">
        <f t="shared" si="8"/>
        <v>1859.987</v>
      </c>
      <c r="O36" s="188">
        <f t="shared" si="8"/>
        <v>2196.719</v>
      </c>
      <c r="P36" s="116">
        <f aca="true" t="shared" si="9" ref="P36:P51">SUM(D36:O36)</f>
        <v>18614.112</v>
      </c>
    </row>
    <row r="37" spans="1:16" ht="18.75">
      <c r="A37" s="8"/>
      <c r="B37" s="304"/>
      <c r="C37" s="38" t="s">
        <v>18</v>
      </c>
      <c r="D37" s="189">
        <f t="shared" si="7"/>
        <v>294838.396</v>
      </c>
      <c r="E37" s="189">
        <f t="shared" si="7"/>
        <v>339664.67799999996</v>
      </c>
      <c r="F37" s="189">
        <f t="shared" si="7"/>
        <v>234764.86799999996</v>
      </c>
      <c r="G37" s="189">
        <f t="shared" si="7"/>
        <v>99259.898</v>
      </c>
      <c r="H37" s="189">
        <f t="shared" si="7"/>
        <v>149015.288</v>
      </c>
      <c r="I37" s="189">
        <f t="shared" si="8"/>
        <v>119335.698</v>
      </c>
      <c r="J37" s="189">
        <f t="shared" si="8"/>
        <v>52477.950999999994</v>
      </c>
      <c r="K37" s="189">
        <f t="shared" si="8"/>
        <v>39068.612</v>
      </c>
      <c r="L37" s="189">
        <f t="shared" si="8"/>
        <v>86363.619</v>
      </c>
      <c r="M37" s="189">
        <f t="shared" si="8"/>
        <v>157014.634</v>
      </c>
      <c r="N37" s="189">
        <f t="shared" si="8"/>
        <v>162169.36599999998</v>
      </c>
      <c r="O37" s="189">
        <f t="shared" si="8"/>
        <v>179755.586</v>
      </c>
      <c r="P37" s="117">
        <f t="shared" si="9"/>
        <v>1913728.594</v>
      </c>
    </row>
    <row r="38" spans="1:16" ht="18.75">
      <c r="A38" s="307" t="s">
        <v>41</v>
      </c>
      <c r="B38" s="308"/>
      <c r="C38" s="37" t="s">
        <v>16</v>
      </c>
      <c r="D38" s="217">
        <v>2.985</v>
      </c>
      <c r="E38" s="152">
        <v>0.366</v>
      </c>
      <c r="F38" s="161">
        <v>0.21</v>
      </c>
      <c r="G38" s="152">
        <v>0.139</v>
      </c>
      <c r="H38" s="161">
        <v>0.336</v>
      </c>
      <c r="I38" s="152">
        <v>1.371</v>
      </c>
      <c r="J38" s="161">
        <v>31.099</v>
      </c>
      <c r="K38" s="152">
        <v>54.95</v>
      </c>
      <c r="L38" s="161">
        <v>10.013</v>
      </c>
      <c r="M38" s="152">
        <v>17.88</v>
      </c>
      <c r="N38" s="217">
        <v>7.305</v>
      </c>
      <c r="O38" s="152">
        <v>164.175</v>
      </c>
      <c r="P38" s="116">
        <f t="shared" si="9"/>
        <v>290.829</v>
      </c>
    </row>
    <row r="39" spans="1:16" ht="18.75">
      <c r="A39" s="309"/>
      <c r="B39" s="310"/>
      <c r="C39" s="38" t="s">
        <v>18</v>
      </c>
      <c r="D39" s="216">
        <v>69.506</v>
      </c>
      <c r="E39" s="153">
        <v>115.419</v>
      </c>
      <c r="F39" s="162">
        <v>71.401</v>
      </c>
      <c r="G39" s="153">
        <v>75.447</v>
      </c>
      <c r="H39" s="162">
        <v>242.578</v>
      </c>
      <c r="I39" s="153">
        <v>556.395</v>
      </c>
      <c r="J39" s="162">
        <v>9476.935</v>
      </c>
      <c r="K39" s="153">
        <v>17699.976</v>
      </c>
      <c r="L39" s="162">
        <v>1698.313</v>
      </c>
      <c r="M39" s="153">
        <v>2231.123</v>
      </c>
      <c r="N39" s="216">
        <v>318.376</v>
      </c>
      <c r="O39" s="153">
        <v>8522.624</v>
      </c>
      <c r="P39" s="117">
        <f t="shared" si="9"/>
        <v>41078.093</v>
      </c>
    </row>
    <row r="40" spans="1:16" ht="18.75">
      <c r="A40" s="307" t="s">
        <v>42</v>
      </c>
      <c r="B40" s="308"/>
      <c r="C40" s="37" t="s">
        <v>16</v>
      </c>
      <c r="D40" s="217">
        <v>0.294</v>
      </c>
      <c r="E40" s="152">
        <v>0.281</v>
      </c>
      <c r="F40" s="161">
        <v>1.119</v>
      </c>
      <c r="G40" s="152">
        <v>1.625</v>
      </c>
      <c r="H40" s="161">
        <v>0.808</v>
      </c>
      <c r="I40" s="152">
        <v>6.829</v>
      </c>
      <c r="J40" s="161">
        <v>9.3</v>
      </c>
      <c r="K40" s="152">
        <v>40.248</v>
      </c>
      <c r="L40" s="161">
        <v>28.798</v>
      </c>
      <c r="M40" s="152">
        <v>106.892</v>
      </c>
      <c r="N40" s="217">
        <v>573.078</v>
      </c>
      <c r="O40" s="152">
        <v>0.129</v>
      </c>
      <c r="P40" s="116">
        <f t="shared" si="9"/>
        <v>769.401</v>
      </c>
    </row>
    <row r="41" spans="1:16" ht="18.75">
      <c r="A41" s="309"/>
      <c r="B41" s="310"/>
      <c r="C41" s="38" t="s">
        <v>18</v>
      </c>
      <c r="D41" s="216">
        <v>245.54</v>
      </c>
      <c r="E41" s="153">
        <v>190.982</v>
      </c>
      <c r="F41" s="162">
        <v>599.328</v>
      </c>
      <c r="G41" s="153">
        <v>588.076</v>
      </c>
      <c r="H41" s="162">
        <v>426.233</v>
      </c>
      <c r="I41" s="153">
        <v>2693.831</v>
      </c>
      <c r="J41" s="162">
        <v>4557.169</v>
      </c>
      <c r="K41" s="153">
        <v>12436.829</v>
      </c>
      <c r="L41" s="162">
        <v>8184.192</v>
      </c>
      <c r="M41" s="153">
        <v>20419.577</v>
      </c>
      <c r="N41" s="216">
        <v>66242.718</v>
      </c>
      <c r="O41" s="153">
        <v>66.288</v>
      </c>
      <c r="P41" s="117">
        <f t="shared" si="9"/>
        <v>116650.76299999999</v>
      </c>
    </row>
    <row r="42" spans="1:16" ht="18.75">
      <c r="A42" s="307" t="s">
        <v>43</v>
      </c>
      <c r="B42" s="308"/>
      <c r="C42" s="37" t="s">
        <v>16</v>
      </c>
      <c r="D42" s="217">
        <v>0.051</v>
      </c>
      <c r="E42" s="152">
        <v>0.05</v>
      </c>
      <c r="F42" s="161">
        <v>0.049</v>
      </c>
      <c r="G42" s="152">
        <v>0.356</v>
      </c>
      <c r="H42" s="161">
        <v>0.101</v>
      </c>
      <c r="I42" s="152">
        <v>0.071</v>
      </c>
      <c r="J42" s="161">
        <v>0.141</v>
      </c>
      <c r="K42" s="152">
        <v>0.1</v>
      </c>
      <c r="L42" s="161">
        <v>0.079</v>
      </c>
      <c r="M42" s="152">
        <v>0.076</v>
      </c>
      <c r="N42" s="217">
        <v>0.041</v>
      </c>
      <c r="O42" s="152">
        <v>0.282</v>
      </c>
      <c r="P42" s="116">
        <f t="shared" si="9"/>
        <v>1.3969999999999998</v>
      </c>
    </row>
    <row r="43" spans="1:16" ht="18.75">
      <c r="A43" s="309"/>
      <c r="B43" s="310"/>
      <c r="C43" s="38" t="s">
        <v>18</v>
      </c>
      <c r="D43" s="216">
        <v>52.742</v>
      </c>
      <c r="E43" s="153">
        <v>60.617</v>
      </c>
      <c r="F43" s="162">
        <v>76.608</v>
      </c>
      <c r="G43" s="153">
        <v>425.261</v>
      </c>
      <c r="H43" s="162">
        <v>123.774</v>
      </c>
      <c r="I43" s="153">
        <v>91.35</v>
      </c>
      <c r="J43" s="162">
        <v>164.241</v>
      </c>
      <c r="K43" s="153">
        <v>108.15</v>
      </c>
      <c r="L43" s="162">
        <v>97.566</v>
      </c>
      <c r="M43" s="153">
        <v>87.78</v>
      </c>
      <c r="N43" s="216">
        <v>47.586</v>
      </c>
      <c r="O43" s="153">
        <v>313.677</v>
      </c>
      <c r="P43" s="117">
        <f t="shared" si="9"/>
        <v>1649.3520000000003</v>
      </c>
    </row>
    <row r="44" spans="1:16" ht="18.75">
      <c r="A44" s="307" t="s">
        <v>44</v>
      </c>
      <c r="B44" s="308"/>
      <c r="C44" s="37" t="s">
        <v>16</v>
      </c>
      <c r="D44" s="217">
        <v>8.322</v>
      </c>
      <c r="E44" s="152">
        <v>1.935</v>
      </c>
      <c r="F44" s="161">
        <v>1.418</v>
      </c>
      <c r="G44" s="152">
        <v>0.286</v>
      </c>
      <c r="H44" s="161">
        <v>0.347</v>
      </c>
      <c r="I44" s="152">
        <v>0.035</v>
      </c>
      <c r="J44" s="161"/>
      <c r="K44" s="152"/>
      <c r="L44" s="161">
        <v>0.012</v>
      </c>
      <c r="M44" s="152">
        <v>0.009</v>
      </c>
      <c r="N44" s="217">
        <v>0.139</v>
      </c>
      <c r="O44" s="152">
        <v>5.337</v>
      </c>
      <c r="P44" s="116">
        <f t="shared" si="9"/>
        <v>17.839999999999996</v>
      </c>
    </row>
    <row r="45" spans="1:16" ht="18.75">
      <c r="A45" s="309"/>
      <c r="B45" s="310"/>
      <c r="C45" s="38" t="s">
        <v>18</v>
      </c>
      <c r="D45" s="216">
        <v>908.309</v>
      </c>
      <c r="E45" s="153">
        <v>542.525</v>
      </c>
      <c r="F45" s="162">
        <v>510.363</v>
      </c>
      <c r="G45" s="153">
        <v>155.804</v>
      </c>
      <c r="H45" s="162">
        <v>128.132</v>
      </c>
      <c r="I45" s="153">
        <v>11.824</v>
      </c>
      <c r="J45" s="162"/>
      <c r="K45" s="153"/>
      <c r="L45" s="162">
        <v>5.922</v>
      </c>
      <c r="M45" s="153">
        <v>5.712</v>
      </c>
      <c r="N45" s="216">
        <v>62.371</v>
      </c>
      <c r="O45" s="153">
        <v>746.619</v>
      </c>
      <c r="P45" s="117">
        <f t="shared" si="9"/>
        <v>3077.581</v>
      </c>
    </row>
    <row r="46" spans="1:16" ht="18.75">
      <c r="A46" s="307" t="s">
        <v>45</v>
      </c>
      <c r="B46" s="308"/>
      <c r="C46" s="37" t="s">
        <v>16</v>
      </c>
      <c r="D46" s="217">
        <v>1.654</v>
      </c>
      <c r="E46" s="152">
        <v>2.927</v>
      </c>
      <c r="F46" s="161">
        <v>0.784</v>
      </c>
      <c r="G46" s="152">
        <v>2.469</v>
      </c>
      <c r="H46" s="161">
        <v>3.386</v>
      </c>
      <c r="I46" s="152">
        <v>9.952</v>
      </c>
      <c r="J46" s="161">
        <v>1.748</v>
      </c>
      <c r="K46" s="152">
        <v>0.521</v>
      </c>
      <c r="L46" s="161">
        <v>1.395</v>
      </c>
      <c r="M46" s="152">
        <v>0.076</v>
      </c>
      <c r="N46" s="217">
        <v>0.227</v>
      </c>
      <c r="O46" s="152">
        <v>0.092</v>
      </c>
      <c r="P46" s="116">
        <f t="shared" si="9"/>
        <v>25.230999999999998</v>
      </c>
    </row>
    <row r="47" spans="1:16" ht="18.75">
      <c r="A47" s="309"/>
      <c r="B47" s="310"/>
      <c r="C47" s="38" t="s">
        <v>18</v>
      </c>
      <c r="D47" s="216">
        <v>1491.634</v>
      </c>
      <c r="E47" s="153">
        <v>3161.343</v>
      </c>
      <c r="F47" s="162">
        <v>1157.21</v>
      </c>
      <c r="G47" s="153">
        <v>3509.074</v>
      </c>
      <c r="H47" s="162">
        <v>2185.58</v>
      </c>
      <c r="I47" s="153">
        <v>686.344</v>
      </c>
      <c r="J47" s="162">
        <v>181.211</v>
      </c>
      <c r="K47" s="153">
        <v>60.952</v>
      </c>
      <c r="L47" s="162">
        <v>428.894</v>
      </c>
      <c r="M47" s="153">
        <v>23.616</v>
      </c>
      <c r="N47" s="216">
        <v>72.114</v>
      </c>
      <c r="O47" s="153">
        <v>62.96</v>
      </c>
      <c r="P47" s="117">
        <f t="shared" si="9"/>
        <v>13020.931999999999</v>
      </c>
    </row>
    <row r="48" spans="1:16" ht="18.75">
      <c r="A48" s="307" t="s">
        <v>46</v>
      </c>
      <c r="B48" s="308"/>
      <c r="C48" s="37" t="s">
        <v>16</v>
      </c>
      <c r="D48" s="217">
        <v>11.862</v>
      </c>
      <c r="E48" s="152">
        <v>12.95</v>
      </c>
      <c r="F48" s="161">
        <v>0.204</v>
      </c>
      <c r="G48" s="152">
        <v>1.32</v>
      </c>
      <c r="H48" s="161">
        <v>0.217</v>
      </c>
      <c r="I48" s="152">
        <v>1150.132</v>
      </c>
      <c r="J48" s="161">
        <v>2787.218</v>
      </c>
      <c r="K48" s="152">
        <v>5650.807</v>
      </c>
      <c r="L48" s="161">
        <v>8090.124</v>
      </c>
      <c r="M48" s="152">
        <v>8252.561</v>
      </c>
      <c r="N48" s="217">
        <v>6555.74</v>
      </c>
      <c r="O48" s="152">
        <v>5199.014</v>
      </c>
      <c r="P48" s="116">
        <f t="shared" si="9"/>
        <v>37712.149</v>
      </c>
    </row>
    <row r="49" spans="1:16" ht="18.75">
      <c r="A49" s="309"/>
      <c r="B49" s="310"/>
      <c r="C49" s="38" t="s">
        <v>18</v>
      </c>
      <c r="D49" s="216">
        <v>697.069</v>
      </c>
      <c r="E49" s="153">
        <v>416.364</v>
      </c>
      <c r="F49" s="162">
        <v>22.638</v>
      </c>
      <c r="G49" s="153">
        <v>159.18</v>
      </c>
      <c r="H49" s="162">
        <v>130.249</v>
      </c>
      <c r="I49" s="153">
        <v>68347.986</v>
      </c>
      <c r="J49" s="162">
        <v>168594.556</v>
      </c>
      <c r="K49" s="153">
        <v>425806.438</v>
      </c>
      <c r="L49" s="162">
        <v>480937.29</v>
      </c>
      <c r="M49" s="153">
        <v>677458.737</v>
      </c>
      <c r="N49" s="216">
        <v>596389.291</v>
      </c>
      <c r="O49" s="153">
        <v>206693.858</v>
      </c>
      <c r="P49" s="117">
        <f t="shared" si="9"/>
        <v>2625653.656</v>
      </c>
    </row>
    <row r="50" spans="1:16" ht="18.75">
      <c r="A50" s="307" t="s">
        <v>47</v>
      </c>
      <c r="B50" s="308"/>
      <c r="C50" s="37" t="s">
        <v>16</v>
      </c>
      <c r="D50" s="217"/>
      <c r="E50" s="152"/>
      <c r="F50" s="161"/>
      <c r="G50" s="152"/>
      <c r="H50" s="161">
        <v>0.261</v>
      </c>
      <c r="I50" s="152">
        <v>40.619</v>
      </c>
      <c r="J50" s="161">
        <v>4.206</v>
      </c>
      <c r="K50" s="152">
        <v>9.425</v>
      </c>
      <c r="L50" s="161">
        <v>98.907</v>
      </c>
      <c r="M50" s="152">
        <v>730.268</v>
      </c>
      <c r="N50" s="217">
        <v>2596.136</v>
      </c>
      <c r="O50" s="152">
        <v>524.162</v>
      </c>
      <c r="P50" s="116">
        <f t="shared" si="9"/>
        <v>4003.9840000000004</v>
      </c>
    </row>
    <row r="51" spans="1:16" ht="18.75">
      <c r="A51" s="309"/>
      <c r="B51" s="310"/>
      <c r="C51" s="38" t="s">
        <v>18</v>
      </c>
      <c r="D51" s="216"/>
      <c r="E51" s="153"/>
      <c r="F51" s="162"/>
      <c r="G51" s="153"/>
      <c r="H51" s="162">
        <v>45.218</v>
      </c>
      <c r="I51" s="153">
        <v>2257.663</v>
      </c>
      <c r="J51" s="162">
        <v>1156.039</v>
      </c>
      <c r="K51" s="153">
        <v>3687.496</v>
      </c>
      <c r="L51" s="162">
        <v>9961.145</v>
      </c>
      <c r="M51" s="153">
        <v>17792.097</v>
      </c>
      <c r="N51" s="216">
        <v>73923.538</v>
      </c>
      <c r="O51" s="153">
        <v>12505.921</v>
      </c>
      <c r="P51" s="117">
        <f t="shared" si="9"/>
        <v>121329.117</v>
      </c>
    </row>
    <row r="52" spans="1:16" ht="18.75">
      <c r="A52" s="307" t="s">
        <v>48</v>
      </c>
      <c r="B52" s="308"/>
      <c r="C52" s="37" t="s">
        <v>16</v>
      </c>
      <c r="D52" s="217">
        <v>7.479</v>
      </c>
      <c r="E52" s="152">
        <v>0.612</v>
      </c>
      <c r="F52" s="161">
        <v>1.033</v>
      </c>
      <c r="G52" s="152">
        <v>3.143</v>
      </c>
      <c r="H52" s="161">
        <v>8.002</v>
      </c>
      <c r="I52" s="152">
        <v>3.813</v>
      </c>
      <c r="J52" s="161">
        <v>1.064</v>
      </c>
      <c r="K52" s="152">
        <v>0.499</v>
      </c>
      <c r="L52" s="161">
        <v>140.064</v>
      </c>
      <c r="M52" s="152">
        <v>1168.832</v>
      </c>
      <c r="N52" s="217">
        <v>1031.513</v>
      </c>
      <c r="O52" s="152">
        <v>292.118</v>
      </c>
      <c r="P52" s="116">
        <f>SUM(D52:O52)</f>
        <v>2658.172</v>
      </c>
    </row>
    <row r="53" spans="1:16" ht="18.75">
      <c r="A53" s="309"/>
      <c r="B53" s="310"/>
      <c r="C53" s="38" t="s">
        <v>18</v>
      </c>
      <c r="D53" s="216">
        <v>2222.711</v>
      </c>
      <c r="E53" s="153">
        <v>1124.351</v>
      </c>
      <c r="F53" s="162">
        <v>1874.345</v>
      </c>
      <c r="G53" s="153">
        <v>5084.528</v>
      </c>
      <c r="H53" s="162">
        <v>5945.64</v>
      </c>
      <c r="I53" s="153">
        <v>1958.865</v>
      </c>
      <c r="J53" s="162">
        <v>556.366</v>
      </c>
      <c r="K53" s="153">
        <v>175.33</v>
      </c>
      <c r="L53" s="162">
        <v>47857.113</v>
      </c>
      <c r="M53" s="153">
        <v>308127.259</v>
      </c>
      <c r="N53" s="216">
        <v>291390.553</v>
      </c>
      <c r="O53" s="153">
        <v>54468.098</v>
      </c>
      <c r="P53" s="117">
        <f>SUM(D53:O53)</f>
        <v>720785.159</v>
      </c>
    </row>
    <row r="54" spans="1:16" ht="18.75">
      <c r="A54" s="3" t="s">
        <v>0</v>
      </c>
      <c r="B54" s="305" t="s">
        <v>135</v>
      </c>
      <c r="C54" s="37" t="s">
        <v>16</v>
      </c>
      <c r="D54" s="217">
        <v>0.567</v>
      </c>
      <c r="E54" s="152">
        <v>0.381</v>
      </c>
      <c r="F54" s="161">
        <v>0.681</v>
      </c>
      <c r="G54" s="152">
        <v>0.671</v>
      </c>
      <c r="H54" s="161">
        <v>3.856</v>
      </c>
      <c r="I54" s="152">
        <v>3.577</v>
      </c>
      <c r="J54" s="161">
        <v>18.919</v>
      </c>
      <c r="K54" s="152">
        <v>30.767</v>
      </c>
      <c r="L54" s="161">
        <v>20.319</v>
      </c>
      <c r="M54" s="152">
        <v>11.385</v>
      </c>
      <c r="N54" s="217">
        <v>2.524</v>
      </c>
      <c r="O54" s="152">
        <v>1.975</v>
      </c>
      <c r="P54" s="116">
        <f aca="true" t="shared" si="10" ref="P54:P67">SUM(D54:O54)</f>
        <v>95.622</v>
      </c>
    </row>
    <row r="55" spans="1:16" ht="18.75">
      <c r="A55" s="3" t="s">
        <v>38</v>
      </c>
      <c r="B55" s="306"/>
      <c r="C55" s="38" t="s">
        <v>18</v>
      </c>
      <c r="D55" s="216">
        <v>349.858</v>
      </c>
      <c r="E55" s="153">
        <v>250.334</v>
      </c>
      <c r="F55" s="162">
        <v>451.878</v>
      </c>
      <c r="G55" s="153">
        <v>584.108</v>
      </c>
      <c r="H55" s="162">
        <v>4693.082</v>
      </c>
      <c r="I55" s="153">
        <v>2999.998</v>
      </c>
      <c r="J55" s="162">
        <v>9912.51</v>
      </c>
      <c r="K55" s="153">
        <v>12529.321</v>
      </c>
      <c r="L55" s="162">
        <v>6566.688</v>
      </c>
      <c r="M55" s="153">
        <v>3447.201</v>
      </c>
      <c r="N55" s="216">
        <v>1559.624</v>
      </c>
      <c r="O55" s="153">
        <v>1000.655</v>
      </c>
      <c r="P55" s="117">
        <f t="shared" si="10"/>
        <v>44345.257000000005</v>
      </c>
    </row>
    <row r="56" spans="1:16" ht="18.75">
      <c r="A56" s="3" t="s">
        <v>17</v>
      </c>
      <c r="B56" s="15" t="s">
        <v>20</v>
      </c>
      <c r="C56" s="37" t="s">
        <v>16</v>
      </c>
      <c r="D56" s="217"/>
      <c r="E56" s="152">
        <v>0.076</v>
      </c>
      <c r="F56" s="161">
        <v>0.01</v>
      </c>
      <c r="G56" s="152">
        <v>0.174</v>
      </c>
      <c r="H56" s="161">
        <v>0.34</v>
      </c>
      <c r="I56" s="152">
        <v>1.133</v>
      </c>
      <c r="J56" s="161">
        <v>1.598</v>
      </c>
      <c r="K56" s="152">
        <v>2.949</v>
      </c>
      <c r="L56" s="161">
        <v>0.758</v>
      </c>
      <c r="M56" s="152">
        <v>0.042</v>
      </c>
      <c r="N56" s="217">
        <v>0.011</v>
      </c>
      <c r="O56" s="152">
        <v>0.007</v>
      </c>
      <c r="P56" s="116">
        <f t="shared" si="10"/>
        <v>7.098</v>
      </c>
    </row>
    <row r="57" spans="1:16" ht="18.75">
      <c r="A57" s="3" t="s">
        <v>23</v>
      </c>
      <c r="B57" s="7" t="s">
        <v>136</v>
      </c>
      <c r="C57" s="38" t="s">
        <v>18</v>
      </c>
      <c r="D57" s="216"/>
      <c r="E57" s="153">
        <v>32.188</v>
      </c>
      <c r="F57" s="162">
        <v>18.207</v>
      </c>
      <c r="G57" s="153">
        <v>144.068</v>
      </c>
      <c r="H57" s="162">
        <v>241.373</v>
      </c>
      <c r="I57" s="153">
        <v>547.989</v>
      </c>
      <c r="J57" s="162">
        <v>1121.479</v>
      </c>
      <c r="K57" s="153">
        <v>2011.593</v>
      </c>
      <c r="L57" s="162">
        <v>436.945</v>
      </c>
      <c r="M57" s="153">
        <v>15.183</v>
      </c>
      <c r="N57" s="216">
        <v>17.255</v>
      </c>
      <c r="O57" s="153">
        <v>12.243</v>
      </c>
      <c r="P57" s="117">
        <f t="shared" si="10"/>
        <v>4598.523</v>
      </c>
    </row>
    <row r="58" spans="1:16" ht="18.75">
      <c r="A58" s="10"/>
      <c r="B58" s="303" t="s">
        <v>129</v>
      </c>
      <c r="C58" s="37" t="s">
        <v>16</v>
      </c>
      <c r="D58" s="188">
        <f aca="true" t="shared" si="11" ref="D58:H59">D54+D56</f>
        <v>0.567</v>
      </c>
      <c r="E58" s="157">
        <f>E54+E56</f>
        <v>0.457</v>
      </c>
      <c r="F58" s="163">
        <f t="shared" si="11"/>
        <v>0.6910000000000001</v>
      </c>
      <c r="G58" s="157">
        <f t="shared" si="11"/>
        <v>0.845</v>
      </c>
      <c r="H58" s="163">
        <f t="shared" si="11"/>
        <v>4.196</v>
      </c>
      <c r="I58" s="157">
        <f aca="true" t="shared" si="12" ref="I58:O59">I54+I56</f>
        <v>4.71</v>
      </c>
      <c r="J58" s="175">
        <f t="shared" si="12"/>
        <v>20.517</v>
      </c>
      <c r="K58" s="157">
        <f t="shared" si="12"/>
        <v>33.716</v>
      </c>
      <c r="L58" s="163">
        <f t="shared" si="12"/>
        <v>21.076999999999998</v>
      </c>
      <c r="M58" s="157">
        <f t="shared" si="12"/>
        <v>11.427</v>
      </c>
      <c r="N58" s="188">
        <f t="shared" si="12"/>
        <v>2.535</v>
      </c>
      <c r="O58" s="157">
        <f t="shared" si="12"/>
        <v>1.982</v>
      </c>
      <c r="P58" s="116">
        <f t="shared" si="10"/>
        <v>102.72</v>
      </c>
    </row>
    <row r="59" spans="1:16" ht="18.75">
      <c r="A59" s="8"/>
      <c r="B59" s="304"/>
      <c r="C59" s="38" t="s">
        <v>18</v>
      </c>
      <c r="D59" s="186">
        <f t="shared" si="11"/>
        <v>349.858</v>
      </c>
      <c r="E59" s="158">
        <f t="shared" si="11"/>
        <v>282.522</v>
      </c>
      <c r="F59" s="164">
        <f t="shared" si="11"/>
        <v>470.085</v>
      </c>
      <c r="G59" s="158">
        <f t="shared" si="11"/>
        <v>728.1759999999999</v>
      </c>
      <c r="H59" s="164">
        <f t="shared" si="11"/>
        <v>4934.455</v>
      </c>
      <c r="I59" s="158">
        <f t="shared" si="12"/>
        <v>3547.987</v>
      </c>
      <c r="J59" s="164">
        <f t="shared" si="12"/>
        <v>11033.989</v>
      </c>
      <c r="K59" s="158">
        <f t="shared" si="12"/>
        <v>14540.914</v>
      </c>
      <c r="L59" s="164">
        <f t="shared" si="12"/>
        <v>7003.633</v>
      </c>
      <c r="M59" s="158">
        <f t="shared" si="12"/>
        <v>3462.384</v>
      </c>
      <c r="N59" s="186">
        <f t="shared" si="12"/>
        <v>1576.8790000000001</v>
      </c>
      <c r="O59" s="158">
        <f t="shared" si="12"/>
        <v>1012.898</v>
      </c>
      <c r="P59" s="117">
        <f t="shared" si="10"/>
        <v>48943.780000000006</v>
      </c>
    </row>
    <row r="60" spans="1:16" ht="18.75">
      <c r="A60" s="3" t="s">
        <v>0</v>
      </c>
      <c r="B60" s="305" t="s">
        <v>137</v>
      </c>
      <c r="C60" s="37" t="s">
        <v>16</v>
      </c>
      <c r="D60" s="217">
        <v>64.334</v>
      </c>
      <c r="E60" s="152">
        <v>45.683</v>
      </c>
      <c r="F60" s="161">
        <v>11.716</v>
      </c>
      <c r="G60" s="152">
        <v>10.052</v>
      </c>
      <c r="H60" s="161">
        <v>38.998</v>
      </c>
      <c r="I60" s="152">
        <v>39.032</v>
      </c>
      <c r="J60" s="161">
        <v>0.403</v>
      </c>
      <c r="K60" s="152">
        <v>0.228</v>
      </c>
      <c r="L60" s="161">
        <v>0.007</v>
      </c>
      <c r="M60" s="152">
        <v>0.004</v>
      </c>
      <c r="N60" s="217">
        <v>0.176</v>
      </c>
      <c r="O60" s="152">
        <v>3.4</v>
      </c>
      <c r="P60" s="116">
        <f t="shared" si="10"/>
        <v>214.033</v>
      </c>
    </row>
    <row r="61" spans="1:16" ht="18.75">
      <c r="A61" s="3" t="s">
        <v>49</v>
      </c>
      <c r="B61" s="306"/>
      <c r="C61" s="38" t="s">
        <v>18</v>
      </c>
      <c r="D61" s="216">
        <v>2971.533</v>
      </c>
      <c r="E61" s="153">
        <v>1302.41</v>
      </c>
      <c r="F61" s="162">
        <v>422.919</v>
      </c>
      <c r="G61" s="153">
        <v>236.005</v>
      </c>
      <c r="H61" s="162">
        <v>612.355</v>
      </c>
      <c r="I61" s="153">
        <v>799.183</v>
      </c>
      <c r="J61" s="162">
        <v>7.886</v>
      </c>
      <c r="K61" s="153">
        <v>3.519</v>
      </c>
      <c r="L61" s="162">
        <v>0.147</v>
      </c>
      <c r="M61" s="153">
        <v>0.084</v>
      </c>
      <c r="N61" s="216">
        <v>5.3</v>
      </c>
      <c r="O61" s="153">
        <v>273.36</v>
      </c>
      <c r="P61" s="117">
        <f t="shared" si="10"/>
        <v>6634.701</v>
      </c>
    </row>
    <row r="62" spans="1:16" ht="18.75">
      <c r="A62" s="3" t="s">
        <v>0</v>
      </c>
      <c r="B62" s="15" t="s">
        <v>50</v>
      </c>
      <c r="C62" s="37" t="s">
        <v>16</v>
      </c>
      <c r="D62" s="217"/>
      <c r="E62" s="152"/>
      <c r="F62" s="161"/>
      <c r="G62" s="152"/>
      <c r="H62" s="161"/>
      <c r="I62" s="152"/>
      <c r="J62" s="161"/>
      <c r="K62" s="152"/>
      <c r="L62" s="161"/>
      <c r="M62" s="152"/>
      <c r="N62" s="217"/>
      <c r="O62" s="152"/>
      <c r="P62" s="116">
        <f t="shared" si="10"/>
        <v>0</v>
      </c>
    </row>
    <row r="63" spans="1:16" ht="18.75">
      <c r="A63" s="3" t="s">
        <v>51</v>
      </c>
      <c r="B63" s="7" t="s">
        <v>138</v>
      </c>
      <c r="C63" s="38" t="s">
        <v>18</v>
      </c>
      <c r="D63" s="216"/>
      <c r="E63" s="153"/>
      <c r="F63" s="162"/>
      <c r="G63" s="153"/>
      <c r="H63" s="162"/>
      <c r="I63" s="153">
        <v>0.63</v>
      </c>
      <c r="J63" s="162">
        <v>0.21</v>
      </c>
      <c r="K63" s="153"/>
      <c r="L63" s="162"/>
      <c r="M63" s="153"/>
      <c r="N63" s="216"/>
      <c r="O63" s="153"/>
      <c r="P63" s="117">
        <f t="shared" si="10"/>
        <v>0.84</v>
      </c>
    </row>
    <row r="64" spans="1:16" ht="18.75">
      <c r="A64" s="3" t="s">
        <v>0</v>
      </c>
      <c r="B64" s="305" t="s">
        <v>53</v>
      </c>
      <c r="C64" s="37" t="s">
        <v>16</v>
      </c>
      <c r="D64" s="217">
        <v>0.095</v>
      </c>
      <c r="E64" s="152">
        <v>0.01</v>
      </c>
      <c r="F64" s="161">
        <v>0.02</v>
      </c>
      <c r="G64" s="152">
        <v>0.015</v>
      </c>
      <c r="H64" s="161"/>
      <c r="I64" s="152">
        <v>0.009</v>
      </c>
      <c r="J64" s="161"/>
      <c r="K64" s="152"/>
      <c r="L64" s="161"/>
      <c r="M64" s="152"/>
      <c r="N64" s="217">
        <v>0.01</v>
      </c>
      <c r="O64" s="152">
        <v>0.01</v>
      </c>
      <c r="P64" s="116">
        <f t="shared" si="10"/>
        <v>0.16900000000000004</v>
      </c>
    </row>
    <row r="65" spans="1:16" ht="18.75">
      <c r="A65" s="3" t="s">
        <v>23</v>
      </c>
      <c r="B65" s="306"/>
      <c r="C65" s="38" t="s">
        <v>18</v>
      </c>
      <c r="D65" s="216">
        <v>49.77</v>
      </c>
      <c r="E65" s="153">
        <v>5.25</v>
      </c>
      <c r="F65" s="162">
        <v>8.4</v>
      </c>
      <c r="G65" s="153">
        <v>3.675</v>
      </c>
      <c r="H65" s="162"/>
      <c r="I65" s="153">
        <v>0.956</v>
      </c>
      <c r="J65" s="162"/>
      <c r="K65" s="153"/>
      <c r="L65" s="162"/>
      <c r="M65" s="153"/>
      <c r="N65" s="216">
        <v>4.2</v>
      </c>
      <c r="O65" s="153">
        <v>2.1</v>
      </c>
      <c r="P65" s="117">
        <f t="shared" si="10"/>
        <v>74.351</v>
      </c>
    </row>
    <row r="66" spans="1:16" ht="18.75">
      <c r="A66" s="10"/>
      <c r="B66" s="15" t="s">
        <v>20</v>
      </c>
      <c r="C66" s="37" t="s">
        <v>16</v>
      </c>
      <c r="D66" s="217"/>
      <c r="E66" s="152"/>
      <c r="F66" s="161"/>
      <c r="G66" s="152"/>
      <c r="H66" s="161"/>
      <c r="I66" s="152"/>
      <c r="J66" s="161"/>
      <c r="K66" s="152"/>
      <c r="L66" s="161"/>
      <c r="M66" s="152"/>
      <c r="N66" s="217"/>
      <c r="O66" s="152"/>
      <c r="P66" s="116">
        <f t="shared" si="10"/>
        <v>0</v>
      </c>
    </row>
    <row r="67" spans="1:16" ht="19.5" thickBot="1">
      <c r="A67" s="11" t="s">
        <v>0</v>
      </c>
      <c r="B67" s="12" t="s">
        <v>138</v>
      </c>
      <c r="C67" s="39" t="s">
        <v>18</v>
      </c>
      <c r="D67" s="221"/>
      <c r="E67" s="159"/>
      <c r="F67" s="190"/>
      <c r="G67" s="159"/>
      <c r="H67" s="190"/>
      <c r="I67" s="159"/>
      <c r="J67" s="190"/>
      <c r="K67" s="159"/>
      <c r="L67" s="190"/>
      <c r="M67" s="159"/>
      <c r="N67" s="220"/>
      <c r="O67" s="159"/>
      <c r="P67" s="121">
        <f t="shared" si="10"/>
        <v>0</v>
      </c>
    </row>
    <row r="68" spans="4:16" ht="18.75"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7"/>
    </row>
    <row r="69" spans="1:16" ht="19.5" thickBot="1">
      <c r="A69" s="13" t="s">
        <v>82</v>
      </c>
      <c r="B69" s="31"/>
      <c r="C69" s="13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13" t="s">
        <v>139</v>
      </c>
      <c r="P69" s="13"/>
    </row>
    <row r="70" spans="1:16" ht="18.75">
      <c r="A70" s="8"/>
      <c r="B70" s="9"/>
      <c r="C70" s="45"/>
      <c r="D70" s="28" t="s">
        <v>2</v>
      </c>
      <c r="E70" s="240" t="s">
        <v>95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32" t="s">
        <v>11</v>
      </c>
      <c r="N70" s="28" t="s">
        <v>12</v>
      </c>
      <c r="O70" s="33" t="s">
        <v>13</v>
      </c>
      <c r="P70" s="29" t="s">
        <v>14</v>
      </c>
    </row>
    <row r="71" spans="1:16" ht="18.75">
      <c r="A71" s="3" t="s">
        <v>49</v>
      </c>
      <c r="B71" s="303" t="s">
        <v>237</v>
      </c>
      <c r="C71" s="37" t="s">
        <v>16</v>
      </c>
      <c r="D71" s="241">
        <f aca="true" t="shared" si="13" ref="D71:O72">D60+D62+D64+D66</f>
        <v>64.429</v>
      </c>
      <c r="E71" s="163">
        <f t="shared" si="13"/>
        <v>45.693</v>
      </c>
      <c r="F71" s="157">
        <f t="shared" si="13"/>
        <v>11.735999999999999</v>
      </c>
      <c r="G71" s="163">
        <f t="shared" si="13"/>
        <v>10.067</v>
      </c>
      <c r="H71" s="163">
        <f t="shared" si="13"/>
        <v>38.998</v>
      </c>
      <c r="I71" s="157">
        <f t="shared" si="13"/>
        <v>39.041</v>
      </c>
      <c r="J71" s="242">
        <f>J60+J62+J64+J66</f>
        <v>0.403</v>
      </c>
      <c r="K71" s="157">
        <f t="shared" si="13"/>
        <v>0.228</v>
      </c>
      <c r="L71" s="163">
        <f t="shared" si="13"/>
        <v>0.007</v>
      </c>
      <c r="M71" s="157">
        <f t="shared" si="13"/>
        <v>0.004</v>
      </c>
      <c r="N71" s="163">
        <f t="shared" si="13"/>
        <v>0.186</v>
      </c>
      <c r="O71" s="157">
        <f t="shared" si="13"/>
        <v>3.4099999999999997</v>
      </c>
      <c r="P71" s="116">
        <f aca="true" t="shared" si="14" ref="P71:P78">SUM(D71:O71)</f>
        <v>214.202</v>
      </c>
    </row>
    <row r="72" spans="1:16" ht="18.75">
      <c r="A72" s="14" t="s">
        <v>51</v>
      </c>
      <c r="B72" s="304"/>
      <c r="C72" s="38" t="s">
        <v>18</v>
      </c>
      <c r="D72" s="243">
        <f aca="true" t="shared" si="15" ref="D72:O72">D61+D63+D65+D67</f>
        <v>3021.303</v>
      </c>
      <c r="E72" s="164">
        <f t="shared" si="13"/>
        <v>1307.66</v>
      </c>
      <c r="F72" s="158">
        <f t="shared" si="15"/>
        <v>431.31899999999996</v>
      </c>
      <c r="G72" s="164">
        <f t="shared" si="15"/>
        <v>239.68</v>
      </c>
      <c r="H72" s="164">
        <f t="shared" si="15"/>
        <v>612.355</v>
      </c>
      <c r="I72" s="158">
        <f t="shared" si="13"/>
        <v>800.769</v>
      </c>
      <c r="J72" s="189">
        <f>J61+J63+J65+J67</f>
        <v>8.096</v>
      </c>
      <c r="K72" s="158">
        <f t="shared" si="15"/>
        <v>3.519</v>
      </c>
      <c r="L72" s="164">
        <f t="shared" si="15"/>
        <v>0.147</v>
      </c>
      <c r="M72" s="158">
        <f t="shared" si="15"/>
        <v>0.084</v>
      </c>
      <c r="N72" s="164">
        <f t="shared" si="15"/>
        <v>9.5</v>
      </c>
      <c r="O72" s="158">
        <f t="shared" si="15"/>
        <v>275.46000000000004</v>
      </c>
      <c r="P72" s="117">
        <f t="shared" si="14"/>
        <v>6709.891999999999</v>
      </c>
    </row>
    <row r="73" spans="1:16" ht="18.75">
      <c r="A73" s="3" t="s">
        <v>0</v>
      </c>
      <c r="B73" s="305" t="s">
        <v>54</v>
      </c>
      <c r="C73" s="37" t="s">
        <v>16</v>
      </c>
      <c r="D73" s="244">
        <v>10.865</v>
      </c>
      <c r="E73" s="161">
        <v>3.808</v>
      </c>
      <c r="F73" s="152">
        <v>3.535</v>
      </c>
      <c r="G73" s="161">
        <v>5.184</v>
      </c>
      <c r="H73" s="161">
        <v>7.875</v>
      </c>
      <c r="I73" s="152">
        <v>14.862</v>
      </c>
      <c r="J73" s="161">
        <v>15.913</v>
      </c>
      <c r="K73" s="152">
        <v>5.633</v>
      </c>
      <c r="L73" s="161">
        <v>3.34</v>
      </c>
      <c r="M73" s="152">
        <v>10.361</v>
      </c>
      <c r="N73" s="161">
        <v>9.805</v>
      </c>
      <c r="O73" s="152">
        <v>8.283</v>
      </c>
      <c r="P73" s="116">
        <f t="shared" si="14"/>
        <v>99.46400000000001</v>
      </c>
    </row>
    <row r="74" spans="1:16" ht="18.75">
      <c r="A74" s="3" t="s">
        <v>34</v>
      </c>
      <c r="B74" s="306"/>
      <c r="C74" s="38" t="s">
        <v>18</v>
      </c>
      <c r="D74" s="245">
        <v>7213.835</v>
      </c>
      <c r="E74" s="162">
        <v>4004.375</v>
      </c>
      <c r="F74" s="153">
        <v>4555.173</v>
      </c>
      <c r="G74" s="162">
        <v>5509.848</v>
      </c>
      <c r="H74" s="162">
        <v>6923.668</v>
      </c>
      <c r="I74" s="153">
        <v>10626.56</v>
      </c>
      <c r="J74" s="162">
        <v>12462.813</v>
      </c>
      <c r="K74" s="153">
        <v>5180.6</v>
      </c>
      <c r="L74" s="162">
        <v>3640.699</v>
      </c>
      <c r="M74" s="153">
        <v>8754.282</v>
      </c>
      <c r="N74" s="162">
        <v>7745.13</v>
      </c>
      <c r="O74" s="153">
        <v>7170.661</v>
      </c>
      <c r="P74" s="117">
        <f t="shared" si="14"/>
        <v>83787.644</v>
      </c>
    </row>
    <row r="75" spans="1:16" ht="18.75">
      <c r="A75" s="3" t="s">
        <v>0</v>
      </c>
      <c r="B75" s="305" t="s">
        <v>55</v>
      </c>
      <c r="C75" s="37" t="s">
        <v>16</v>
      </c>
      <c r="D75" s="244">
        <v>0.193</v>
      </c>
      <c r="E75" s="161">
        <v>0.854</v>
      </c>
      <c r="F75" s="152">
        <v>1.537</v>
      </c>
      <c r="G75" s="161">
        <v>1.606</v>
      </c>
      <c r="H75" s="161">
        <v>1.411</v>
      </c>
      <c r="I75" s="152">
        <v>1.38</v>
      </c>
      <c r="J75" s="161">
        <v>0.031</v>
      </c>
      <c r="K75" s="152">
        <v>0.012</v>
      </c>
      <c r="L75" s="161">
        <v>1.357</v>
      </c>
      <c r="M75" s="152">
        <v>0.296</v>
      </c>
      <c r="N75" s="161">
        <v>0.441</v>
      </c>
      <c r="O75" s="152">
        <v>0.199</v>
      </c>
      <c r="P75" s="116">
        <f t="shared" si="14"/>
        <v>9.316999999999998</v>
      </c>
    </row>
    <row r="76" spans="1:16" ht="18.75">
      <c r="A76" s="3" t="s">
        <v>0</v>
      </c>
      <c r="B76" s="306"/>
      <c r="C76" s="38" t="s">
        <v>18</v>
      </c>
      <c r="D76" s="245">
        <v>54.852</v>
      </c>
      <c r="E76" s="162">
        <v>168.669</v>
      </c>
      <c r="F76" s="153">
        <v>332.428</v>
      </c>
      <c r="G76" s="162">
        <v>269.793</v>
      </c>
      <c r="H76" s="162">
        <v>198.992</v>
      </c>
      <c r="I76" s="153">
        <v>315.42</v>
      </c>
      <c r="J76" s="162">
        <v>8.652</v>
      </c>
      <c r="K76" s="153">
        <v>4.032</v>
      </c>
      <c r="L76" s="162">
        <v>146.451</v>
      </c>
      <c r="M76" s="153">
        <v>84.986</v>
      </c>
      <c r="N76" s="162">
        <v>108.304</v>
      </c>
      <c r="O76" s="153">
        <v>54.002</v>
      </c>
      <c r="P76" s="117">
        <f t="shared" si="14"/>
        <v>1746.5810000000004</v>
      </c>
    </row>
    <row r="77" spans="1:16" ht="18.75">
      <c r="A77" s="3" t="s">
        <v>56</v>
      </c>
      <c r="B77" s="15" t="s">
        <v>57</v>
      </c>
      <c r="C77" s="37" t="s">
        <v>16</v>
      </c>
      <c r="D77" s="244"/>
      <c r="E77" s="161"/>
      <c r="F77" s="152"/>
      <c r="G77" s="161"/>
      <c r="H77" s="161"/>
      <c r="I77" s="152"/>
      <c r="J77" s="161"/>
      <c r="K77" s="152"/>
      <c r="L77" s="161"/>
      <c r="M77" s="152"/>
      <c r="N77" s="161"/>
      <c r="O77" s="152"/>
      <c r="P77" s="116">
        <f t="shared" si="14"/>
        <v>0</v>
      </c>
    </row>
    <row r="78" spans="1:16" ht="18.75">
      <c r="A78" s="10"/>
      <c r="B78" s="7" t="s">
        <v>58</v>
      </c>
      <c r="C78" s="38" t="s">
        <v>18</v>
      </c>
      <c r="D78" s="245"/>
      <c r="E78" s="162"/>
      <c r="F78" s="153"/>
      <c r="G78" s="162"/>
      <c r="H78" s="162"/>
      <c r="I78" s="153"/>
      <c r="J78" s="162"/>
      <c r="K78" s="153"/>
      <c r="L78" s="162"/>
      <c r="M78" s="153"/>
      <c r="N78" s="162"/>
      <c r="O78" s="153"/>
      <c r="P78" s="117">
        <f t="shared" si="14"/>
        <v>0</v>
      </c>
    </row>
    <row r="79" spans="1:16" ht="18.75">
      <c r="A79" s="10"/>
      <c r="B79" s="305" t="s">
        <v>59</v>
      </c>
      <c r="C79" s="37" t="s">
        <v>16</v>
      </c>
      <c r="D79" s="244">
        <v>0.099</v>
      </c>
      <c r="E79" s="161">
        <v>1.06</v>
      </c>
      <c r="F79" s="152">
        <v>0.046</v>
      </c>
      <c r="G79" s="161">
        <v>0.057</v>
      </c>
      <c r="H79" s="161">
        <v>0.19</v>
      </c>
      <c r="I79" s="152"/>
      <c r="J79" s="161"/>
      <c r="K79" s="152">
        <v>0.608</v>
      </c>
      <c r="L79" s="161">
        <v>0.113</v>
      </c>
      <c r="M79" s="152"/>
      <c r="N79" s="161">
        <v>0.003</v>
      </c>
      <c r="O79" s="152">
        <v>0.913</v>
      </c>
      <c r="P79" s="116">
        <f aca="true" t="shared" si="16" ref="P79:P102">SUM(D79:O79)</f>
        <v>3.0890000000000004</v>
      </c>
    </row>
    <row r="80" spans="1:16" ht="18.75">
      <c r="A80" s="3" t="s">
        <v>17</v>
      </c>
      <c r="B80" s="306"/>
      <c r="C80" s="38" t="s">
        <v>18</v>
      </c>
      <c r="D80" s="245">
        <v>88.001</v>
      </c>
      <c r="E80" s="162">
        <v>624.531</v>
      </c>
      <c r="F80" s="153">
        <v>24.171</v>
      </c>
      <c r="G80" s="162">
        <v>50.516</v>
      </c>
      <c r="H80" s="162">
        <v>151.537</v>
      </c>
      <c r="I80" s="153"/>
      <c r="J80" s="162"/>
      <c r="K80" s="153">
        <v>440.055</v>
      </c>
      <c r="L80" s="162">
        <v>85.376</v>
      </c>
      <c r="M80" s="153"/>
      <c r="N80" s="162">
        <v>2.73</v>
      </c>
      <c r="O80" s="153">
        <v>482.665</v>
      </c>
      <c r="P80" s="117">
        <f t="shared" si="16"/>
        <v>1949.5819999999999</v>
      </c>
    </row>
    <row r="81" spans="1:16" ht="18.75">
      <c r="A81" s="10"/>
      <c r="B81" s="15" t="s">
        <v>20</v>
      </c>
      <c r="C81" s="37" t="s">
        <v>16</v>
      </c>
      <c r="D81" s="244">
        <v>65.116</v>
      </c>
      <c r="E81" s="161">
        <v>69.794</v>
      </c>
      <c r="F81" s="152">
        <v>101.735</v>
      </c>
      <c r="G81" s="161">
        <v>120.695</v>
      </c>
      <c r="H81" s="161">
        <v>81.155</v>
      </c>
      <c r="I81" s="152">
        <v>62.426</v>
      </c>
      <c r="J81" s="161">
        <v>26.297</v>
      </c>
      <c r="K81" s="152">
        <v>31.583</v>
      </c>
      <c r="L81" s="161">
        <v>88.06</v>
      </c>
      <c r="M81" s="152">
        <v>80.101</v>
      </c>
      <c r="N81" s="161">
        <v>54.009</v>
      </c>
      <c r="O81" s="152">
        <v>65.321</v>
      </c>
      <c r="P81" s="116">
        <f t="shared" si="16"/>
        <v>846.2919999999999</v>
      </c>
    </row>
    <row r="82" spans="1:16" ht="18.75">
      <c r="A82" s="10"/>
      <c r="B82" s="7" t="s">
        <v>60</v>
      </c>
      <c r="C82" s="38" t="s">
        <v>18</v>
      </c>
      <c r="D82" s="245">
        <v>28719.363</v>
      </c>
      <c r="E82" s="162">
        <v>37272.544</v>
      </c>
      <c r="F82" s="153">
        <v>50980.873</v>
      </c>
      <c r="G82" s="162">
        <v>52393.869</v>
      </c>
      <c r="H82" s="162">
        <v>30647.298</v>
      </c>
      <c r="I82" s="153">
        <v>18044.421</v>
      </c>
      <c r="J82" s="162">
        <v>10417.394</v>
      </c>
      <c r="K82" s="153">
        <v>12385.253</v>
      </c>
      <c r="L82" s="162">
        <v>25379.059</v>
      </c>
      <c r="M82" s="153">
        <v>27270.942</v>
      </c>
      <c r="N82" s="162">
        <v>22697.078</v>
      </c>
      <c r="O82" s="153">
        <v>29568.321</v>
      </c>
      <c r="P82" s="117">
        <f t="shared" si="16"/>
        <v>345776.415</v>
      </c>
    </row>
    <row r="83" spans="1:16" ht="18.75">
      <c r="A83" s="3" t="s">
        <v>23</v>
      </c>
      <c r="B83" s="303" t="s">
        <v>24</v>
      </c>
      <c r="C83" s="37" t="s">
        <v>16</v>
      </c>
      <c r="D83" s="246">
        <f aca="true" t="shared" si="17" ref="D83:G84">D73+D75+D77+D79+D81</f>
        <v>76.273</v>
      </c>
      <c r="E83" s="165">
        <f t="shared" si="17"/>
        <v>75.51599999999999</v>
      </c>
      <c r="F83" s="191">
        <f t="shared" si="17"/>
        <v>106.853</v>
      </c>
      <c r="G83" s="165">
        <f t="shared" si="17"/>
        <v>127.54199999999999</v>
      </c>
      <c r="H83" s="165">
        <f aca="true" t="shared" si="18" ref="H83:O84">H73+H75+H77+H79+H81</f>
        <v>90.631</v>
      </c>
      <c r="I83" s="191">
        <f t="shared" si="18"/>
        <v>78.668</v>
      </c>
      <c r="J83" s="179">
        <f t="shared" si="18"/>
        <v>42.241</v>
      </c>
      <c r="K83" s="191">
        <f t="shared" si="18"/>
        <v>37.836</v>
      </c>
      <c r="L83" s="165">
        <f t="shared" si="18"/>
        <v>92.87</v>
      </c>
      <c r="M83" s="191">
        <f t="shared" si="18"/>
        <v>90.758</v>
      </c>
      <c r="N83" s="165">
        <f t="shared" si="18"/>
        <v>64.258</v>
      </c>
      <c r="O83" s="191">
        <f t="shared" si="18"/>
        <v>74.716</v>
      </c>
      <c r="P83" s="116">
        <f t="shared" si="16"/>
        <v>958.162</v>
      </c>
    </row>
    <row r="84" spans="1:16" ht="18.75">
      <c r="A84" s="8"/>
      <c r="B84" s="304"/>
      <c r="C84" s="38" t="s">
        <v>18</v>
      </c>
      <c r="D84" s="243">
        <f t="shared" si="17"/>
        <v>36076.051</v>
      </c>
      <c r="E84" s="164">
        <f t="shared" si="17"/>
        <v>42070.119</v>
      </c>
      <c r="F84" s="158">
        <f t="shared" si="17"/>
        <v>55892.645</v>
      </c>
      <c r="G84" s="164">
        <f t="shared" si="17"/>
        <v>58224.026</v>
      </c>
      <c r="H84" s="164">
        <f>H74+H76+H78+H80+H82</f>
        <v>37921.494999999995</v>
      </c>
      <c r="I84" s="158">
        <f t="shared" si="18"/>
        <v>28986.400999999998</v>
      </c>
      <c r="J84" s="164">
        <f t="shared" si="18"/>
        <v>22888.859</v>
      </c>
      <c r="K84" s="158">
        <f t="shared" si="18"/>
        <v>18009.940000000002</v>
      </c>
      <c r="L84" s="164">
        <f t="shared" si="18"/>
        <v>29251.585000000003</v>
      </c>
      <c r="M84" s="158">
        <f t="shared" si="18"/>
        <v>36110.21</v>
      </c>
      <c r="N84" s="164">
        <f t="shared" si="18"/>
        <v>30553.242000000002</v>
      </c>
      <c r="O84" s="158">
        <f t="shared" si="18"/>
        <v>37275.649</v>
      </c>
      <c r="P84" s="117">
        <f t="shared" si="16"/>
        <v>433260.22200000007</v>
      </c>
    </row>
    <row r="85" spans="1:16" ht="18.75">
      <c r="A85" s="307" t="s">
        <v>141</v>
      </c>
      <c r="B85" s="308"/>
      <c r="C85" s="37" t="s">
        <v>16</v>
      </c>
      <c r="D85" s="244">
        <v>8.024</v>
      </c>
      <c r="E85" s="161">
        <v>1.422</v>
      </c>
      <c r="F85" s="152">
        <v>0.679</v>
      </c>
      <c r="G85" s="161">
        <v>0.423</v>
      </c>
      <c r="H85" s="161">
        <v>2.136</v>
      </c>
      <c r="I85" s="152">
        <v>5.898</v>
      </c>
      <c r="J85" s="161">
        <v>5.039</v>
      </c>
      <c r="K85" s="152">
        <v>4.1</v>
      </c>
      <c r="L85" s="161">
        <v>6.577</v>
      </c>
      <c r="M85" s="152">
        <v>6.386</v>
      </c>
      <c r="N85" s="161">
        <v>6.955</v>
      </c>
      <c r="O85" s="152">
        <v>8.318</v>
      </c>
      <c r="P85" s="116">
        <f t="shared" si="16"/>
        <v>55.957</v>
      </c>
    </row>
    <row r="86" spans="1:16" ht="18.75">
      <c r="A86" s="309"/>
      <c r="B86" s="310"/>
      <c r="C86" s="38" t="s">
        <v>18</v>
      </c>
      <c r="D86" s="245">
        <v>3129.639</v>
      </c>
      <c r="E86" s="162">
        <v>827.003</v>
      </c>
      <c r="F86" s="153">
        <v>984.239</v>
      </c>
      <c r="G86" s="162">
        <v>687.33</v>
      </c>
      <c r="H86" s="162">
        <v>2031.262</v>
      </c>
      <c r="I86" s="153">
        <v>3828.681</v>
      </c>
      <c r="J86" s="162">
        <v>4108.035</v>
      </c>
      <c r="K86" s="153">
        <v>3484.107</v>
      </c>
      <c r="L86" s="162">
        <v>5257.652</v>
      </c>
      <c r="M86" s="153">
        <v>5199.349</v>
      </c>
      <c r="N86" s="162">
        <v>4938.523</v>
      </c>
      <c r="O86" s="153">
        <v>5425.276</v>
      </c>
      <c r="P86" s="117">
        <f t="shared" si="16"/>
        <v>39901.096000000005</v>
      </c>
    </row>
    <row r="87" spans="1:16" ht="18.75">
      <c r="A87" s="307" t="s">
        <v>61</v>
      </c>
      <c r="B87" s="308"/>
      <c r="C87" s="37" t="s">
        <v>16</v>
      </c>
      <c r="D87" s="244">
        <v>0.216</v>
      </c>
      <c r="E87" s="161">
        <v>6.175</v>
      </c>
      <c r="F87" s="152">
        <v>199.632</v>
      </c>
      <c r="G87" s="161">
        <v>1165.809</v>
      </c>
      <c r="H87" s="161">
        <v>354.746</v>
      </c>
      <c r="I87" s="152">
        <v>7.272</v>
      </c>
      <c r="J87" s="161"/>
      <c r="K87" s="152"/>
      <c r="L87" s="161"/>
      <c r="M87" s="152"/>
      <c r="N87" s="161"/>
      <c r="O87" s="152">
        <v>0.005</v>
      </c>
      <c r="P87" s="116">
        <f t="shared" si="16"/>
        <v>1733.855</v>
      </c>
    </row>
    <row r="88" spans="1:16" ht="18.75">
      <c r="A88" s="309"/>
      <c r="B88" s="310"/>
      <c r="C88" s="38" t="s">
        <v>18</v>
      </c>
      <c r="D88" s="245">
        <v>79.276</v>
      </c>
      <c r="E88" s="162">
        <v>295.683</v>
      </c>
      <c r="F88" s="153">
        <v>68121.695</v>
      </c>
      <c r="G88" s="162">
        <v>396512.642</v>
      </c>
      <c r="H88" s="162">
        <v>108796.124</v>
      </c>
      <c r="I88" s="153">
        <v>246.462</v>
      </c>
      <c r="J88" s="162"/>
      <c r="K88" s="153"/>
      <c r="L88" s="162"/>
      <c r="M88" s="153"/>
      <c r="N88" s="162"/>
      <c r="O88" s="153">
        <v>0.263</v>
      </c>
      <c r="P88" s="117">
        <f t="shared" si="16"/>
        <v>574052.145</v>
      </c>
    </row>
    <row r="89" spans="1:16" ht="18.75">
      <c r="A89" s="307" t="s">
        <v>142</v>
      </c>
      <c r="B89" s="308"/>
      <c r="C89" s="37" t="s">
        <v>16</v>
      </c>
      <c r="D89" s="244">
        <v>0.075</v>
      </c>
      <c r="E89" s="161">
        <v>0.19</v>
      </c>
      <c r="F89" s="152">
        <v>0.464</v>
      </c>
      <c r="G89" s="161">
        <v>0.834</v>
      </c>
      <c r="H89" s="161">
        <v>0.698</v>
      </c>
      <c r="I89" s="152">
        <v>0.395</v>
      </c>
      <c r="J89" s="161">
        <v>0.192</v>
      </c>
      <c r="K89" s="152">
        <v>0.127</v>
      </c>
      <c r="L89" s="161">
        <v>0.346</v>
      </c>
      <c r="M89" s="152">
        <v>0.24</v>
      </c>
      <c r="N89" s="161">
        <v>0.051</v>
      </c>
      <c r="O89" s="152">
        <v>0.406</v>
      </c>
      <c r="P89" s="116">
        <f t="shared" si="16"/>
        <v>4.018000000000001</v>
      </c>
    </row>
    <row r="90" spans="1:16" ht="18.75">
      <c r="A90" s="309"/>
      <c r="B90" s="310"/>
      <c r="C90" s="38" t="s">
        <v>18</v>
      </c>
      <c r="D90" s="245">
        <v>214.557</v>
      </c>
      <c r="E90" s="162">
        <v>541.454</v>
      </c>
      <c r="F90" s="153">
        <v>1121.726</v>
      </c>
      <c r="G90" s="162">
        <v>1314.813</v>
      </c>
      <c r="H90" s="162">
        <v>1188.16</v>
      </c>
      <c r="I90" s="153">
        <v>526.536</v>
      </c>
      <c r="J90" s="162">
        <v>161.806</v>
      </c>
      <c r="K90" s="153">
        <v>96.957</v>
      </c>
      <c r="L90" s="162">
        <v>584.987</v>
      </c>
      <c r="M90" s="153">
        <v>660.324</v>
      </c>
      <c r="N90" s="162">
        <v>143.241</v>
      </c>
      <c r="O90" s="153">
        <v>239.863</v>
      </c>
      <c r="P90" s="117">
        <f t="shared" si="16"/>
        <v>6794.424</v>
      </c>
    </row>
    <row r="91" spans="1:16" ht="18.75">
      <c r="A91" s="307" t="s">
        <v>143</v>
      </c>
      <c r="B91" s="308"/>
      <c r="C91" s="37" t="s">
        <v>16</v>
      </c>
      <c r="D91" s="244">
        <v>6.491</v>
      </c>
      <c r="E91" s="161">
        <v>13.8</v>
      </c>
      <c r="F91" s="152">
        <v>35.245</v>
      </c>
      <c r="G91" s="161">
        <v>28.535</v>
      </c>
      <c r="H91" s="161">
        <v>26.098</v>
      </c>
      <c r="I91" s="152">
        <v>19.833</v>
      </c>
      <c r="J91" s="161">
        <v>0.925</v>
      </c>
      <c r="K91" s="152">
        <v>0.848</v>
      </c>
      <c r="L91" s="161">
        <v>19.678</v>
      </c>
      <c r="M91" s="152">
        <v>31.581</v>
      </c>
      <c r="N91" s="161">
        <v>13.155</v>
      </c>
      <c r="O91" s="152">
        <v>10.043</v>
      </c>
      <c r="P91" s="116">
        <f t="shared" si="16"/>
        <v>206.23200000000003</v>
      </c>
    </row>
    <row r="92" spans="1:16" ht="18.75">
      <c r="A92" s="309"/>
      <c r="B92" s="310"/>
      <c r="C92" s="38" t="s">
        <v>18</v>
      </c>
      <c r="D92" s="245">
        <v>20306.475</v>
      </c>
      <c r="E92" s="162">
        <v>37824.173</v>
      </c>
      <c r="F92" s="153">
        <v>95128.987</v>
      </c>
      <c r="G92" s="162">
        <v>65544.146</v>
      </c>
      <c r="H92" s="162">
        <v>54727.01</v>
      </c>
      <c r="I92" s="153">
        <v>35414.442</v>
      </c>
      <c r="J92" s="162">
        <v>1539.941</v>
      </c>
      <c r="K92" s="153">
        <v>1505.385</v>
      </c>
      <c r="L92" s="162">
        <v>35173.966</v>
      </c>
      <c r="M92" s="153">
        <v>60900.556</v>
      </c>
      <c r="N92" s="162">
        <v>18853.675</v>
      </c>
      <c r="O92" s="153">
        <v>24989.874</v>
      </c>
      <c r="P92" s="117">
        <f t="shared" si="16"/>
        <v>451908.63</v>
      </c>
    </row>
    <row r="93" spans="1:16" ht="18.75">
      <c r="A93" s="307" t="s">
        <v>63</v>
      </c>
      <c r="B93" s="308"/>
      <c r="C93" s="37" t="s">
        <v>16</v>
      </c>
      <c r="D93" s="244"/>
      <c r="E93" s="161">
        <v>0.001</v>
      </c>
      <c r="F93" s="152">
        <v>0.001</v>
      </c>
      <c r="G93" s="161">
        <v>0.003</v>
      </c>
      <c r="H93" s="161">
        <v>0.002</v>
      </c>
      <c r="I93" s="152">
        <v>0.001</v>
      </c>
      <c r="J93" s="161"/>
      <c r="K93" s="152"/>
      <c r="L93" s="161">
        <v>0.002</v>
      </c>
      <c r="M93" s="152"/>
      <c r="N93" s="161">
        <v>0.003</v>
      </c>
      <c r="O93" s="152"/>
      <c r="P93" s="116">
        <f t="shared" si="16"/>
        <v>0.013000000000000001</v>
      </c>
    </row>
    <row r="94" spans="1:16" ht="18.75">
      <c r="A94" s="309"/>
      <c r="B94" s="310"/>
      <c r="C94" s="38" t="s">
        <v>18</v>
      </c>
      <c r="D94" s="245"/>
      <c r="E94" s="162">
        <v>0.735</v>
      </c>
      <c r="F94" s="153">
        <v>1.575</v>
      </c>
      <c r="G94" s="162">
        <v>4.452</v>
      </c>
      <c r="H94" s="162">
        <v>2.73</v>
      </c>
      <c r="I94" s="153">
        <v>0.903</v>
      </c>
      <c r="J94" s="162"/>
      <c r="K94" s="153"/>
      <c r="L94" s="162">
        <v>0.945</v>
      </c>
      <c r="M94" s="153"/>
      <c r="N94" s="162">
        <v>4.599</v>
      </c>
      <c r="O94" s="153"/>
      <c r="P94" s="117">
        <f t="shared" si="16"/>
        <v>15.939000000000002</v>
      </c>
    </row>
    <row r="95" spans="1:16" ht="18.75">
      <c r="A95" s="307" t="s">
        <v>144</v>
      </c>
      <c r="B95" s="308"/>
      <c r="C95" s="37" t="s">
        <v>16</v>
      </c>
      <c r="D95" s="244">
        <v>1.354</v>
      </c>
      <c r="E95" s="161">
        <v>1.356</v>
      </c>
      <c r="F95" s="152">
        <v>1.972</v>
      </c>
      <c r="G95" s="161">
        <v>4.488</v>
      </c>
      <c r="H95" s="161">
        <v>6.038</v>
      </c>
      <c r="I95" s="152">
        <v>3.206</v>
      </c>
      <c r="J95" s="161">
        <v>9.292</v>
      </c>
      <c r="K95" s="152">
        <v>10.977</v>
      </c>
      <c r="L95" s="161">
        <v>12.876</v>
      </c>
      <c r="M95" s="152">
        <v>9.519</v>
      </c>
      <c r="N95" s="161">
        <v>4.09</v>
      </c>
      <c r="O95" s="152">
        <v>1.376</v>
      </c>
      <c r="P95" s="116">
        <f t="shared" si="16"/>
        <v>66.54400000000001</v>
      </c>
    </row>
    <row r="96" spans="1:16" ht="18.75">
      <c r="A96" s="309"/>
      <c r="B96" s="310"/>
      <c r="C96" s="38" t="s">
        <v>18</v>
      </c>
      <c r="D96" s="245">
        <v>592.239</v>
      </c>
      <c r="E96" s="162">
        <v>667.375</v>
      </c>
      <c r="F96" s="153">
        <v>1493.397</v>
      </c>
      <c r="G96" s="162">
        <v>3712.525</v>
      </c>
      <c r="H96" s="162">
        <v>3468.18</v>
      </c>
      <c r="I96" s="153">
        <v>3032.041</v>
      </c>
      <c r="J96" s="162">
        <v>9258.519</v>
      </c>
      <c r="K96" s="153">
        <v>10502.364</v>
      </c>
      <c r="L96" s="162">
        <v>9131.293</v>
      </c>
      <c r="M96" s="153">
        <v>5051.132</v>
      </c>
      <c r="N96" s="162">
        <v>1681.179</v>
      </c>
      <c r="O96" s="153">
        <v>672.057</v>
      </c>
      <c r="P96" s="117">
        <f t="shared" si="16"/>
        <v>49262.30099999999</v>
      </c>
    </row>
    <row r="97" spans="1:16" ht="18.75">
      <c r="A97" s="307" t="s">
        <v>64</v>
      </c>
      <c r="B97" s="308"/>
      <c r="C97" s="37" t="s">
        <v>16</v>
      </c>
      <c r="D97" s="244">
        <v>201.363</v>
      </c>
      <c r="E97" s="161">
        <v>143.117</v>
      </c>
      <c r="F97" s="152">
        <v>327.701</v>
      </c>
      <c r="G97" s="161">
        <v>514.272</v>
      </c>
      <c r="H97" s="161">
        <v>1012.471</v>
      </c>
      <c r="I97" s="152">
        <v>1623.466</v>
      </c>
      <c r="J97" s="161">
        <v>1776.37</v>
      </c>
      <c r="K97" s="152">
        <v>527.017</v>
      </c>
      <c r="L97" s="161">
        <v>987.062</v>
      </c>
      <c r="M97" s="152">
        <v>753.215</v>
      </c>
      <c r="N97" s="161">
        <v>331.643</v>
      </c>
      <c r="O97" s="152">
        <v>282.04</v>
      </c>
      <c r="P97" s="116">
        <f t="shared" si="16"/>
        <v>8479.737000000001</v>
      </c>
    </row>
    <row r="98" spans="1:16" ht="18.75">
      <c r="A98" s="309"/>
      <c r="B98" s="310"/>
      <c r="C98" s="38" t="s">
        <v>18</v>
      </c>
      <c r="D98" s="245">
        <v>41250.911</v>
      </c>
      <c r="E98" s="162">
        <v>33211.17</v>
      </c>
      <c r="F98" s="153">
        <v>84525.302</v>
      </c>
      <c r="G98" s="162">
        <v>156944.393</v>
      </c>
      <c r="H98" s="162">
        <v>259316.189</v>
      </c>
      <c r="I98" s="153">
        <v>526825.542</v>
      </c>
      <c r="J98" s="162">
        <v>629785.334</v>
      </c>
      <c r="K98" s="153">
        <v>124251.986</v>
      </c>
      <c r="L98" s="162">
        <v>70363.474</v>
      </c>
      <c r="M98" s="153">
        <v>78532.903</v>
      </c>
      <c r="N98" s="162">
        <v>51141.488</v>
      </c>
      <c r="O98" s="153">
        <v>54797.551</v>
      </c>
      <c r="P98" s="117">
        <f t="shared" si="16"/>
        <v>2110946.2430000002</v>
      </c>
    </row>
    <row r="99" spans="1:16" ht="18.75">
      <c r="A99" s="311" t="s">
        <v>65</v>
      </c>
      <c r="B99" s="312"/>
      <c r="C99" s="37" t="s">
        <v>16</v>
      </c>
      <c r="D99" s="185">
        <f aca="true" t="shared" si="19" ref="D99:G100">D8+D10+D22+D28+D36+D38+D40+D42+D44+D46+D48+D50+D52+D58+D71+D83+D85+D87+D89+D91+D93+D95+D97</f>
        <v>2359.7189999999996</v>
      </c>
      <c r="E99" s="185">
        <f t="shared" si="19"/>
        <v>3867.7160000000013</v>
      </c>
      <c r="F99" s="185">
        <f t="shared" si="19"/>
        <v>2567.626</v>
      </c>
      <c r="G99" s="185">
        <f t="shared" si="19"/>
        <v>3383.3469999999998</v>
      </c>
      <c r="H99" s="185">
        <f aca="true" t="shared" si="20" ref="H99:O100">H8+H10+H22+H28+H36+H38+H40+H42+H44+H46+H48+H50+H52+H58+H71+H83+H85+H87+H89+H91+H93+H95+H97</f>
        <v>6116.806000000002</v>
      </c>
      <c r="I99" s="185">
        <f t="shared" si="20"/>
        <v>9572.425000000001</v>
      </c>
      <c r="J99" s="185">
        <f t="shared" si="20"/>
        <v>12227.409</v>
      </c>
      <c r="K99" s="185">
        <f t="shared" si="20"/>
        <v>8829.899999999998</v>
      </c>
      <c r="L99" s="185">
        <f t="shared" si="20"/>
        <v>10734.596999999998</v>
      </c>
      <c r="M99" s="185">
        <f t="shared" si="20"/>
        <v>12670.777000000002</v>
      </c>
      <c r="N99" s="185">
        <f t="shared" si="20"/>
        <v>14020.713</v>
      </c>
      <c r="O99" s="185">
        <f t="shared" si="20"/>
        <v>10095.799</v>
      </c>
      <c r="P99" s="116">
        <f t="shared" si="16"/>
        <v>96446.834</v>
      </c>
    </row>
    <row r="100" spans="1:16" ht="18.75">
      <c r="A100" s="313"/>
      <c r="B100" s="314"/>
      <c r="C100" s="38" t="s">
        <v>18</v>
      </c>
      <c r="D100" s="186">
        <f t="shared" si="19"/>
        <v>407304.10400000005</v>
      </c>
      <c r="E100" s="186">
        <f t="shared" si="19"/>
        <v>463556.8950000001</v>
      </c>
      <c r="F100" s="186">
        <f t="shared" si="19"/>
        <v>547379.588</v>
      </c>
      <c r="G100" s="186">
        <f t="shared" si="19"/>
        <v>800341.625</v>
      </c>
      <c r="H100" s="186">
        <f t="shared" si="20"/>
        <v>895310.7440000001</v>
      </c>
      <c r="I100" s="186">
        <f t="shared" si="20"/>
        <v>1670856.216</v>
      </c>
      <c r="J100" s="186">
        <f t="shared" si="20"/>
        <v>2118936.1229999997</v>
      </c>
      <c r="K100" s="186">
        <f t="shared" si="20"/>
        <v>1033913.3800000002</v>
      </c>
      <c r="L100" s="186">
        <f t="shared" si="20"/>
        <v>825631.575</v>
      </c>
      <c r="M100" s="186">
        <f t="shared" si="20"/>
        <v>1388203.052</v>
      </c>
      <c r="N100" s="186">
        <f t="shared" si="20"/>
        <v>1337531.98</v>
      </c>
      <c r="O100" s="186">
        <f t="shared" si="20"/>
        <v>622921.0669999999</v>
      </c>
      <c r="P100" s="117">
        <f t="shared" si="16"/>
        <v>12111886.349</v>
      </c>
    </row>
    <row r="101" spans="1:16" ht="18.75">
      <c r="A101" s="3" t="s">
        <v>0</v>
      </c>
      <c r="B101" s="305" t="s">
        <v>224</v>
      </c>
      <c r="C101" s="37" t="s">
        <v>16</v>
      </c>
      <c r="D101" s="244">
        <v>0.64</v>
      </c>
      <c r="E101" s="161">
        <v>0.172</v>
      </c>
      <c r="F101" s="152">
        <v>0.316</v>
      </c>
      <c r="G101" s="161">
        <v>0.423</v>
      </c>
      <c r="H101" s="161">
        <v>1.171</v>
      </c>
      <c r="I101" s="152">
        <v>0.393</v>
      </c>
      <c r="J101" s="161">
        <v>0.139</v>
      </c>
      <c r="K101" s="152">
        <v>0.027</v>
      </c>
      <c r="L101" s="161">
        <v>0.568</v>
      </c>
      <c r="M101" s="152">
        <v>0.784</v>
      </c>
      <c r="N101" s="161">
        <v>0.134</v>
      </c>
      <c r="O101" s="152"/>
      <c r="P101" s="116">
        <f t="shared" si="16"/>
        <v>4.767000000000001</v>
      </c>
    </row>
    <row r="102" spans="1:16" ht="18.75">
      <c r="A102" s="3" t="s">
        <v>0</v>
      </c>
      <c r="B102" s="306"/>
      <c r="C102" s="38" t="s">
        <v>18</v>
      </c>
      <c r="D102" s="245">
        <v>3240.096</v>
      </c>
      <c r="E102" s="162">
        <v>539.527</v>
      </c>
      <c r="F102" s="153">
        <v>3843.742</v>
      </c>
      <c r="G102" s="162">
        <v>5948.073</v>
      </c>
      <c r="H102" s="162">
        <v>3380.92</v>
      </c>
      <c r="I102" s="153">
        <v>3071.385</v>
      </c>
      <c r="J102" s="162">
        <v>194.158</v>
      </c>
      <c r="K102" s="153">
        <v>52.963</v>
      </c>
      <c r="L102" s="162">
        <v>1404.715</v>
      </c>
      <c r="M102" s="153">
        <v>2218.445</v>
      </c>
      <c r="N102" s="162">
        <v>432.485</v>
      </c>
      <c r="O102" s="153"/>
      <c r="P102" s="117">
        <f t="shared" si="16"/>
        <v>24326.509000000002</v>
      </c>
    </row>
    <row r="103" spans="1:16" ht="18.75">
      <c r="A103" s="3" t="s">
        <v>66</v>
      </c>
      <c r="B103" s="305" t="s">
        <v>146</v>
      </c>
      <c r="C103" s="37" t="s">
        <v>16</v>
      </c>
      <c r="D103" s="244">
        <v>45.548</v>
      </c>
      <c r="E103" s="161">
        <v>42.827</v>
      </c>
      <c r="F103" s="152">
        <v>34.883</v>
      </c>
      <c r="G103" s="161">
        <v>40.519</v>
      </c>
      <c r="H103" s="161">
        <v>82.032</v>
      </c>
      <c r="I103" s="152">
        <v>130.087</v>
      </c>
      <c r="J103" s="161">
        <v>72.811</v>
      </c>
      <c r="K103" s="152">
        <v>36.543</v>
      </c>
      <c r="L103" s="161">
        <v>136.03</v>
      </c>
      <c r="M103" s="152">
        <v>62.132</v>
      </c>
      <c r="N103" s="161">
        <v>38.439</v>
      </c>
      <c r="O103" s="152">
        <v>51.862</v>
      </c>
      <c r="P103" s="116">
        <f aca="true" t="shared" si="21" ref="P103:P110">SUM(D103:O103)</f>
        <v>773.7129999999999</v>
      </c>
    </row>
    <row r="104" spans="1:16" ht="18.75">
      <c r="A104" s="3" t="s">
        <v>0</v>
      </c>
      <c r="B104" s="306"/>
      <c r="C104" s="38" t="s">
        <v>18</v>
      </c>
      <c r="D104" s="245">
        <v>11841.21</v>
      </c>
      <c r="E104" s="162">
        <v>8833.598</v>
      </c>
      <c r="F104" s="153">
        <v>7374.777</v>
      </c>
      <c r="G104" s="162">
        <v>10620.852</v>
      </c>
      <c r="H104" s="162">
        <v>21602.634</v>
      </c>
      <c r="I104" s="153">
        <v>28707.863</v>
      </c>
      <c r="J104" s="162">
        <v>19952.553</v>
      </c>
      <c r="K104" s="153">
        <v>9654.154</v>
      </c>
      <c r="L104" s="162">
        <v>27098.081</v>
      </c>
      <c r="M104" s="153">
        <v>16121.202</v>
      </c>
      <c r="N104" s="162">
        <v>11827.311</v>
      </c>
      <c r="O104" s="153">
        <v>16984.346</v>
      </c>
      <c r="P104" s="117">
        <f t="shared" si="21"/>
        <v>190618.58099999995</v>
      </c>
    </row>
    <row r="105" spans="1:16" ht="18.75">
      <c r="A105" s="3" t="s">
        <v>0</v>
      </c>
      <c r="B105" s="305" t="s">
        <v>147</v>
      </c>
      <c r="C105" s="37" t="s">
        <v>16</v>
      </c>
      <c r="D105" s="244">
        <v>1204.138</v>
      </c>
      <c r="E105" s="161">
        <v>60.809</v>
      </c>
      <c r="F105" s="152">
        <v>10.858</v>
      </c>
      <c r="G105" s="161">
        <v>10.362</v>
      </c>
      <c r="H105" s="161">
        <v>402.429</v>
      </c>
      <c r="I105" s="152">
        <v>2946.267</v>
      </c>
      <c r="J105" s="161">
        <v>473.788</v>
      </c>
      <c r="K105" s="152">
        <v>441.533</v>
      </c>
      <c r="L105" s="161">
        <v>4192.475</v>
      </c>
      <c r="M105" s="152">
        <v>2058.183</v>
      </c>
      <c r="N105" s="161">
        <v>3387.285</v>
      </c>
      <c r="O105" s="152">
        <v>1826.689</v>
      </c>
      <c r="P105" s="116">
        <f t="shared" si="21"/>
        <v>17014.816</v>
      </c>
    </row>
    <row r="106" spans="1:16" ht="18.75">
      <c r="A106" s="10"/>
      <c r="B106" s="306"/>
      <c r="C106" s="38" t="s">
        <v>18</v>
      </c>
      <c r="D106" s="245">
        <v>236010.656</v>
      </c>
      <c r="E106" s="162">
        <v>32007.121</v>
      </c>
      <c r="F106" s="153">
        <v>5986.978</v>
      </c>
      <c r="G106" s="162">
        <v>5049.531</v>
      </c>
      <c r="H106" s="162">
        <v>46971.751</v>
      </c>
      <c r="I106" s="153">
        <v>279629.683</v>
      </c>
      <c r="J106" s="162">
        <v>101651.284</v>
      </c>
      <c r="K106" s="153">
        <v>118203.318</v>
      </c>
      <c r="L106" s="162">
        <v>417848.088</v>
      </c>
      <c r="M106" s="153">
        <v>273001.957</v>
      </c>
      <c r="N106" s="162">
        <v>478712.091</v>
      </c>
      <c r="O106" s="153">
        <v>326213.89</v>
      </c>
      <c r="P106" s="117">
        <f t="shared" si="21"/>
        <v>2321286.3479999998</v>
      </c>
    </row>
    <row r="107" spans="1:16" ht="18.75">
      <c r="A107" s="3" t="s">
        <v>67</v>
      </c>
      <c r="B107" s="305" t="s">
        <v>148</v>
      </c>
      <c r="C107" s="37" t="s">
        <v>16</v>
      </c>
      <c r="D107" s="244">
        <v>0.845</v>
      </c>
      <c r="E107" s="161">
        <v>0.856</v>
      </c>
      <c r="F107" s="152">
        <v>2.158</v>
      </c>
      <c r="G107" s="161">
        <v>5.206</v>
      </c>
      <c r="H107" s="161">
        <v>17.984</v>
      </c>
      <c r="I107" s="152">
        <v>29.507</v>
      </c>
      <c r="J107" s="161">
        <v>2.813</v>
      </c>
      <c r="K107" s="152">
        <v>2.059</v>
      </c>
      <c r="L107" s="161">
        <v>4.908</v>
      </c>
      <c r="M107" s="152">
        <v>7.881</v>
      </c>
      <c r="N107" s="161">
        <v>3.628</v>
      </c>
      <c r="O107" s="152">
        <v>2.908</v>
      </c>
      <c r="P107" s="116">
        <f t="shared" si="21"/>
        <v>80.753</v>
      </c>
    </row>
    <row r="108" spans="1:16" ht="18.75">
      <c r="A108" s="10"/>
      <c r="B108" s="306"/>
      <c r="C108" s="38" t="s">
        <v>18</v>
      </c>
      <c r="D108" s="245">
        <v>1731.63</v>
      </c>
      <c r="E108" s="162">
        <v>2701.738</v>
      </c>
      <c r="F108" s="153">
        <v>7680.079</v>
      </c>
      <c r="G108" s="162">
        <v>12208.368</v>
      </c>
      <c r="H108" s="162">
        <v>30622.048</v>
      </c>
      <c r="I108" s="153">
        <v>39224.748</v>
      </c>
      <c r="J108" s="162">
        <v>4246.444</v>
      </c>
      <c r="K108" s="153">
        <v>1550.079</v>
      </c>
      <c r="L108" s="162">
        <v>7305.501</v>
      </c>
      <c r="M108" s="153">
        <v>4378.757</v>
      </c>
      <c r="N108" s="162">
        <v>4604.043</v>
      </c>
      <c r="O108" s="153">
        <v>3422.029</v>
      </c>
      <c r="P108" s="117">
        <f t="shared" si="21"/>
        <v>119675.464</v>
      </c>
    </row>
    <row r="109" spans="1:16" ht="18.75">
      <c r="A109" s="10"/>
      <c r="B109" s="305" t="s">
        <v>149</v>
      </c>
      <c r="C109" s="37" t="s">
        <v>16</v>
      </c>
      <c r="D109" s="244">
        <v>2.956</v>
      </c>
      <c r="E109" s="161">
        <v>10.921</v>
      </c>
      <c r="F109" s="152">
        <v>14.871</v>
      </c>
      <c r="G109" s="161">
        <v>18.127</v>
      </c>
      <c r="H109" s="161">
        <v>15.745</v>
      </c>
      <c r="I109" s="152">
        <v>9.136</v>
      </c>
      <c r="J109" s="161">
        <v>1.666</v>
      </c>
      <c r="K109" s="152">
        <v>2.569</v>
      </c>
      <c r="L109" s="161">
        <v>14.576</v>
      </c>
      <c r="M109" s="152">
        <v>10.514</v>
      </c>
      <c r="N109" s="161">
        <v>1.789</v>
      </c>
      <c r="O109" s="152">
        <v>4.522</v>
      </c>
      <c r="P109" s="116">
        <f t="shared" si="21"/>
        <v>107.39200000000001</v>
      </c>
    </row>
    <row r="110" spans="1:16" ht="18.75">
      <c r="A110" s="10"/>
      <c r="B110" s="306"/>
      <c r="C110" s="38" t="s">
        <v>18</v>
      </c>
      <c r="D110" s="245">
        <v>2724.078</v>
      </c>
      <c r="E110" s="162">
        <v>8719.537</v>
      </c>
      <c r="F110" s="153">
        <v>13753.194</v>
      </c>
      <c r="G110" s="162">
        <v>12085.838</v>
      </c>
      <c r="H110" s="162">
        <v>8728.011</v>
      </c>
      <c r="I110" s="153">
        <v>5218.722</v>
      </c>
      <c r="J110" s="162">
        <v>1013.88</v>
      </c>
      <c r="K110" s="153">
        <v>1310.234</v>
      </c>
      <c r="L110" s="162">
        <v>6873.599</v>
      </c>
      <c r="M110" s="153">
        <v>4953.273</v>
      </c>
      <c r="N110" s="162">
        <v>1570.034</v>
      </c>
      <c r="O110" s="153">
        <v>4197.606</v>
      </c>
      <c r="P110" s="117">
        <f t="shared" si="21"/>
        <v>71148.006</v>
      </c>
    </row>
    <row r="111" spans="1:16" ht="18.75">
      <c r="A111" s="3" t="s">
        <v>68</v>
      </c>
      <c r="B111" s="305" t="s">
        <v>150</v>
      </c>
      <c r="C111" s="37" t="s">
        <v>16</v>
      </c>
      <c r="D111" s="244"/>
      <c r="E111" s="161"/>
      <c r="F111" s="152"/>
      <c r="G111" s="161">
        <v>92.49</v>
      </c>
      <c r="H111" s="161"/>
      <c r="I111" s="152"/>
      <c r="J111" s="161"/>
      <c r="K111" s="152"/>
      <c r="L111" s="161"/>
      <c r="M111" s="152"/>
      <c r="N111" s="161"/>
      <c r="O111" s="152"/>
      <c r="P111" s="116">
        <f>SUM(D111:O111)</f>
        <v>92.49</v>
      </c>
    </row>
    <row r="112" spans="1:16" ht="18.75">
      <c r="A112" s="10"/>
      <c r="B112" s="306"/>
      <c r="C112" s="38" t="s">
        <v>18</v>
      </c>
      <c r="D112" s="245"/>
      <c r="E112" s="162"/>
      <c r="F112" s="153"/>
      <c r="G112" s="162">
        <v>4250.012</v>
      </c>
      <c r="H112" s="162"/>
      <c r="I112" s="153"/>
      <c r="J112" s="162"/>
      <c r="K112" s="153"/>
      <c r="L112" s="162"/>
      <c r="M112" s="153"/>
      <c r="N112" s="162"/>
      <c r="O112" s="153"/>
      <c r="P112" s="117">
        <f>SUM(D112:O112)</f>
        <v>4250.012</v>
      </c>
    </row>
    <row r="113" spans="1:16" ht="18.75">
      <c r="A113" s="10"/>
      <c r="B113" s="305" t="s">
        <v>151</v>
      </c>
      <c r="C113" s="37" t="s">
        <v>16</v>
      </c>
      <c r="D113" s="244">
        <v>13.435</v>
      </c>
      <c r="E113" s="161">
        <v>8.637</v>
      </c>
      <c r="F113" s="152">
        <v>5.168</v>
      </c>
      <c r="G113" s="161">
        <v>0.767</v>
      </c>
      <c r="H113" s="161"/>
      <c r="I113" s="152"/>
      <c r="J113" s="161"/>
      <c r="K113" s="152"/>
      <c r="L113" s="161"/>
      <c r="M113" s="152"/>
      <c r="N113" s="161">
        <v>6.199</v>
      </c>
      <c r="O113" s="152">
        <v>16.483</v>
      </c>
      <c r="P113" s="116">
        <f aca="true" t="shared" si="22" ref="P113:P130">SUM(D113:O113)</f>
        <v>50.68900000000001</v>
      </c>
    </row>
    <row r="114" spans="1:16" ht="18.75">
      <c r="A114" s="10"/>
      <c r="B114" s="306"/>
      <c r="C114" s="38" t="s">
        <v>18</v>
      </c>
      <c r="D114" s="245">
        <v>20089.475</v>
      </c>
      <c r="E114" s="162">
        <v>11720.513</v>
      </c>
      <c r="F114" s="153">
        <v>6298.338</v>
      </c>
      <c r="G114" s="162">
        <v>858.439</v>
      </c>
      <c r="H114" s="162"/>
      <c r="I114" s="153"/>
      <c r="J114" s="162"/>
      <c r="K114" s="153"/>
      <c r="L114" s="162"/>
      <c r="M114" s="153"/>
      <c r="N114" s="162">
        <v>17605.22</v>
      </c>
      <c r="O114" s="153">
        <v>37476.787</v>
      </c>
      <c r="P114" s="117">
        <f t="shared" si="22"/>
        <v>94048.772</v>
      </c>
    </row>
    <row r="115" spans="1:16" ht="18.75">
      <c r="A115" s="3" t="s">
        <v>70</v>
      </c>
      <c r="B115" s="305" t="s">
        <v>152</v>
      </c>
      <c r="C115" s="37" t="s">
        <v>16</v>
      </c>
      <c r="D115" s="244">
        <v>4.797</v>
      </c>
      <c r="E115" s="161">
        <v>2.919</v>
      </c>
      <c r="F115" s="152">
        <v>1.828</v>
      </c>
      <c r="G115" s="161">
        <v>0.035</v>
      </c>
      <c r="H115" s="161">
        <v>0.279</v>
      </c>
      <c r="I115" s="152">
        <v>0.524</v>
      </c>
      <c r="J115" s="161">
        <v>0.948</v>
      </c>
      <c r="K115" s="152">
        <v>0.494</v>
      </c>
      <c r="L115" s="161">
        <v>0.318</v>
      </c>
      <c r="M115" s="152">
        <v>5.187</v>
      </c>
      <c r="N115" s="161">
        <v>4.843</v>
      </c>
      <c r="O115" s="152">
        <v>6.11</v>
      </c>
      <c r="P115" s="116">
        <f t="shared" si="22"/>
        <v>28.281999999999996</v>
      </c>
    </row>
    <row r="116" spans="1:16" ht="18.75">
      <c r="A116" s="10"/>
      <c r="B116" s="306"/>
      <c r="C116" s="38" t="s">
        <v>18</v>
      </c>
      <c r="D116" s="245">
        <v>4123.232</v>
      </c>
      <c r="E116" s="162">
        <v>2302.162</v>
      </c>
      <c r="F116" s="153">
        <v>1291.928</v>
      </c>
      <c r="G116" s="162">
        <v>29.652</v>
      </c>
      <c r="H116" s="162">
        <v>175.069</v>
      </c>
      <c r="I116" s="153">
        <v>324.276</v>
      </c>
      <c r="J116" s="162">
        <v>172.591</v>
      </c>
      <c r="K116" s="153">
        <v>114.798</v>
      </c>
      <c r="L116" s="162">
        <v>235.81</v>
      </c>
      <c r="M116" s="153">
        <v>4691.22</v>
      </c>
      <c r="N116" s="162">
        <v>4464.925</v>
      </c>
      <c r="O116" s="153">
        <v>5869.866</v>
      </c>
      <c r="P116" s="117">
        <f t="shared" si="22"/>
        <v>23795.529000000002</v>
      </c>
    </row>
    <row r="117" spans="1:16" ht="18.75">
      <c r="A117" s="10"/>
      <c r="B117" s="305" t="s">
        <v>72</v>
      </c>
      <c r="C117" s="37" t="s">
        <v>16</v>
      </c>
      <c r="D117" s="244">
        <v>4.863</v>
      </c>
      <c r="E117" s="161">
        <v>5.252</v>
      </c>
      <c r="F117" s="152">
        <v>6.918</v>
      </c>
      <c r="G117" s="161">
        <v>10.385</v>
      </c>
      <c r="H117" s="161">
        <v>11.703</v>
      </c>
      <c r="I117" s="152">
        <v>13.403</v>
      </c>
      <c r="J117" s="161">
        <v>9.483</v>
      </c>
      <c r="K117" s="152">
        <v>6.715</v>
      </c>
      <c r="L117" s="161">
        <v>8.052</v>
      </c>
      <c r="M117" s="152">
        <v>9.305</v>
      </c>
      <c r="N117" s="161">
        <v>6.097</v>
      </c>
      <c r="O117" s="152">
        <v>9.263</v>
      </c>
      <c r="P117" s="116">
        <f t="shared" si="22"/>
        <v>101.43900000000001</v>
      </c>
    </row>
    <row r="118" spans="1:16" ht="18.75">
      <c r="A118" s="10"/>
      <c r="B118" s="306"/>
      <c r="C118" s="38" t="s">
        <v>18</v>
      </c>
      <c r="D118" s="245">
        <v>4542.535</v>
      </c>
      <c r="E118" s="162">
        <v>4929.741</v>
      </c>
      <c r="F118" s="153">
        <v>6385.895</v>
      </c>
      <c r="G118" s="162">
        <v>8156.035</v>
      </c>
      <c r="H118" s="162">
        <v>8314.622</v>
      </c>
      <c r="I118" s="153">
        <v>8665.443</v>
      </c>
      <c r="J118" s="162">
        <v>6485.628</v>
      </c>
      <c r="K118" s="153">
        <v>5346.303</v>
      </c>
      <c r="L118" s="162">
        <v>7324.717</v>
      </c>
      <c r="M118" s="153">
        <v>7786.647</v>
      </c>
      <c r="N118" s="162">
        <v>5745.941</v>
      </c>
      <c r="O118" s="153">
        <v>7574.285</v>
      </c>
      <c r="P118" s="117">
        <f t="shared" si="22"/>
        <v>81257.792</v>
      </c>
    </row>
    <row r="119" spans="1:16" ht="18.75">
      <c r="A119" s="3" t="s">
        <v>23</v>
      </c>
      <c r="B119" s="305" t="s">
        <v>153</v>
      </c>
      <c r="C119" s="37" t="s">
        <v>16</v>
      </c>
      <c r="D119" s="244">
        <v>4.729</v>
      </c>
      <c r="E119" s="161">
        <v>3.956</v>
      </c>
      <c r="F119" s="152">
        <v>6.92</v>
      </c>
      <c r="G119" s="161">
        <v>7.769</v>
      </c>
      <c r="H119" s="161">
        <v>6.907</v>
      </c>
      <c r="I119" s="152">
        <v>5.658</v>
      </c>
      <c r="J119" s="161">
        <v>27.291</v>
      </c>
      <c r="K119" s="152">
        <v>21.636</v>
      </c>
      <c r="L119" s="161">
        <v>3.6</v>
      </c>
      <c r="M119" s="152">
        <v>3.614</v>
      </c>
      <c r="N119" s="161">
        <v>6.834</v>
      </c>
      <c r="O119" s="152">
        <v>5.941</v>
      </c>
      <c r="P119" s="116">
        <f t="shared" si="22"/>
        <v>104.855</v>
      </c>
    </row>
    <row r="120" spans="1:16" ht="18.75">
      <c r="A120" s="10"/>
      <c r="B120" s="306"/>
      <c r="C120" s="38" t="s">
        <v>18</v>
      </c>
      <c r="D120" s="245">
        <v>7792.602</v>
      </c>
      <c r="E120" s="162">
        <v>5720.632</v>
      </c>
      <c r="F120" s="153">
        <v>3682.82</v>
      </c>
      <c r="G120" s="162">
        <v>2872.811</v>
      </c>
      <c r="H120" s="162">
        <v>5266.595</v>
      </c>
      <c r="I120" s="153">
        <v>7232.374</v>
      </c>
      <c r="J120" s="162">
        <v>9447.14</v>
      </c>
      <c r="K120" s="153">
        <v>4000.591</v>
      </c>
      <c r="L120" s="162">
        <v>1254.476</v>
      </c>
      <c r="M120" s="153">
        <v>1213.999</v>
      </c>
      <c r="N120" s="162">
        <v>15869.672</v>
      </c>
      <c r="O120" s="153">
        <v>12284.51</v>
      </c>
      <c r="P120" s="117">
        <f t="shared" si="22"/>
        <v>76638.22200000001</v>
      </c>
    </row>
    <row r="121" spans="1:16" ht="18.75">
      <c r="A121" s="10"/>
      <c r="B121" s="15" t="s">
        <v>20</v>
      </c>
      <c r="C121" s="37" t="s">
        <v>16</v>
      </c>
      <c r="D121" s="244">
        <v>0.441</v>
      </c>
      <c r="E121" s="161">
        <v>0.265</v>
      </c>
      <c r="F121" s="152">
        <v>2.778</v>
      </c>
      <c r="G121" s="161">
        <v>6.547</v>
      </c>
      <c r="H121" s="161">
        <v>10.124</v>
      </c>
      <c r="I121" s="152">
        <v>47.582</v>
      </c>
      <c r="J121" s="161">
        <v>12.077</v>
      </c>
      <c r="K121" s="152">
        <v>9.831</v>
      </c>
      <c r="L121" s="161">
        <v>1.829</v>
      </c>
      <c r="M121" s="152">
        <v>0.328</v>
      </c>
      <c r="N121" s="161">
        <v>0.288</v>
      </c>
      <c r="O121" s="152">
        <v>1.254</v>
      </c>
      <c r="P121" s="116">
        <f t="shared" si="22"/>
        <v>93.344</v>
      </c>
    </row>
    <row r="122" spans="1:16" ht="18.75">
      <c r="A122" s="10"/>
      <c r="B122" s="7" t="s">
        <v>73</v>
      </c>
      <c r="C122" s="38" t="s">
        <v>18</v>
      </c>
      <c r="D122" s="245">
        <v>2197.715</v>
      </c>
      <c r="E122" s="162">
        <v>1914.415</v>
      </c>
      <c r="F122" s="153">
        <v>4554.027</v>
      </c>
      <c r="G122" s="162">
        <v>7973.501</v>
      </c>
      <c r="H122" s="162">
        <v>11029.924</v>
      </c>
      <c r="I122" s="153">
        <v>13616.586</v>
      </c>
      <c r="J122" s="162">
        <v>13805.128</v>
      </c>
      <c r="K122" s="153">
        <v>9854.135</v>
      </c>
      <c r="L122" s="162">
        <v>3173.838</v>
      </c>
      <c r="M122" s="153">
        <v>1850.249</v>
      </c>
      <c r="N122" s="162">
        <v>1640.626</v>
      </c>
      <c r="O122" s="153">
        <v>3301.496</v>
      </c>
      <c r="P122" s="117">
        <f t="shared" si="22"/>
        <v>74911.64</v>
      </c>
    </row>
    <row r="123" spans="1:16" ht="18.75">
      <c r="A123" s="10"/>
      <c r="B123" s="303" t="s">
        <v>129</v>
      </c>
      <c r="C123" s="37" t="s">
        <v>16</v>
      </c>
      <c r="D123" s="183">
        <f aca="true" t="shared" si="23" ref="D123:G124">D101+D103+D105+D107+D109+D111+D113+D115+D117+D119+D121</f>
        <v>1282.392</v>
      </c>
      <c r="E123" s="183">
        <f t="shared" si="23"/>
        <v>136.61399999999995</v>
      </c>
      <c r="F123" s="183">
        <f t="shared" si="23"/>
        <v>86.69800000000002</v>
      </c>
      <c r="G123" s="183">
        <f t="shared" si="23"/>
        <v>192.63</v>
      </c>
      <c r="H123" s="183">
        <f aca="true" t="shared" si="24" ref="H123:O124">H101+H103+H105+H107+H109+H111+H113+H115+H117+H119+H121</f>
        <v>548.3739999999999</v>
      </c>
      <c r="I123" s="183">
        <f t="shared" si="24"/>
        <v>3182.5569999999993</v>
      </c>
      <c r="J123" s="183">
        <f t="shared" si="24"/>
        <v>601.0160000000001</v>
      </c>
      <c r="K123" s="183">
        <f t="shared" si="24"/>
        <v>521.407</v>
      </c>
      <c r="L123" s="183">
        <f t="shared" si="24"/>
        <v>4362.356000000001</v>
      </c>
      <c r="M123" s="183">
        <f t="shared" si="24"/>
        <v>2157.928</v>
      </c>
      <c r="N123" s="183">
        <f t="shared" si="24"/>
        <v>3455.536</v>
      </c>
      <c r="O123" s="183">
        <f t="shared" si="24"/>
        <v>1925.0319999999997</v>
      </c>
      <c r="P123" s="116">
        <f t="shared" si="22"/>
        <v>18452.54</v>
      </c>
    </row>
    <row r="124" spans="1:16" ht="18.75">
      <c r="A124" s="8"/>
      <c r="B124" s="304"/>
      <c r="C124" s="38" t="s">
        <v>18</v>
      </c>
      <c r="D124" s="184">
        <f t="shared" si="23"/>
        <v>294293.22900000005</v>
      </c>
      <c r="E124" s="184">
        <f t="shared" si="23"/>
        <v>79388.98399999998</v>
      </c>
      <c r="F124" s="184">
        <f t="shared" si="23"/>
        <v>60851.77800000001</v>
      </c>
      <c r="G124" s="184">
        <f t="shared" si="23"/>
        <v>70053.11200000001</v>
      </c>
      <c r="H124" s="184">
        <f t="shared" si="24"/>
        <v>136091.574</v>
      </c>
      <c r="I124" s="184">
        <f t="shared" si="24"/>
        <v>385691.08000000013</v>
      </c>
      <c r="J124" s="184">
        <f t="shared" si="24"/>
        <v>156968.806</v>
      </c>
      <c r="K124" s="184">
        <f t="shared" si="24"/>
        <v>150086.57499999998</v>
      </c>
      <c r="L124" s="184">
        <f t="shared" si="24"/>
        <v>472518.82499999995</v>
      </c>
      <c r="M124" s="184">
        <f t="shared" si="24"/>
        <v>316215.74899999995</v>
      </c>
      <c r="N124" s="184">
        <f t="shared" si="24"/>
        <v>542472.3480000001</v>
      </c>
      <c r="O124" s="184">
        <f t="shared" si="24"/>
        <v>417324.815</v>
      </c>
      <c r="P124" s="117">
        <f t="shared" si="22"/>
        <v>3081956.8750000005</v>
      </c>
    </row>
    <row r="125" spans="1:16" ht="18.75">
      <c r="A125" s="3" t="s">
        <v>0</v>
      </c>
      <c r="B125" s="305" t="s">
        <v>74</v>
      </c>
      <c r="C125" s="37" t="s">
        <v>16</v>
      </c>
      <c r="D125" s="244"/>
      <c r="E125" s="161"/>
      <c r="F125" s="152"/>
      <c r="G125" s="161"/>
      <c r="H125" s="161"/>
      <c r="I125" s="152"/>
      <c r="J125" s="161"/>
      <c r="K125" s="152"/>
      <c r="L125" s="161"/>
      <c r="M125" s="152"/>
      <c r="N125" s="161"/>
      <c r="O125" s="152"/>
      <c r="P125" s="116">
        <f t="shared" si="22"/>
        <v>0</v>
      </c>
    </row>
    <row r="126" spans="1:16" ht="18.75">
      <c r="A126" s="3" t="s">
        <v>0</v>
      </c>
      <c r="B126" s="306"/>
      <c r="C126" s="38" t="s">
        <v>18</v>
      </c>
      <c r="D126" s="245"/>
      <c r="E126" s="162"/>
      <c r="F126" s="153"/>
      <c r="G126" s="162"/>
      <c r="H126" s="162"/>
      <c r="I126" s="153"/>
      <c r="J126" s="162"/>
      <c r="K126" s="153"/>
      <c r="L126" s="162"/>
      <c r="M126" s="153"/>
      <c r="N126" s="162"/>
      <c r="O126" s="153"/>
      <c r="P126" s="117">
        <f t="shared" si="22"/>
        <v>0</v>
      </c>
    </row>
    <row r="127" spans="1:16" ht="18.75">
      <c r="A127" s="3" t="s">
        <v>75</v>
      </c>
      <c r="B127" s="305" t="s">
        <v>76</v>
      </c>
      <c r="C127" s="37" t="s">
        <v>16</v>
      </c>
      <c r="D127" s="244"/>
      <c r="E127" s="161"/>
      <c r="F127" s="152"/>
      <c r="G127" s="161"/>
      <c r="H127" s="161"/>
      <c r="I127" s="152"/>
      <c r="J127" s="161"/>
      <c r="K127" s="152"/>
      <c r="L127" s="161"/>
      <c r="M127" s="152"/>
      <c r="N127" s="161"/>
      <c r="O127" s="152"/>
      <c r="P127" s="116">
        <f t="shared" si="22"/>
        <v>0</v>
      </c>
    </row>
    <row r="128" spans="1:16" ht="18.75">
      <c r="A128" s="10"/>
      <c r="B128" s="306"/>
      <c r="C128" s="38" t="s">
        <v>18</v>
      </c>
      <c r="D128" s="245"/>
      <c r="E128" s="162"/>
      <c r="F128" s="153"/>
      <c r="G128" s="162"/>
      <c r="H128" s="162"/>
      <c r="I128" s="153"/>
      <c r="J128" s="162"/>
      <c r="K128" s="153"/>
      <c r="L128" s="162"/>
      <c r="M128" s="153"/>
      <c r="N128" s="162"/>
      <c r="O128" s="153"/>
      <c r="P128" s="117">
        <f t="shared" si="22"/>
        <v>0</v>
      </c>
    </row>
    <row r="129" spans="1:16" ht="18.75">
      <c r="A129" s="3" t="s">
        <v>77</v>
      </c>
      <c r="B129" s="15" t="s">
        <v>20</v>
      </c>
      <c r="C129" s="41" t="s">
        <v>16</v>
      </c>
      <c r="D129" s="247">
        <v>10.787</v>
      </c>
      <c r="E129" s="167">
        <v>12.433</v>
      </c>
      <c r="F129" s="192">
        <v>10.974</v>
      </c>
      <c r="G129" s="167">
        <v>1.324</v>
      </c>
      <c r="H129" s="167">
        <v>0.716</v>
      </c>
      <c r="I129" s="192">
        <v>0.514</v>
      </c>
      <c r="J129" s="167">
        <v>0.438</v>
      </c>
      <c r="K129" s="192">
        <v>0.415</v>
      </c>
      <c r="L129" s="167">
        <v>0.363</v>
      </c>
      <c r="M129" s="192">
        <v>0.404</v>
      </c>
      <c r="N129" s="167">
        <v>2.126</v>
      </c>
      <c r="O129" s="192">
        <v>2.847</v>
      </c>
      <c r="P129" s="123">
        <f t="shared" si="22"/>
        <v>43.34100000000001</v>
      </c>
    </row>
    <row r="130" spans="1:16" ht="18.75">
      <c r="A130" s="10"/>
      <c r="B130" s="15" t="s">
        <v>78</v>
      </c>
      <c r="C130" s="37" t="s">
        <v>79</v>
      </c>
      <c r="D130" s="244"/>
      <c r="E130" s="161"/>
      <c r="F130" s="152"/>
      <c r="G130" s="161"/>
      <c r="H130" s="161"/>
      <c r="I130" s="152"/>
      <c r="J130" s="161"/>
      <c r="K130" s="152"/>
      <c r="L130" s="161"/>
      <c r="M130" s="152"/>
      <c r="N130" s="161"/>
      <c r="O130" s="152"/>
      <c r="P130" s="116">
        <f t="shared" si="22"/>
        <v>0</v>
      </c>
    </row>
    <row r="131" spans="1:16" ht="18.75">
      <c r="A131" s="3" t="s">
        <v>23</v>
      </c>
      <c r="B131" s="6"/>
      <c r="C131" s="38" t="s">
        <v>18</v>
      </c>
      <c r="D131" s="245">
        <v>4622.262</v>
      </c>
      <c r="E131" s="162">
        <v>4566.656</v>
      </c>
      <c r="F131" s="193">
        <v>3257.237</v>
      </c>
      <c r="G131" s="162">
        <v>924.718</v>
      </c>
      <c r="H131" s="162">
        <v>321.624</v>
      </c>
      <c r="I131" s="153">
        <v>239.104</v>
      </c>
      <c r="J131" s="162">
        <v>88.205</v>
      </c>
      <c r="K131" s="153">
        <v>124.749</v>
      </c>
      <c r="L131" s="162">
        <v>81.749</v>
      </c>
      <c r="M131" s="153">
        <v>87.208</v>
      </c>
      <c r="N131" s="162">
        <v>420.657</v>
      </c>
      <c r="O131" s="248">
        <v>1135.909</v>
      </c>
      <c r="P131" s="117">
        <f aca="true" t="shared" si="25" ref="P131:P137">SUM(D131:O131)</f>
        <v>15870.077999999998</v>
      </c>
    </row>
    <row r="132" spans="1:16" ht="18.75">
      <c r="A132" s="10"/>
      <c r="B132" s="4" t="s">
        <v>0</v>
      </c>
      <c r="C132" s="41" t="s">
        <v>16</v>
      </c>
      <c r="D132" s="194">
        <f>D125+D127+D129</f>
        <v>10.787</v>
      </c>
      <c r="E132" s="194">
        <f>E125+E127+E129</f>
        <v>12.433</v>
      </c>
      <c r="F132" s="194">
        <f>F125+F127+F129</f>
        <v>10.974</v>
      </c>
      <c r="G132" s="249">
        <f>G125+G127+G129</f>
        <v>1.324</v>
      </c>
      <c r="H132" s="249">
        <f aca="true" t="shared" si="26" ref="H132:O132">H125+H127+H129</f>
        <v>0.716</v>
      </c>
      <c r="I132" s="194">
        <f t="shared" si="26"/>
        <v>0.514</v>
      </c>
      <c r="J132" s="194">
        <f t="shared" si="26"/>
        <v>0.438</v>
      </c>
      <c r="K132" s="194">
        <f t="shared" si="26"/>
        <v>0.415</v>
      </c>
      <c r="L132" s="194">
        <f t="shared" si="26"/>
        <v>0.363</v>
      </c>
      <c r="M132" s="194">
        <f t="shared" si="26"/>
        <v>0.404</v>
      </c>
      <c r="N132" s="194">
        <f t="shared" si="26"/>
        <v>2.126</v>
      </c>
      <c r="O132" s="194">
        <f t="shared" si="26"/>
        <v>2.847</v>
      </c>
      <c r="P132" s="123">
        <f t="shared" si="25"/>
        <v>43.34100000000001</v>
      </c>
    </row>
    <row r="133" spans="1:16" ht="18.75">
      <c r="A133" s="10"/>
      <c r="B133" s="17" t="s">
        <v>232</v>
      </c>
      <c r="C133" s="37" t="s">
        <v>79</v>
      </c>
      <c r="D133" s="188">
        <f aca="true" t="shared" si="27" ref="D133:K133">D130</f>
        <v>0</v>
      </c>
      <c r="E133" s="188">
        <f t="shared" si="27"/>
        <v>0</v>
      </c>
      <c r="F133" s="188">
        <f t="shared" si="27"/>
        <v>0</v>
      </c>
      <c r="G133" s="187">
        <f t="shared" si="27"/>
        <v>0</v>
      </c>
      <c r="H133" s="187">
        <f t="shared" si="27"/>
        <v>0</v>
      </c>
      <c r="I133" s="188">
        <f t="shared" si="27"/>
        <v>0</v>
      </c>
      <c r="J133" s="188">
        <f t="shared" si="27"/>
        <v>0</v>
      </c>
      <c r="K133" s="188">
        <f t="shared" si="27"/>
        <v>0</v>
      </c>
      <c r="L133" s="188"/>
      <c r="M133" s="188">
        <f>M130</f>
        <v>0</v>
      </c>
      <c r="N133" s="188">
        <f>N130</f>
        <v>0</v>
      </c>
      <c r="O133" s="188">
        <f>O130</f>
        <v>0</v>
      </c>
      <c r="P133" s="116">
        <f t="shared" si="25"/>
        <v>0</v>
      </c>
    </row>
    <row r="134" spans="1:16" ht="18.75">
      <c r="A134" s="8"/>
      <c r="B134" s="6"/>
      <c r="C134" s="46" t="s">
        <v>18</v>
      </c>
      <c r="D134" s="186">
        <f aca="true" t="shared" si="28" ref="D134:K134">D126+D128+D131</f>
        <v>4622.262</v>
      </c>
      <c r="E134" s="186">
        <f t="shared" si="28"/>
        <v>4566.656</v>
      </c>
      <c r="F134" s="186">
        <f t="shared" si="28"/>
        <v>3257.237</v>
      </c>
      <c r="G134" s="184">
        <f t="shared" si="28"/>
        <v>924.718</v>
      </c>
      <c r="H134" s="184">
        <f t="shared" si="28"/>
        <v>321.624</v>
      </c>
      <c r="I134" s="186">
        <f t="shared" si="28"/>
        <v>239.104</v>
      </c>
      <c r="J134" s="186">
        <f t="shared" si="28"/>
        <v>88.205</v>
      </c>
      <c r="K134" s="186">
        <f t="shared" si="28"/>
        <v>124.749</v>
      </c>
      <c r="L134" s="186">
        <v>81.749</v>
      </c>
      <c r="M134" s="186">
        <f>M126+M128+M131</f>
        <v>87.208</v>
      </c>
      <c r="N134" s="186">
        <f>N126+N128+N131</f>
        <v>420.657</v>
      </c>
      <c r="O134" s="186">
        <f>O126+O128+O131</f>
        <v>1135.909</v>
      </c>
      <c r="P134" s="117">
        <f t="shared" si="25"/>
        <v>15870.077999999998</v>
      </c>
    </row>
    <row r="135" spans="1:16" s="30" customFormat="1" ht="18.75">
      <c r="A135" s="19"/>
      <c r="B135" s="20" t="s">
        <v>0</v>
      </c>
      <c r="C135" s="42" t="s">
        <v>16</v>
      </c>
      <c r="D135" s="250">
        <f>D132+D123+D99</f>
        <v>3652.8979999999997</v>
      </c>
      <c r="E135" s="250">
        <f>E132+E123+E99</f>
        <v>4016.7630000000013</v>
      </c>
      <c r="F135" s="250">
        <f aca="true" t="shared" si="29" ref="F135:O135">F132+F123+F99</f>
        <v>2665.2980000000002</v>
      </c>
      <c r="G135" s="250">
        <f t="shared" si="29"/>
        <v>3577.301</v>
      </c>
      <c r="H135" s="250">
        <f t="shared" si="29"/>
        <v>6665.8960000000025</v>
      </c>
      <c r="I135" s="250">
        <f t="shared" si="29"/>
        <v>12755.496000000001</v>
      </c>
      <c r="J135" s="250">
        <f t="shared" si="29"/>
        <v>12828.863</v>
      </c>
      <c r="K135" s="250">
        <f t="shared" si="29"/>
        <v>9351.721999999998</v>
      </c>
      <c r="L135" s="250">
        <f t="shared" si="29"/>
        <v>15097.315999999999</v>
      </c>
      <c r="M135" s="250">
        <f t="shared" si="29"/>
        <v>14829.109000000002</v>
      </c>
      <c r="N135" s="250">
        <f t="shared" si="29"/>
        <v>17478.375</v>
      </c>
      <c r="O135" s="250">
        <f t="shared" si="29"/>
        <v>12023.678</v>
      </c>
      <c r="P135" s="125">
        <f t="shared" si="25"/>
        <v>114942.71499999998</v>
      </c>
    </row>
    <row r="136" spans="1:16" s="30" customFormat="1" ht="18.75">
      <c r="A136" s="19"/>
      <c r="B136" s="22" t="s">
        <v>206</v>
      </c>
      <c r="C136" s="43" t="s">
        <v>79</v>
      </c>
      <c r="D136" s="188">
        <f>D133</f>
        <v>0</v>
      </c>
      <c r="E136" s="188">
        <f>E133</f>
        <v>0</v>
      </c>
      <c r="F136" s="188">
        <f aca="true" t="shared" si="30" ref="F136:O136">F133</f>
        <v>0</v>
      </c>
      <c r="G136" s="188">
        <f t="shared" si="30"/>
        <v>0</v>
      </c>
      <c r="H136" s="188">
        <f t="shared" si="30"/>
        <v>0</v>
      </c>
      <c r="I136" s="188">
        <f t="shared" si="30"/>
        <v>0</v>
      </c>
      <c r="J136" s="188">
        <f t="shared" si="30"/>
        <v>0</v>
      </c>
      <c r="K136" s="188">
        <f t="shared" si="30"/>
        <v>0</v>
      </c>
      <c r="L136" s="188">
        <f t="shared" si="30"/>
        <v>0</v>
      </c>
      <c r="M136" s="188">
        <f t="shared" si="30"/>
        <v>0</v>
      </c>
      <c r="N136" s="188">
        <f t="shared" si="30"/>
        <v>0</v>
      </c>
      <c r="O136" s="188">
        <f t="shared" si="30"/>
        <v>0</v>
      </c>
      <c r="P136" s="128">
        <f t="shared" si="25"/>
        <v>0</v>
      </c>
    </row>
    <row r="137" spans="1:16" s="30" customFormat="1" ht="19.5" thickBot="1">
      <c r="A137" s="24"/>
      <c r="B137" s="25"/>
      <c r="C137" s="44" t="s">
        <v>18</v>
      </c>
      <c r="D137" s="251">
        <f>D134+D124+D100</f>
        <v>706219.5950000001</v>
      </c>
      <c r="E137" s="251">
        <f>E134+E124+E100</f>
        <v>547512.535</v>
      </c>
      <c r="F137" s="251">
        <f aca="true" t="shared" si="31" ref="F137:O137">F134+F124+F100</f>
        <v>611488.603</v>
      </c>
      <c r="G137" s="251">
        <f t="shared" si="31"/>
        <v>871319.455</v>
      </c>
      <c r="H137" s="251">
        <f t="shared" si="31"/>
        <v>1031723.942</v>
      </c>
      <c r="I137" s="251">
        <f t="shared" si="31"/>
        <v>2056786.4000000001</v>
      </c>
      <c r="J137" s="251">
        <f t="shared" si="31"/>
        <v>2275993.1339999996</v>
      </c>
      <c r="K137" s="251">
        <f t="shared" si="31"/>
        <v>1184124.7040000001</v>
      </c>
      <c r="L137" s="251">
        <f t="shared" si="31"/>
        <v>1298232.149</v>
      </c>
      <c r="M137" s="251">
        <f t="shared" si="31"/>
        <v>1704506.0089999998</v>
      </c>
      <c r="N137" s="251">
        <f t="shared" si="31"/>
        <v>1880424.985</v>
      </c>
      <c r="O137" s="251">
        <f t="shared" si="31"/>
        <v>1041381.791</v>
      </c>
      <c r="P137" s="130">
        <f t="shared" si="25"/>
        <v>15209713.302</v>
      </c>
    </row>
    <row r="138" spans="15:16" ht="18.75">
      <c r="O138" s="34"/>
      <c r="P138" s="36" t="s">
        <v>93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1" useFirstPageNumber="1" fitToHeight="2" fitToWidth="2" horizontalDpi="600" verticalDpi="600" orientation="landscape" paperSize="12" scale="50" r:id="rId1"/>
  <headerFooter alignWithMargins="0">
    <oddFooter>&amp;C&amp;16- &amp;P -</oddFoot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8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148" customWidth="1"/>
  </cols>
  <sheetData>
    <row r="1" ht="18.75">
      <c r="B1" s="16" t="s">
        <v>0</v>
      </c>
    </row>
    <row r="2" spans="1:15" ht="19.5" thickBot="1">
      <c r="A2" s="13" t="s">
        <v>84</v>
      </c>
      <c r="B2" s="31"/>
      <c r="C2" s="13"/>
      <c r="O2" s="13" t="s">
        <v>90</v>
      </c>
    </row>
    <row r="3" spans="1:16" ht="18.75">
      <c r="A3" s="1"/>
      <c r="B3" s="2"/>
      <c r="C3" s="2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3" t="s">
        <v>0</v>
      </c>
      <c r="B4" s="305" t="s">
        <v>15</v>
      </c>
      <c r="C4" s="5" t="s">
        <v>16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16">
        <f aca="true" t="shared" si="0" ref="P4:P35">SUM(D4:O4)</f>
        <v>0</v>
      </c>
    </row>
    <row r="5" spans="1:16" ht="18.75">
      <c r="A5" s="3" t="s">
        <v>17</v>
      </c>
      <c r="B5" s="306"/>
      <c r="C5" s="7" t="s">
        <v>18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17">
        <f t="shared" si="0"/>
        <v>0</v>
      </c>
    </row>
    <row r="6" spans="1:16" ht="18.75">
      <c r="A6" s="3" t="s">
        <v>19</v>
      </c>
      <c r="B6" s="15" t="s">
        <v>20</v>
      </c>
      <c r="C6" s="5" t="s">
        <v>16</v>
      </c>
      <c r="D6" s="171"/>
      <c r="E6" s="171"/>
      <c r="F6" s="171"/>
      <c r="G6" s="171"/>
      <c r="H6" s="171">
        <v>0.198</v>
      </c>
      <c r="I6" s="171">
        <v>0.085</v>
      </c>
      <c r="J6" s="171"/>
      <c r="K6" s="171"/>
      <c r="L6" s="171"/>
      <c r="M6" s="171"/>
      <c r="N6" s="171"/>
      <c r="O6" s="171"/>
      <c r="P6" s="116">
        <f t="shared" si="0"/>
        <v>0.28300000000000003</v>
      </c>
    </row>
    <row r="7" spans="1:16" ht="18.75">
      <c r="A7" s="3" t="s">
        <v>21</v>
      </c>
      <c r="B7" s="7" t="s">
        <v>22</v>
      </c>
      <c r="C7" s="7" t="s">
        <v>18</v>
      </c>
      <c r="D7" s="172"/>
      <c r="E7" s="172"/>
      <c r="F7" s="172"/>
      <c r="G7" s="172"/>
      <c r="H7" s="172">
        <v>4.536</v>
      </c>
      <c r="I7" s="172">
        <v>1.743</v>
      </c>
      <c r="J7" s="172"/>
      <c r="K7" s="172"/>
      <c r="L7" s="172"/>
      <c r="M7" s="172"/>
      <c r="N7" s="172"/>
      <c r="O7" s="172"/>
      <c r="P7" s="117">
        <f t="shared" si="0"/>
        <v>6.279</v>
      </c>
    </row>
    <row r="8" spans="1:16" ht="18.75">
      <c r="A8" s="3" t="s">
        <v>23</v>
      </c>
      <c r="B8" s="303" t="s">
        <v>129</v>
      </c>
      <c r="C8" s="5" t="s">
        <v>16</v>
      </c>
      <c r="D8" s="176">
        <f aca="true" t="shared" si="1" ref="D8:G9">D4+D6</f>
        <v>0</v>
      </c>
      <c r="E8" s="176">
        <f t="shared" si="1"/>
        <v>0</v>
      </c>
      <c r="F8" s="173">
        <f t="shared" si="1"/>
        <v>0</v>
      </c>
      <c r="G8" s="173">
        <f t="shared" si="1"/>
        <v>0</v>
      </c>
      <c r="H8" s="173">
        <f aca="true" t="shared" si="2" ref="H8:O9">H4+H6</f>
        <v>0.198</v>
      </c>
      <c r="I8" s="234">
        <f t="shared" si="2"/>
        <v>0.085</v>
      </c>
      <c r="J8" s="234">
        <f t="shared" si="2"/>
        <v>0</v>
      </c>
      <c r="K8" s="234">
        <f t="shared" si="2"/>
        <v>0</v>
      </c>
      <c r="L8" s="234">
        <f t="shared" si="2"/>
        <v>0</v>
      </c>
      <c r="M8" s="234">
        <f t="shared" si="2"/>
        <v>0</v>
      </c>
      <c r="N8" s="234">
        <f t="shared" si="2"/>
        <v>0</v>
      </c>
      <c r="O8" s="234">
        <f t="shared" si="2"/>
        <v>0</v>
      </c>
      <c r="P8" s="116">
        <f t="shared" si="0"/>
        <v>0.28300000000000003</v>
      </c>
    </row>
    <row r="9" spans="1:16" ht="18.75">
      <c r="A9" s="8"/>
      <c r="B9" s="304"/>
      <c r="C9" s="7" t="s">
        <v>18</v>
      </c>
      <c r="D9" s="177">
        <f t="shared" si="1"/>
        <v>0</v>
      </c>
      <c r="E9" s="177">
        <f t="shared" si="1"/>
        <v>0</v>
      </c>
      <c r="F9" s="174">
        <f t="shared" si="1"/>
        <v>0</v>
      </c>
      <c r="G9" s="174">
        <f t="shared" si="1"/>
        <v>0</v>
      </c>
      <c r="H9" s="174">
        <f t="shared" si="2"/>
        <v>4.536</v>
      </c>
      <c r="I9" s="177">
        <f t="shared" si="2"/>
        <v>1.743</v>
      </c>
      <c r="J9" s="177">
        <f t="shared" si="2"/>
        <v>0</v>
      </c>
      <c r="K9" s="177">
        <f t="shared" si="2"/>
        <v>0</v>
      </c>
      <c r="L9" s="177">
        <f t="shared" si="2"/>
        <v>0</v>
      </c>
      <c r="M9" s="177">
        <f t="shared" si="2"/>
        <v>0</v>
      </c>
      <c r="N9" s="177">
        <f t="shared" si="2"/>
        <v>0</v>
      </c>
      <c r="O9" s="177">
        <f t="shared" si="2"/>
        <v>0</v>
      </c>
      <c r="P9" s="117">
        <f t="shared" si="0"/>
        <v>6.279</v>
      </c>
    </row>
    <row r="10" spans="1:16" ht="18.75">
      <c r="A10" s="307" t="s">
        <v>25</v>
      </c>
      <c r="B10" s="308"/>
      <c r="C10" s="5" t="s">
        <v>16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16">
        <f t="shared" si="0"/>
        <v>0</v>
      </c>
    </row>
    <row r="11" spans="1:16" ht="18.75">
      <c r="A11" s="309"/>
      <c r="B11" s="310"/>
      <c r="C11" s="7" t="s">
        <v>18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17">
        <f t="shared" si="0"/>
        <v>0</v>
      </c>
    </row>
    <row r="12" spans="1:16" ht="18.75">
      <c r="A12" s="10"/>
      <c r="B12" s="305" t="s">
        <v>26</v>
      </c>
      <c r="C12" s="5" t="s">
        <v>16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16">
        <f t="shared" si="0"/>
        <v>0</v>
      </c>
    </row>
    <row r="13" spans="1:16" ht="18.75">
      <c r="A13" s="3" t="s">
        <v>0</v>
      </c>
      <c r="B13" s="306"/>
      <c r="C13" s="7" t="s">
        <v>18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17">
        <f t="shared" si="0"/>
        <v>0</v>
      </c>
    </row>
    <row r="14" spans="1:16" ht="18.75">
      <c r="A14" s="3" t="s">
        <v>27</v>
      </c>
      <c r="B14" s="305" t="s">
        <v>28</v>
      </c>
      <c r="C14" s="5" t="s">
        <v>16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16">
        <f t="shared" si="0"/>
        <v>0</v>
      </c>
    </row>
    <row r="15" spans="1:16" ht="18.75">
      <c r="A15" s="3" t="s">
        <v>0</v>
      </c>
      <c r="B15" s="306"/>
      <c r="C15" s="7" t="s">
        <v>18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17">
        <f t="shared" si="0"/>
        <v>0</v>
      </c>
    </row>
    <row r="16" spans="1:16" ht="18.75">
      <c r="A16" s="3" t="s">
        <v>29</v>
      </c>
      <c r="B16" s="305" t="s">
        <v>30</v>
      </c>
      <c r="C16" s="5" t="s">
        <v>16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16">
        <f t="shared" si="0"/>
        <v>0</v>
      </c>
    </row>
    <row r="17" spans="1:16" ht="18.75">
      <c r="A17" s="10"/>
      <c r="B17" s="306"/>
      <c r="C17" s="7" t="s">
        <v>18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17">
        <f t="shared" si="0"/>
        <v>0</v>
      </c>
    </row>
    <row r="18" spans="1:16" ht="18.75">
      <c r="A18" s="3" t="s">
        <v>31</v>
      </c>
      <c r="B18" s="15" t="s">
        <v>130</v>
      </c>
      <c r="C18" s="5" t="s">
        <v>16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16">
        <f t="shared" si="0"/>
        <v>0</v>
      </c>
    </row>
    <row r="19" spans="1:16" ht="18.75">
      <c r="A19" s="10"/>
      <c r="B19" s="7" t="s">
        <v>131</v>
      </c>
      <c r="C19" s="7" t="s">
        <v>18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17">
        <f t="shared" si="0"/>
        <v>0</v>
      </c>
    </row>
    <row r="20" spans="1:16" ht="18.75">
      <c r="A20" s="3" t="s">
        <v>23</v>
      </c>
      <c r="B20" s="305" t="s">
        <v>32</v>
      </c>
      <c r="C20" s="5" t="s">
        <v>16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16">
        <f t="shared" si="0"/>
        <v>0</v>
      </c>
    </row>
    <row r="21" spans="1:16" ht="18.75">
      <c r="A21" s="10"/>
      <c r="B21" s="306"/>
      <c r="C21" s="7" t="s">
        <v>18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17">
        <f t="shared" si="0"/>
        <v>0</v>
      </c>
    </row>
    <row r="22" spans="1:16" ht="18.75">
      <c r="A22" s="10"/>
      <c r="B22" s="303" t="s">
        <v>132</v>
      </c>
      <c r="C22" s="5" t="s">
        <v>16</v>
      </c>
      <c r="D22" s="175">
        <f aca="true" t="shared" si="3" ref="D22:G23">D12+D14+D16+D18+D20</f>
        <v>0</v>
      </c>
      <c r="E22" s="175">
        <f t="shared" si="3"/>
        <v>0</v>
      </c>
      <c r="F22" s="175">
        <f t="shared" si="3"/>
        <v>0</v>
      </c>
      <c r="G22" s="175">
        <f t="shared" si="3"/>
        <v>0</v>
      </c>
      <c r="H22" s="175">
        <f aca="true" t="shared" si="4" ref="H22:O23">H12+H14+H16+H18+H20</f>
        <v>0</v>
      </c>
      <c r="I22" s="175">
        <f t="shared" si="4"/>
        <v>0</v>
      </c>
      <c r="J22" s="175">
        <f t="shared" si="4"/>
        <v>0</v>
      </c>
      <c r="K22" s="175">
        <f t="shared" si="4"/>
        <v>0</v>
      </c>
      <c r="L22" s="175">
        <f t="shared" si="4"/>
        <v>0</v>
      </c>
      <c r="M22" s="175">
        <f t="shared" si="4"/>
        <v>0</v>
      </c>
      <c r="N22" s="175">
        <f t="shared" si="4"/>
        <v>0</v>
      </c>
      <c r="O22" s="175">
        <f t="shared" si="4"/>
        <v>0</v>
      </c>
      <c r="P22" s="116">
        <f t="shared" si="0"/>
        <v>0</v>
      </c>
    </row>
    <row r="23" spans="1:16" ht="18.75">
      <c r="A23" s="8"/>
      <c r="B23" s="304"/>
      <c r="C23" s="7" t="s">
        <v>18</v>
      </c>
      <c r="D23" s="164">
        <f t="shared" si="3"/>
        <v>0</v>
      </c>
      <c r="E23" s="164">
        <f t="shared" si="3"/>
        <v>0</v>
      </c>
      <c r="F23" s="164">
        <f t="shared" si="3"/>
        <v>0</v>
      </c>
      <c r="G23" s="164">
        <f t="shared" si="3"/>
        <v>0</v>
      </c>
      <c r="H23" s="164">
        <f t="shared" si="4"/>
        <v>0</v>
      </c>
      <c r="I23" s="164">
        <f t="shared" si="4"/>
        <v>0</v>
      </c>
      <c r="J23" s="164">
        <f t="shared" si="4"/>
        <v>0</v>
      </c>
      <c r="K23" s="164">
        <f t="shared" si="4"/>
        <v>0</v>
      </c>
      <c r="L23" s="164">
        <f t="shared" si="4"/>
        <v>0</v>
      </c>
      <c r="M23" s="164">
        <f t="shared" si="4"/>
        <v>0</v>
      </c>
      <c r="N23" s="164">
        <f t="shared" si="4"/>
        <v>0</v>
      </c>
      <c r="O23" s="164">
        <f t="shared" si="4"/>
        <v>0</v>
      </c>
      <c r="P23" s="117">
        <f t="shared" si="0"/>
        <v>0</v>
      </c>
    </row>
    <row r="24" spans="1:16" ht="18.75">
      <c r="A24" s="3" t="s">
        <v>0</v>
      </c>
      <c r="B24" s="305" t="s">
        <v>33</v>
      </c>
      <c r="C24" s="5" t="s">
        <v>16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16">
        <f t="shared" si="0"/>
        <v>0</v>
      </c>
    </row>
    <row r="25" spans="1:16" ht="18.75">
      <c r="A25" s="3" t="s">
        <v>34</v>
      </c>
      <c r="B25" s="306"/>
      <c r="C25" s="7" t="s">
        <v>18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17">
        <f t="shared" si="0"/>
        <v>0</v>
      </c>
    </row>
    <row r="26" spans="1:16" ht="18.75">
      <c r="A26" s="3" t="s">
        <v>35</v>
      </c>
      <c r="B26" s="15" t="s">
        <v>20</v>
      </c>
      <c r="C26" s="5" t="s">
        <v>16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16">
        <f t="shared" si="0"/>
        <v>0</v>
      </c>
    </row>
    <row r="27" spans="1:16" ht="18.75">
      <c r="A27" s="3" t="s">
        <v>36</v>
      </c>
      <c r="B27" s="7" t="s">
        <v>133</v>
      </c>
      <c r="C27" s="7" t="s">
        <v>18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17">
        <f t="shared" si="0"/>
        <v>0</v>
      </c>
    </row>
    <row r="28" spans="1:16" ht="18.75">
      <c r="A28" s="3" t="s">
        <v>23</v>
      </c>
      <c r="B28" s="303" t="s">
        <v>132</v>
      </c>
      <c r="C28" s="5" t="s">
        <v>16</v>
      </c>
      <c r="D28" s="198">
        <f aca="true" t="shared" si="5" ref="D28:G29">D24+D26</f>
        <v>0</v>
      </c>
      <c r="E28" s="198">
        <f t="shared" si="5"/>
        <v>0</v>
      </c>
      <c r="F28" s="173">
        <f t="shared" si="5"/>
        <v>0</v>
      </c>
      <c r="G28" s="173">
        <f t="shared" si="5"/>
        <v>0</v>
      </c>
      <c r="H28" s="173">
        <f aca="true" t="shared" si="6" ref="H28:O29">H24+H26</f>
        <v>0</v>
      </c>
      <c r="I28" s="173">
        <f t="shared" si="6"/>
        <v>0</v>
      </c>
      <c r="J28" s="173">
        <f t="shared" si="6"/>
        <v>0</v>
      </c>
      <c r="K28" s="173">
        <f t="shared" si="6"/>
        <v>0</v>
      </c>
      <c r="L28" s="173">
        <f t="shared" si="6"/>
        <v>0</v>
      </c>
      <c r="M28" s="173">
        <f t="shared" si="6"/>
        <v>0</v>
      </c>
      <c r="N28" s="173">
        <f t="shared" si="6"/>
        <v>0</v>
      </c>
      <c r="O28" s="173">
        <f t="shared" si="6"/>
        <v>0</v>
      </c>
      <c r="P28" s="116">
        <f t="shared" si="0"/>
        <v>0</v>
      </c>
    </row>
    <row r="29" spans="1:16" ht="18.75">
      <c r="A29" s="8"/>
      <c r="B29" s="304"/>
      <c r="C29" s="7" t="s">
        <v>18</v>
      </c>
      <c r="D29" s="174">
        <f t="shared" si="5"/>
        <v>0</v>
      </c>
      <c r="E29" s="174">
        <f t="shared" si="5"/>
        <v>0</v>
      </c>
      <c r="F29" s="174">
        <f t="shared" si="5"/>
        <v>0</v>
      </c>
      <c r="G29" s="174">
        <f t="shared" si="5"/>
        <v>0</v>
      </c>
      <c r="H29" s="174">
        <f t="shared" si="6"/>
        <v>0</v>
      </c>
      <c r="I29" s="174">
        <f t="shared" si="6"/>
        <v>0</v>
      </c>
      <c r="J29" s="174">
        <f t="shared" si="6"/>
        <v>0</v>
      </c>
      <c r="K29" s="174">
        <f t="shared" si="6"/>
        <v>0</v>
      </c>
      <c r="L29" s="174">
        <f t="shared" si="6"/>
        <v>0</v>
      </c>
      <c r="M29" s="174">
        <f t="shared" si="6"/>
        <v>0</v>
      </c>
      <c r="N29" s="174">
        <f t="shared" si="6"/>
        <v>0</v>
      </c>
      <c r="O29" s="174">
        <f t="shared" si="6"/>
        <v>0</v>
      </c>
      <c r="P29" s="117">
        <f t="shared" si="0"/>
        <v>0</v>
      </c>
    </row>
    <row r="30" spans="1:16" ht="18.75">
      <c r="A30" s="3" t="s">
        <v>0</v>
      </c>
      <c r="B30" s="305" t="s">
        <v>37</v>
      </c>
      <c r="C30" s="5" t="s">
        <v>16</v>
      </c>
      <c r="D30" s="171">
        <v>0.019</v>
      </c>
      <c r="E30" s="171">
        <v>0.011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16">
        <f t="shared" si="0"/>
        <v>0.03</v>
      </c>
    </row>
    <row r="31" spans="1:16" ht="18.75">
      <c r="A31" s="3" t="s">
        <v>38</v>
      </c>
      <c r="B31" s="306"/>
      <c r="C31" s="7" t="s">
        <v>18</v>
      </c>
      <c r="D31" s="172">
        <v>13.398</v>
      </c>
      <c r="E31" s="172">
        <v>5.985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17">
        <f t="shared" si="0"/>
        <v>19.383</v>
      </c>
    </row>
    <row r="32" spans="1:16" ht="18.75">
      <c r="A32" s="3" t="s">
        <v>0</v>
      </c>
      <c r="B32" s="305" t="s">
        <v>39</v>
      </c>
      <c r="C32" s="5" t="s">
        <v>16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16">
        <f t="shared" si="0"/>
        <v>0</v>
      </c>
    </row>
    <row r="33" spans="1:16" ht="18.75">
      <c r="A33" s="3" t="s">
        <v>40</v>
      </c>
      <c r="B33" s="306"/>
      <c r="C33" s="7" t="s">
        <v>18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17">
        <f t="shared" si="0"/>
        <v>0</v>
      </c>
    </row>
    <row r="34" spans="1:16" ht="18.75">
      <c r="A34" s="10"/>
      <c r="B34" s="15" t="s">
        <v>20</v>
      </c>
      <c r="C34" s="5" t="s">
        <v>16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16">
        <f t="shared" si="0"/>
        <v>0</v>
      </c>
    </row>
    <row r="35" spans="1:16" ht="18.75">
      <c r="A35" s="3" t="s">
        <v>23</v>
      </c>
      <c r="B35" s="7" t="s">
        <v>134</v>
      </c>
      <c r="C35" s="7" t="s">
        <v>18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17">
        <f t="shared" si="0"/>
        <v>0</v>
      </c>
    </row>
    <row r="36" spans="1:16" ht="18.75">
      <c r="A36" s="10"/>
      <c r="B36" s="303" t="s">
        <v>129</v>
      </c>
      <c r="C36" s="5" t="s">
        <v>16</v>
      </c>
      <c r="D36" s="176">
        <f aca="true" t="shared" si="7" ref="D36:G37">D30+D32+D34</f>
        <v>0.019</v>
      </c>
      <c r="E36" s="176">
        <f t="shared" si="7"/>
        <v>0.011</v>
      </c>
      <c r="F36" s="176">
        <f t="shared" si="7"/>
        <v>0</v>
      </c>
      <c r="G36" s="176">
        <f t="shared" si="7"/>
        <v>0</v>
      </c>
      <c r="H36" s="176">
        <f aca="true" t="shared" si="8" ref="H36:O37">H30+H32+H34</f>
        <v>0</v>
      </c>
      <c r="I36" s="176">
        <f t="shared" si="8"/>
        <v>0</v>
      </c>
      <c r="J36" s="176">
        <f t="shared" si="8"/>
        <v>0</v>
      </c>
      <c r="K36" s="176">
        <f t="shared" si="8"/>
        <v>0</v>
      </c>
      <c r="L36" s="176">
        <f t="shared" si="8"/>
        <v>0</v>
      </c>
      <c r="M36" s="176">
        <f t="shared" si="8"/>
        <v>0</v>
      </c>
      <c r="N36" s="176">
        <f t="shared" si="8"/>
        <v>0</v>
      </c>
      <c r="O36" s="176">
        <f t="shared" si="8"/>
        <v>0</v>
      </c>
      <c r="P36" s="116">
        <f aca="true" t="shared" si="9" ref="P36:P67">SUM(D36:O36)</f>
        <v>0.03</v>
      </c>
    </row>
    <row r="37" spans="1:16" ht="18.75">
      <c r="A37" s="8"/>
      <c r="B37" s="304"/>
      <c r="C37" s="7" t="s">
        <v>18</v>
      </c>
      <c r="D37" s="177">
        <f t="shared" si="7"/>
        <v>13.398</v>
      </c>
      <c r="E37" s="177">
        <f t="shared" si="7"/>
        <v>5.985</v>
      </c>
      <c r="F37" s="177">
        <f t="shared" si="7"/>
        <v>0</v>
      </c>
      <c r="G37" s="177">
        <f t="shared" si="7"/>
        <v>0</v>
      </c>
      <c r="H37" s="177">
        <f t="shared" si="8"/>
        <v>0</v>
      </c>
      <c r="I37" s="177">
        <f t="shared" si="8"/>
        <v>0</v>
      </c>
      <c r="J37" s="177">
        <f t="shared" si="8"/>
        <v>0</v>
      </c>
      <c r="K37" s="177">
        <f t="shared" si="8"/>
        <v>0</v>
      </c>
      <c r="L37" s="177">
        <f t="shared" si="8"/>
        <v>0</v>
      </c>
      <c r="M37" s="177">
        <f t="shared" si="8"/>
        <v>0</v>
      </c>
      <c r="N37" s="177">
        <f t="shared" si="8"/>
        <v>0</v>
      </c>
      <c r="O37" s="177">
        <f t="shared" si="8"/>
        <v>0</v>
      </c>
      <c r="P37" s="117">
        <f t="shared" si="9"/>
        <v>19.383</v>
      </c>
    </row>
    <row r="38" spans="1:16" ht="18.75">
      <c r="A38" s="307" t="s">
        <v>41</v>
      </c>
      <c r="B38" s="308"/>
      <c r="C38" s="5" t="s">
        <v>16</v>
      </c>
      <c r="D38" s="171"/>
      <c r="E38" s="171"/>
      <c r="F38" s="171"/>
      <c r="G38" s="171"/>
      <c r="H38" s="171"/>
      <c r="I38" s="171"/>
      <c r="J38" s="171"/>
      <c r="K38" s="171"/>
      <c r="L38" s="171">
        <v>0.154</v>
      </c>
      <c r="M38" s="171">
        <v>0.168</v>
      </c>
      <c r="N38" s="171">
        <v>0.038</v>
      </c>
      <c r="O38" s="171"/>
      <c r="P38" s="116">
        <f t="shared" si="9"/>
        <v>0.36</v>
      </c>
    </row>
    <row r="39" spans="1:16" ht="18.75">
      <c r="A39" s="309"/>
      <c r="B39" s="310"/>
      <c r="C39" s="7" t="s">
        <v>18</v>
      </c>
      <c r="D39" s="172"/>
      <c r="E39" s="172"/>
      <c r="F39" s="172"/>
      <c r="G39" s="172"/>
      <c r="H39" s="172"/>
      <c r="I39" s="172"/>
      <c r="J39" s="172"/>
      <c r="K39" s="172"/>
      <c r="L39" s="172">
        <v>3.739</v>
      </c>
      <c r="M39" s="172">
        <v>5.735</v>
      </c>
      <c r="N39" s="172">
        <v>1.923</v>
      </c>
      <c r="O39" s="172"/>
      <c r="P39" s="117">
        <f t="shared" si="9"/>
        <v>11.397</v>
      </c>
    </row>
    <row r="40" spans="1:16" ht="18.75">
      <c r="A40" s="307" t="s">
        <v>42</v>
      </c>
      <c r="B40" s="308"/>
      <c r="C40" s="5" t="s">
        <v>16</v>
      </c>
      <c r="D40" s="171"/>
      <c r="E40" s="171"/>
      <c r="F40" s="171"/>
      <c r="G40" s="171"/>
      <c r="H40" s="171"/>
      <c r="I40" s="171">
        <v>0.016</v>
      </c>
      <c r="J40" s="171"/>
      <c r="K40" s="171"/>
      <c r="L40" s="171">
        <v>0.007</v>
      </c>
      <c r="M40" s="171">
        <v>0.009</v>
      </c>
      <c r="N40" s="171"/>
      <c r="O40" s="171"/>
      <c r="P40" s="116">
        <f t="shared" si="9"/>
        <v>0.032</v>
      </c>
    </row>
    <row r="41" spans="1:16" ht="18.75">
      <c r="A41" s="309"/>
      <c r="B41" s="310"/>
      <c r="C41" s="7" t="s">
        <v>18</v>
      </c>
      <c r="D41" s="172"/>
      <c r="E41" s="172"/>
      <c r="F41" s="172"/>
      <c r="G41" s="172"/>
      <c r="H41" s="172"/>
      <c r="I41" s="172">
        <v>12.18</v>
      </c>
      <c r="J41" s="172"/>
      <c r="K41" s="172"/>
      <c r="L41" s="172">
        <v>2.73</v>
      </c>
      <c r="M41" s="172">
        <v>4.725</v>
      </c>
      <c r="N41" s="172"/>
      <c r="O41" s="172"/>
      <c r="P41" s="117">
        <f t="shared" si="9"/>
        <v>19.634999999999998</v>
      </c>
    </row>
    <row r="42" spans="1:16" ht="18.75">
      <c r="A42" s="307" t="s">
        <v>43</v>
      </c>
      <c r="B42" s="308"/>
      <c r="C42" s="5" t="s">
        <v>16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16">
        <f t="shared" si="9"/>
        <v>0</v>
      </c>
    </row>
    <row r="43" spans="1:16" ht="18.75">
      <c r="A43" s="309"/>
      <c r="B43" s="310"/>
      <c r="C43" s="7" t="s">
        <v>18</v>
      </c>
      <c r="D43" s="172"/>
      <c r="E43" s="172"/>
      <c r="F43" s="172"/>
      <c r="G43" s="235"/>
      <c r="H43" s="172"/>
      <c r="I43" s="172"/>
      <c r="J43" s="172"/>
      <c r="K43" s="172"/>
      <c r="L43" s="172"/>
      <c r="M43" s="172"/>
      <c r="N43" s="172"/>
      <c r="O43" s="172"/>
      <c r="P43" s="117">
        <f t="shared" si="9"/>
        <v>0</v>
      </c>
    </row>
    <row r="44" spans="1:16" ht="18.75">
      <c r="A44" s="307" t="s">
        <v>44</v>
      </c>
      <c r="B44" s="308"/>
      <c r="C44" s="5" t="s">
        <v>16</v>
      </c>
      <c r="D44" s="171"/>
      <c r="E44" s="171">
        <v>0.002</v>
      </c>
      <c r="F44" s="171"/>
      <c r="G44" s="175"/>
      <c r="H44" s="171"/>
      <c r="I44" s="171"/>
      <c r="J44" s="171"/>
      <c r="K44" s="171"/>
      <c r="L44" s="171"/>
      <c r="M44" s="171"/>
      <c r="N44" s="171"/>
      <c r="O44" s="171"/>
      <c r="P44" s="116">
        <f t="shared" si="9"/>
        <v>0.002</v>
      </c>
    </row>
    <row r="45" spans="1:16" ht="18.75">
      <c r="A45" s="309"/>
      <c r="B45" s="310"/>
      <c r="C45" s="7" t="s">
        <v>18</v>
      </c>
      <c r="D45" s="172">
        <v>0.168</v>
      </c>
      <c r="E45" s="172">
        <v>1.029</v>
      </c>
      <c r="F45" s="172">
        <v>0.105</v>
      </c>
      <c r="G45" s="172"/>
      <c r="H45" s="172"/>
      <c r="I45" s="172"/>
      <c r="J45" s="172"/>
      <c r="K45" s="172"/>
      <c r="L45" s="172"/>
      <c r="M45" s="172"/>
      <c r="N45" s="172"/>
      <c r="O45" s="172"/>
      <c r="P45" s="117">
        <f t="shared" si="9"/>
        <v>1.3019999999999998</v>
      </c>
    </row>
    <row r="46" spans="1:16" ht="18.75">
      <c r="A46" s="307" t="s">
        <v>45</v>
      </c>
      <c r="B46" s="308"/>
      <c r="C46" s="5" t="s">
        <v>16</v>
      </c>
      <c r="D46" s="171">
        <v>0.001</v>
      </c>
      <c r="E46" s="171">
        <v>0.001</v>
      </c>
      <c r="F46" s="171">
        <v>0.013</v>
      </c>
      <c r="G46" s="171">
        <v>0.01</v>
      </c>
      <c r="H46" s="171"/>
      <c r="I46" s="171"/>
      <c r="J46" s="171"/>
      <c r="K46" s="171"/>
      <c r="L46" s="171"/>
      <c r="M46" s="171"/>
      <c r="N46" s="171">
        <v>0.001</v>
      </c>
      <c r="O46" s="171"/>
      <c r="P46" s="116">
        <f t="shared" si="9"/>
        <v>0.026000000000000002</v>
      </c>
    </row>
    <row r="47" spans="1:16" ht="18.75">
      <c r="A47" s="309"/>
      <c r="B47" s="310"/>
      <c r="C47" s="7" t="s">
        <v>18</v>
      </c>
      <c r="D47" s="172">
        <v>0.756</v>
      </c>
      <c r="E47" s="172">
        <v>1.176</v>
      </c>
      <c r="F47" s="172">
        <v>13.377</v>
      </c>
      <c r="G47" s="172">
        <v>11.55</v>
      </c>
      <c r="H47" s="172"/>
      <c r="I47" s="172"/>
      <c r="J47" s="172"/>
      <c r="K47" s="172"/>
      <c r="L47" s="172"/>
      <c r="M47" s="172"/>
      <c r="N47" s="172">
        <v>1.47</v>
      </c>
      <c r="O47" s="172"/>
      <c r="P47" s="117">
        <f t="shared" si="9"/>
        <v>28.329</v>
      </c>
    </row>
    <row r="48" spans="1:16" ht="18.75">
      <c r="A48" s="307" t="s">
        <v>46</v>
      </c>
      <c r="B48" s="308"/>
      <c r="C48" s="5" t="s">
        <v>16</v>
      </c>
      <c r="D48" s="171"/>
      <c r="E48" s="171"/>
      <c r="F48" s="171"/>
      <c r="G48" s="171"/>
      <c r="H48" s="171"/>
      <c r="I48" s="171"/>
      <c r="J48" s="171"/>
      <c r="K48" s="171"/>
      <c r="L48" s="171">
        <v>0.004</v>
      </c>
      <c r="M48" s="171"/>
      <c r="N48" s="171"/>
      <c r="O48" s="171"/>
      <c r="P48" s="116">
        <f t="shared" si="9"/>
        <v>0.004</v>
      </c>
    </row>
    <row r="49" spans="1:16" ht="18.75">
      <c r="A49" s="309"/>
      <c r="B49" s="310"/>
      <c r="C49" s="7" t="s">
        <v>18</v>
      </c>
      <c r="D49" s="172"/>
      <c r="E49" s="172"/>
      <c r="F49" s="172"/>
      <c r="G49" s="172"/>
      <c r="H49" s="172"/>
      <c r="I49" s="172"/>
      <c r="J49" s="172"/>
      <c r="K49" s="172"/>
      <c r="L49" s="172">
        <v>0.084</v>
      </c>
      <c r="M49" s="172"/>
      <c r="N49" s="172"/>
      <c r="O49" s="172"/>
      <c r="P49" s="117">
        <f t="shared" si="9"/>
        <v>0.084</v>
      </c>
    </row>
    <row r="50" spans="1:16" ht="18.75">
      <c r="A50" s="307" t="s">
        <v>47</v>
      </c>
      <c r="B50" s="308"/>
      <c r="C50" s="5" t="s">
        <v>16</v>
      </c>
      <c r="D50" s="171"/>
      <c r="E50" s="171"/>
      <c r="F50" s="171"/>
      <c r="G50" s="171"/>
      <c r="H50" s="171"/>
      <c r="I50" s="171">
        <v>0.001</v>
      </c>
      <c r="J50" s="171"/>
      <c r="K50" s="171"/>
      <c r="L50" s="171"/>
      <c r="M50" s="171"/>
      <c r="N50" s="171"/>
      <c r="O50" s="171"/>
      <c r="P50" s="116">
        <f t="shared" si="9"/>
        <v>0.001</v>
      </c>
    </row>
    <row r="51" spans="1:16" ht="18.75">
      <c r="A51" s="309"/>
      <c r="B51" s="310"/>
      <c r="C51" s="7" t="s">
        <v>18</v>
      </c>
      <c r="D51" s="172"/>
      <c r="E51" s="172"/>
      <c r="F51" s="172"/>
      <c r="G51" s="172"/>
      <c r="H51" s="172"/>
      <c r="I51" s="172">
        <v>0.074</v>
      </c>
      <c r="J51" s="172"/>
      <c r="K51" s="172"/>
      <c r="L51" s="172"/>
      <c r="M51" s="172"/>
      <c r="N51" s="172"/>
      <c r="O51" s="172"/>
      <c r="P51" s="117">
        <f t="shared" si="9"/>
        <v>0.074</v>
      </c>
    </row>
    <row r="52" spans="1:16" ht="18.75">
      <c r="A52" s="307" t="s">
        <v>48</v>
      </c>
      <c r="B52" s="308"/>
      <c r="C52" s="5" t="s">
        <v>16</v>
      </c>
      <c r="D52" s="171">
        <v>0.096</v>
      </c>
      <c r="E52" s="171">
        <v>0.007</v>
      </c>
      <c r="F52" s="171">
        <v>0.009</v>
      </c>
      <c r="G52" s="171">
        <v>0.041</v>
      </c>
      <c r="H52" s="171">
        <v>0.154</v>
      </c>
      <c r="I52" s="171">
        <v>0.033</v>
      </c>
      <c r="J52" s="171"/>
      <c r="K52" s="171"/>
      <c r="L52" s="171">
        <v>1.483</v>
      </c>
      <c r="M52" s="171">
        <v>15.306</v>
      </c>
      <c r="N52" s="171">
        <v>2.813</v>
      </c>
      <c r="O52" s="171">
        <v>0.054</v>
      </c>
      <c r="P52" s="116">
        <f t="shared" si="9"/>
        <v>19.995999999999995</v>
      </c>
    </row>
    <row r="53" spans="1:16" ht="18.75">
      <c r="A53" s="309"/>
      <c r="B53" s="310"/>
      <c r="C53" s="7" t="s">
        <v>18</v>
      </c>
      <c r="D53" s="172">
        <v>24.435</v>
      </c>
      <c r="E53" s="172">
        <v>3.255</v>
      </c>
      <c r="F53" s="172">
        <v>14.385</v>
      </c>
      <c r="G53" s="172">
        <v>61.239</v>
      </c>
      <c r="H53" s="172">
        <v>90.213</v>
      </c>
      <c r="I53" s="172">
        <v>14.21</v>
      </c>
      <c r="J53" s="172"/>
      <c r="K53" s="172"/>
      <c r="L53" s="172">
        <v>501.592</v>
      </c>
      <c r="M53" s="172">
        <v>3729.7</v>
      </c>
      <c r="N53" s="172">
        <v>679.656</v>
      </c>
      <c r="O53" s="172">
        <v>10.793</v>
      </c>
      <c r="P53" s="117">
        <f t="shared" si="9"/>
        <v>5129.477999999999</v>
      </c>
    </row>
    <row r="54" spans="1:16" ht="18.75">
      <c r="A54" s="3" t="s">
        <v>0</v>
      </c>
      <c r="B54" s="305" t="s">
        <v>135</v>
      </c>
      <c r="C54" s="5" t="s">
        <v>16</v>
      </c>
      <c r="D54" s="171"/>
      <c r="E54" s="171"/>
      <c r="F54" s="171"/>
      <c r="G54" s="171">
        <v>0.004</v>
      </c>
      <c r="H54" s="171">
        <v>0.071</v>
      </c>
      <c r="I54" s="171">
        <v>0.004</v>
      </c>
      <c r="J54" s="171">
        <v>0.016</v>
      </c>
      <c r="K54" s="171"/>
      <c r="L54" s="171">
        <v>0.006</v>
      </c>
      <c r="M54" s="171">
        <v>0.013</v>
      </c>
      <c r="N54" s="171">
        <v>0.052</v>
      </c>
      <c r="O54" s="171">
        <v>0.05</v>
      </c>
      <c r="P54" s="116">
        <f t="shared" si="9"/>
        <v>0.21600000000000003</v>
      </c>
    </row>
    <row r="55" spans="1:16" ht="18.75">
      <c r="A55" s="3" t="s">
        <v>38</v>
      </c>
      <c r="B55" s="306"/>
      <c r="C55" s="7" t="s">
        <v>18</v>
      </c>
      <c r="D55" s="172">
        <v>1.26</v>
      </c>
      <c r="E55" s="172"/>
      <c r="F55" s="172"/>
      <c r="G55" s="172">
        <v>11.76</v>
      </c>
      <c r="H55" s="172">
        <v>127.582</v>
      </c>
      <c r="I55" s="172">
        <v>8.4</v>
      </c>
      <c r="J55" s="172">
        <v>38.115</v>
      </c>
      <c r="K55" s="172">
        <v>0.168</v>
      </c>
      <c r="L55" s="172">
        <v>9.45</v>
      </c>
      <c r="M55" s="172">
        <v>26.628</v>
      </c>
      <c r="N55" s="172">
        <v>110.355</v>
      </c>
      <c r="O55" s="172">
        <v>127.428</v>
      </c>
      <c r="P55" s="117">
        <f t="shared" si="9"/>
        <v>461.146</v>
      </c>
    </row>
    <row r="56" spans="1:16" ht="18.75">
      <c r="A56" s="3" t="s">
        <v>17</v>
      </c>
      <c r="B56" s="15" t="s">
        <v>20</v>
      </c>
      <c r="C56" s="5" t="s">
        <v>16</v>
      </c>
      <c r="D56" s="171"/>
      <c r="E56" s="171"/>
      <c r="F56" s="171"/>
      <c r="G56" s="171">
        <v>0.023</v>
      </c>
      <c r="H56" s="171">
        <v>0.02</v>
      </c>
      <c r="I56" s="171">
        <v>0.021</v>
      </c>
      <c r="J56" s="171">
        <v>0.004</v>
      </c>
      <c r="K56" s="171">
        <v>0.005</v>
      </c>
      <c r="L56" s="171">
        <v>0.005</v>
      </c>
      <c r="M56" s="171">
        <v>0.006</v>
      </c>
      <c r="N56" s="171"/>
      <c r="O56" s="171"/>
      <c r="P56" s="116">
        <f t="shared" si="9"/>
        <v>0.08400000000000002</v>
      </c>
    </row>
    <row r="57" spans="1:16" ht="18.75">
      <c r="A57" s="3" t="s">
        <v>23</v>
      </c>
      <c r="B57" s="7" t="s">
        <v>136</v>
      </c>
      <c r="C57" s="7" t="s">
        <v>18</v>
      </c>
      <c r="D57" s="172"/>
      <c r="E57" s="172"/>
      <c r="F57" s="172"/>
      <c r="G57" s="172">
        <v>34.726</v>
      </c>
      <c r="H57" s="172">
        <v>17.913</v>
      </c>
      <c r="I57" s="172">
        <v>21.021</v>
      </c>
      <c r="J57" s="172">
        <v>3.696</v>
      </c>
      <c r="K57" s="172">
        <v>3.402</v>
      </c>
      <c r="L57" s="172">
        <v>8.852</v>
      </c>
      <c r="M57" s="172">
        <v>6.426</v>
      </c>
      <c r="N57" s="172"/>
      <c r="O57" s="172">
        <v>0.525</v>
      </c>
      <c r="P57" s="117">
        <f t="shared" si="9"/>
        <v>96.561</v>
      </c>
    </row>
    <row r="58" spans="1:16" ht="18.75">
      <c r="A58" s="10"/>
      <c r="B58" s="303" t="s">
        <v>129</v>
      </c>
      <c r="C58" s="5" t="s">
        <v>16</v>
      </c>
      <c r="D58" s="175">
        <f aca="true" t="shared" si="10" ref="D58:G59">D54+D56</f>
        <v>0</v>
      </c>
      <c r="E58" s="175">
        <f t="shared" si="10"/>
        <v>0</v>
      </c>
      <c r="F58" s="175">
        <f t="shared" si="10"/>
        <v>0</v>
      </c>
      <c r="G58" s="175">
        <f t="shared" si="10"/>
        <v>0.027</v>
      </c>
      <c r="H58" s="175">
        <f aca="true" t="shared" si="11" ref="H58:O59">H54+H56</f>
        <v>0.091</v>
      </c>
      <c r="I58" s="175">
        <f t="shared" si="11"/>
        <v>0.025</v>
      </c>
      <c r="J58" s="175">
        <f t="shared" si="11"/>
        <v>0.02</v>
      </c>
      <c r="K58" s="175">
        <f t="shared" si="11"/>
        <v>0.005</v>
      </c>
      <c r="L58" s="175">
        <f t="shared" si="11"/>
        <v>0.011</v>
      </c>
      <c r="M58" s="175">
        <f t="shared" si="11"/>
        <v>0.019</v>
      </c>
      <c r="N58" s="175">
        <f t="shared" si="11"/>
        <v>0.052</v>
      </c>
      <c r="O58" s="175">
        <f t="shared" si="11"/>
        <v>0.05</v>
      </c>
      <c r="P58" s="116">
        <f t="shared" si="9"/>
        <v>0.3</v>
      </c>
    </row>
    <row r="59" spans="1:16" ht="18.75">
      <c r="A59" s="8"/>
      <c r="B59" s="304"/>
      <c r="C59" s="7" t="s">
        <v>18</v>
      </c>
      <c r="D59" s="164">
        <f t="shared" si="10"/>
        <v>1.26</v>
      </c>
      <c r="E59" s="164">
        <f t="shared" si="10"/>
        <v>0</v>
      </c>
      <c r="F59" s="164">
        <f t="shared" si="10"/>
        <v>0</v>
      </c>
      <c r="G59" s="164">
        <f t="shared" si="10"/>
        <v>46.486</v>
      </c>
      <c r="H59" s="164">
        <f t="shared" si="11"/>
        <v>145.495</v>
      </c>
      <c r="I59" s="164">
        <f t="shared" si="11"/>
        <v>29.421</v>
      </c>
      <c r="J59" s="164">
        <f t="shared" si="11"/>
        <v>41.811</v>
      </c>
      <c r="K59" s="164">
        <f t="shared" si="11"/>
        <v>3.5700000000000003</v>
      </c>
      <c r="L59" s="164">
        <f t="shared" si="11"/>
        <v>18.302</v>
      </c>
      <c r="M59" s="164">
        <f t="shared" si="11"/>
        <v>33.054</v>
      </c>
      <c r="N59" s="164">
        <f t="shared" si="11"/>
        <v>110.355</v>
      </c>
      <c r="O59" s="164">
        <f t="shared" si="11"/>
        <v>127.953</v>
      </c>
      <c r="P59" s="117">
        <f t="shared" si="9"/>
        <v>557.707</v>
      </c>
    </row>
    <row r="60" spans="1:16" ht="18.75">
      <c r="A60" s="3" t="s">
        <v>0</v>
      </c>
      <c r="B60" s="305" t="s">
        <v>137</v>
      </c>
      <c r="C60" s="5" t="s">
        <v>16</v>
      </c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16">
        <f t="shared" si="9"/>
        <v>0</v>
      </c>
    </row>
    <row r="61" spans="1:16" ht="18.75">
      <c r="A61" s="3" t="s">
        <v>49</v>
      </c>
      <c r="B61" s="306"/>
      <c r="C61" s="7" t="s">
        <v>18</v>
      </c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17">
        <f t="shared" si="9"/>
        <v>0</v>
      </c>
    </row>
    <row r="62" spans="1:16" ht="18.75">
      <c r="A62" s="3" t="s">
        <v>0</v>
      </c>
      <c r="B62" s="15" t="s">
        <v>50</v>
      </c>
      <c r="C62" s="5" t="s">
        <v>16</v>
      </c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16">
        <f t="shared" si="9"/>
        <v>0</v>
      </c>
    </row>
    <row r="63" spans="1:16" ht="18.75">
      <c r="A63" s="3" t="s">
        <v>51</v>
      </c>
      <c r="B63" s="7" t="s">
        <v>138</v>
      </c>
      <c r="C63" s="7" t="s">
        <v>18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17">
        <f t="shared" si="9"/>
        <v>0</v>
      </c>
    </row>
    <row r="64" spans="1:16" ht="18.75">
      <c r="A64" s="3" t="s">
        <v>0</v>
      </c>
      <c r="B64" s="305" t="s">
        <v>53</v>
      </c>
      <c r="C64" s="5" t="s">
        <v>16</v>
      </c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16">
        <f t="shared" si="9"/>
        <v>0</v>
      </c>
    </row>
    <row r="65" spans="1:16" ht="18.75">
      <c r="A65" s="3" t="s">
        <v>23</v>
      </c>
      <c r="B65" s="306"/>
      <c r="C65" s="7" t="s">
        <v>18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17">
        <f t="shared" si="9"/>
        <v>0</v>
      </c>
    </row>
    <row r="66" spans="1:16" ht="18.75">
      <c r="A66" s="10"/>
      <c r="B66" s="15" t="s">
        <v>20</v>
      </c>
      <c r="C66" s="5" t="s">
        <v>16</v>
      </c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16">
        <f t="shared" si="9"/>
        <v>0</v>
      </c>
    </row>
    <row r="67" spans="1:16" ht="19.5" thickBot="1">
      <c r="A67" s="11" t="s">
        <v>0</v>
      </c>
      <c r="B67" s="12" t="s">
        <v>138</v>
      </c>
      <c r="C67" s="12" t="s">
        <v>18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21">
        <f t="shared" si="9"/>
        <v>0</v>
      </c>
    </row>
    <row r="68" spans="4:16" ht="18.75"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7"/>
    </row>
    <row r="69" spans="1:16" ht="19.5" thickBot="1">
      <c r="A69" s="13" t="s">
        <v>84</v>
      </c>
      <c r="B69" s="31"/>
      <c r="C69" s="13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13" t="s">
        <v>139</v>
      </c>
      <c r="P69" s="13"/>
    </row>
    <row r="70" spans="1:16" ht="18.75">
      <c r="A70" s="8"/>
      <c r="B70" s="9"/>
      <c r="C70" s="9"/>
      <c r="D70" s="28" t="s">
        <v>2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14</v>
      </c>
    </row>
    <row r="71" spans="1:16" ht="18.75">
      <c r="A71" s="3" t="s">
        <v>49</v>
      </c>
      <c r="B71" s="303" t="s">
        <v>237</v>
      </c>
      <c r="C71" s="5" t="s">
        <v>16</v>
      </c>
      <c r="D71" s="225">
        <f>D60+D62+D64+D66</f>
        <v>0</v>
      </c>
      <c r="E71" s="225">
        <f aca="true" t="shared" si="12" ref="E71:O71">E60+E62+E64+E66</f>
        <v>0</v>
      </c>
      <c r="F71" s="225">
        <f t="shared" si="12"/>
        <v>0</v>
      </c>
      <c r="G71" s="225">
        <f t="shared" si="12"/>
        <v>0</v>
      </c>
      <c r="H71" s="225">
        <f t="shared" si="12"/>
        <v>0</v>
      </c>
      <c r="I71" s="225">
        <f t="shared" si="12"/>
        <v>0</v>
      </c>
      <c r="J71" s="225">
        <f t="shared" si="12"/>
        <v>0</v>
      </c>
      <c r="K71" s="225">
        <f t="shared" si="12"/>
        <v>0</v>
      </c>
      <c r="L71" s="225">
        <f t="shared" si="12"/>
        <v>0</v>
      </c>
      <c r="M71" s="225">
        <f t="shared" si="12"/>
        <v>0</v>
      </c>
      <c r="N71" s="225">
        <f t="shared" si="12"/>
        <v>0</v>
      </c>
      <c r="O71" s="225">
        <f t="shared" si="12"/>
        <v>0</v>
      </c>
      <c r="P71" s="116">
        <f aca="true" t="shared" si="13" ref="P71:P102">SUM(D71:O71)</f>
        <v>0</v>
      </c>
    </row>
    <row r="72" spans="1:16" ht="18.75">
      <c r="A72" s="14" t="s">
        <v>51</v>
      </c>
      <c r="B72" s="304"/>
      <c r="C72" s="7" t="s">
        <v>18</v>
      </c>
      <c r="D72" s="164">
        <f>D61+D63+D65+D67</f>
        <v>0</v>
      </c>
      <c r="E72" s="164">
        <f aca="true" t="shared" si="14" ref="E72:O72">E61+E63+E65+E67</f>
        <v>0</v>
      </c>
      <c r="F72" s="164">
        <f t="shared" si="14"/>
        <v>0</v>
      </c>
      <c r="G72" s="164">
        <f t="shared" si="14"/>
        <v>0</v>
      </c>
      <c r="H72" s="164">
        <f t="shared" si="14"/>
        <v>0</v>
      </c>
      <c r="I72" s="164">
        <f t="shared" si="14"/>
        <v>0</v>
      </c>
      <c r="J72" s="164">
        <f t="shared" si="14"/>
        <v>0</v>
      </c>
      <c r="K72" s="164">
        <f t="shared" si="14"/>
        <v>0</v>
      </c>
      <c r="L72" s="164">
        <f t="shared" si="14"/>
        <v>0</v>
      </c>
      <c r="M72" s="164">
        <f t="shared" si="14"/>
        <v>0</v>
      </c>
      <c r="N72" s="164">
        <f t="shared" si="14"/>
        <v>0</v>
      </c>
      <c r="O72" s="164">
        <f t="shared" si="14"/>
        <v>0</v>
      </c>
      <c r="P72" s="117">
        <f t="shared" si="13"/>
        <v>0</v>
      </c>
    </row>
    <row r="73" spans="1:16" ht="18.75">
      <c r="A73" s="3" t="s">
        <v>0</v>
      </c>
      <c r="B73" s="305" t="s">
        <v>54</v>
      </c>
      <c r="C73" s="5" t="s">
        <v>16</v>
      </c>
      <c r="D73" s="171">
        <v>1.097</v>
      </c>
      <c r="E73" s="171">
        <v>0.536</v>
      </c>
      <c r="F73" s="171">
        <v>0.197</v>
      </c>
      <c r="G73" s="171">
        <v>0.16</v>
      </c>
      <c r="H73" s="171">
        <v>0.458</v>
      </c>
      <c r="I73" s="171">
        <v>0.356</v>
      </c>
      <c r="J73" s="171">
        <v>0.126</v>
      </c>
      <c r="K73" s="171">
        <v>0.47</v>
      </c>
      <c r="L73" s="171">
        <v>0.337</v>
      </c>
      <c r="M73" s="171">
        <v>1.915</v>
      </c>
      <c r="N73" s="171">
        <v>3.255</v>
      </c>
      <c r="O73" s="171">
        <v>2.358</v>
      </c>
      <c r="P73" s="116">
        <f t="shared" si="13"/>
        <v>11.265</v>
      </c>
    </row>
    <row r="74" spans="1:16" ht="18.75">
      <c r="A74" s="3" t="s">
        <v>34</v>
      </c>
      <c r="B74" s="306"/>
      <c r="C74" s="7" t="s">
        <v>18</v>
      </c>
      <c r="D74" s="172">
        <v>1165.176</v>
      </c>
      <c r="E74" s="172">
        <v>742.219</v>
      </c>
      <c r="F74" s="172">
        <v>285.323</v>
      </c>
      <c r="G74" s="172">
        <v>208.304</v>
      </c>
      <c r="H74" s="172">
        <v>440.087</v>
      </c>
      <c r="I74" s="172">
        <v>333.392</v>
      </c>
      <c r="J74" s="172">
        <v>152.789</v>
      </c>
      <c r="K74" s="172">
        <v>662.079</v>
      </c>
      <c r="L74" s="172">
        <v>450.797</v>
      </c>
      <c r="M74" s="172">
        <v>1879.348</v>
      </c>
      <c r="N74" s="172">
        <v>2977.073</v>
      </c>
      <c r="O74" s="172">
        <v>2897.58</v>
      </c>
      <c r="P74" s="117">
        <f t="shared" si="13"/>
        <v>12194.167</v>
      </c>
    </row>
    <row r="75" spans="1:16" ht="18.75">
      <c r="A75" s="3" t="s">
        <v>0</v>
      </c>
      <c r="B75" s="305" t="s">
        <v>55</v>
      </c>
      <c r="C75" s="5" t="s">
        <v>16</v>
      </c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16">
        <f t="shared" si="13"/>
        <v>0</v>
      </c>
    </row>
    <row r="76" spans="1:16" ht="18.75">
      <c r="A76" s="3" t="s">
        <v>0</v>
      </c>
      <c r="B76" s="306"/>
      <c r="C76" s="7" t="s">
        <v>18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17">
        <f t="shared" si="13"/>
        <v>0</v>
      </c>
    </row>
    <row r="77" spans="1:16" ht="18.75">
      <c r="A77" s="3" t="s">
        <v>56</v>
      </c>
      <c r="B77" s="15" t="s">
        <v>57</v>
      </c>
      <c r="C77" s="5" t="s">
        <v>16</v>
      </c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16">
        <f t="shared" si="13"/>
        <v>0</v>
      </c>
    </row>
    <row r="78" spans="1:16" ht="18.75">
      <c r="A78" s="10"/>
      <c r="B78" s="7" t="s">
        <v>58</v>
      </c>
      <c r="C78" s="7" t="s">
        <v>18</v>
      </c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17">
        <f t="shared" si="13"/>
        <v>0</v>
      </c>
    </row>
    <row r="79" spans="1:16" ht="18.75">
      <c r="A79" s="10"/>
      <c r="B79" s="305" t="s">
        <v>59</v>
      </c>
      <c r="C79" s="5" t="s">
        <v>16</v>
      </c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16">
        <f t="shared" si="13"/>
        <v>0</v>
      </c>
    </row>
    <row r="80" spans="1:16" ht="18.75">
      <c r="A80" s="3" t="s">
        <v>17</v>
      </c>
      <c r="B80" s="306"/>
      <c r="C80" s="7" t="s">
        <v>18</v>
      </c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17">
        <f t="shared" si="13"/>
        <v>0</v>
      </c>
    </row>
    <row r="81" spans="1:16" ht="18.75">
      <c r="A81" s="10"/>
      <c r="B81" s="15" t="s">
        <v>20</v>
      </c>
      <c r="C81" s="5" t="s">
        <v>16</v>
      </c>
      <c r="D81" s="171">
        <v>0.335</v>
      </c>
      <c r="E81" s="171">
        <v>0.405</v>
      </c>
      <c r="F81" s="171">
        <v>0.593</v>
      </c>
      <c r="G81" s="171">
        <v>0.232</v>
      </c>
      <c r="H81" s="171">
        <v>0.166</v>
      </c>
      <c r="I81" s="171">
        <v>0.252</v>
      </c>
      <c r="J81" s="171">
        <v>0.398</v>
      </c>
      <c r="K81" s="171">
        <v>0.5</v>
      </c>
      <c r="L81" s="171">
        <v>0.138</v>
      </c>
      <c r="M81" s="171">
        <v>0.17</v>
      </c>
      <c r="N81" s="171">
        <v>0.214</v>
      </c>
      <c r="O81" s="171">
        <v>1.627</v>
      </c>
      <c r="P81" s="116">
        <f t="shared" si="13"/>
        <v>5.029999999999999</v>
      </c>
    </row>
    <row r="82" spans="1:16" ht="18.75">
      <c r="A82" s="10"/>
      <c r="B82" s="7" t="s">
        <v>60</v>
      </c>
      <c r="C82" s="7" t="s">
        <v>18</v>
      </c>
      <c r="D82" s="172">
        <v>303.696</v>
      </c>
      <c r="E82" s="172">
        <v>220.217</v>
      </c>
      <c r="F82" s="172">
        <v>269.171</v>
      </c>
      <c r="G82" s="172">
        <v>104.843</v>
      </c>
      <c r="H82" s="172">
        <v>105.626</v>
      </c>
      <c r="I82" s="172">
        <v>296.331</v>
      </c>
      <c r="J82" s="172">
        <v>486.368</v>
      </c>
      <c r="K82" s="172">
        <v>543.033</v>
      </c>
      <c r="L82" s="172">
        <v>277.509</v>
      </c>
      <c r="M82" s="172">
        <v>232.187</v>
      </c>
      <c r="N82" s="172">
        <v>245.971</v>
      </c>
      <c r="O82" s="172">
        <v>1102.543</v>
      </c>
      <c r="P82" s="117">
        <f t="shared" si="13"/>
        <v>4187.495</v>
      </c>
    </row>
    <row r="83" spans="1:16" ht="18.75">
      <c r="A83" s="3" t="s">
        <v>23</v>
      </c>
      <c r="B83" s="303" t="s">
        <v>132</v>
      </c>
      <c r="C83" s="5" t="s">
        <v>16</v>
      </c>
      <c r="D83" s="175">
        <f aca="true" t="shared" si="15" ref="D83:G84">D73+D75+D77+D79+D81</f>
        <v>1.432</v>
      </c>
      <c r="E83" s="175">
        <f t="shared" si="15"/>
        <v>0.9410000000000001</v>
      </c>
      <c r="F83" s="175">
        <f t="shared" si="15"/>
        <v>0.79</v>
      </c>
      <c r="G83" s="175">
        <f t="shared" si="15"/>
        <v>0.392</v>
      </c>
      <c r="H83" s="175">
        <f aca="true" t="shared" si="16" ref="H83:O84">H73+H75+H77+H79+H81</f>
        <v>0.624</v>
      </c>
      <c r="I83" s="175">
        <f t="shared" si="16"/>
        <v>0.608</v>
      </c>
      <c r="J83" s="175">
        <f t="shared" si="16"/>
        <v>0.524</v>
      </c>
      <c r="K83" s="175">
        <f t="shared" si="16"/>
        <v>0.97</v>
      </c>
      <c r="L83" s="175">
        <f t="shared" si="16"/>
        <v>0.47500000000000003</v>
      </c>
      <c r="M83" s="175">
        <f t="shared" si="16"/>
        <v>2.085</v>
      </c>
      <c r="N83" s="175">
        <f t="shared" si="16"/>
        <v>3.469</v>
      </c>
      <c r="O83" s="175">
        <f t="shared" si="16"/>
        <v>3.9850000000000003</v>
      </c>
      <c r="P83" s="116">
        <f t="shared" si="13"/>
        <v>16.294999999999998</v>
      </c>
    </row>
    <row r="84" spans="1:16" ht="18.75">
      <c r="A84" s="8"/>
      <c r="B84" s="304"/>
      <c r="C84" s="7" t="s">
        <v>18</v>
      </c>
      <c r="D84" s="164">
        <f t="shared" si="15"/>
        <v>1468.8719999999998</v>
      </c>
      <c r="E84" s="164">
        <f t="shared" si="15"/>
        <v>962.436</v>
      </c>
      <c r="F84" s="164">
        <f t="shared" si="15"/>
        <v>554.4939999999999</v>
      </c>
      <c r="G84" s="164">
        <f t="shared" si="15"/>
        <v>313.147</v>
      </c>
      <c r="H84" s="164">
        <f t="shared" si="16"/>
        <v>545.713</v>
      </c>
      <c r="I84" s="164">
        <f t="shared" si="16"/>
        <v>629.723</v>
      </c>
      <c r="J84" s="164">
        <f t="shared" si="16"/>
        <v>639.1569999999999</v>
      </c>
      <c r="K84" s="164">
        <f t="shared" si="16"/>
        <v>1205.112</v>
      </c>
      <c r="L84" s="164">
        <f t="shared" si="16"/>
        <v>728.306</v>
      </c>
      <c r="M84" s="164">
        <f t="shared" si="16"/>
        <v>2111.535</v>
      </c>
      <c r="N84" s="164">
        <f t="shared" si="16"/>
        <v>3223.044</v>
      </c>
      <c r="O84" s="164">
        <f t="shared" si="16"/>
        <v>4000.1229999999996</v>
      </c>
      <c r="P84" s="117">
        <f t="shared" si="13"/>
        <v>16381.661999999998</v>
      </c>
    </row>
    <row r="85" spans="1:16" ht="18.75">
      <c r="A85" s="307" t="s">
        <v>141</v>
      </c>
      <c r="B85" s="308"/>
      <c r="C85" s="5" t="s">
        <v>16</v>
      </c>
      <c r="D85" s="171">
        <v>1.835</v>
      </c>
      <c r="E85" s="171">
        <v>0.544</v>
      </c>
      <c r="F85" s="171">
        <v>0.477</v>
      </c>
      <c r="G85" s="171">
        <v>0.095</v>
      </c>
      <c r="H85" s="171">
        <v>1.665</v>
      </c>
      <c r="I85" s="171">
        <v>3.21</v>
      </c>
      <c r="J85" s="171">
        <v>3.862</v>
      </c>
      <c r="K85" s="171">
        <v>5.091</v>
      </c>
      <c r="L85" s="171">
        <v>5.826</v>
      </c>
      <c r="M85" s="171">
        <v>2.767</v>
      </c>
      <c r="N85" s="171">
        <v>5.23</v>
      </c>
      <c r="O85" s="171">
        <v>4.26</v>
      </c>
      <c r="P85" s="116">
        <f t="shared" si="13"/>
        <v>34.862</v>
      </c>
    </row>
    <row r="86" spans="1:16" ht="18.75">
      <c r="A86" s="309"/>
      <c r="B86" s="310"/>
      <c r="C86" s="7" t="s">
        <v>18</v>
      </c>
      <c r="D86" s="172">
        <v>1582.067</v>
      </c>
      <c r="E86" s="172">
        <v>561.964</v>
      </c>
      <c r="F86" s="172">
        <v>741.341</v>
      </c>
      <c r="G86" s="172">
        <v>195.407</v>
      </c>
      <c r="H86" s="172">
        <v>1751.097</v>
      </c>
      <c r="I86" s="172">
        <v>2566.076</v>
      </c>
      <c r="J86" s="172">
        <v>3692.375</v>
      </c>
      <c r="K86" s="172">
        <v>5329.508</v>
      </c>
      <c r="L86" s="172">
        <v>5310.987</v>
      </c>
      <c r="M86" s="172">
        <v>2730.516</v>
      </c>
      <c r="N86" s="172">
        <v>4284.87</v>
      </c>
      <c r="O86" s="172">
        <v>3682.259</v>
      </c>
      <c r="P86" s="117">
        <f t="shared" si="13"/>
        <v>32428.466999999997</v>
      </c>
    </row>
    <row r="87" spans="1:16" ht="18.75">
      <c r="A87" s="307" t="s">
        <v>61</v>
      </c>
      <c r="B87" s="308"/>
      <c r="C87" s="5" t="s">
        <v>16</v>
      </c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16">
        <f t="shared" si="13"/>
        <v>0</v>
      </c>
    </row>
    <row r="88" spans="1:16" ht="18.75">
      <c r="A88" s="309"/>
      <c r="B88" s="310"/>
      <c r="C88" s="7" t="s">
        <v>18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17">
        <f t="shared" si="13"/>
        <v>0</v>
      </c>
    </row>
    <row r="89" spans="1:16" ht="18.75">
      <c r="A89" s="307" t="s">
        <v>142</v>
      </c>
      <c r="B89" s="308"/>
      <c r="C89" s="5" t="s">
        <v>16</v>
      </c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16">
        <f t="shared" si="13"/>
        <v>0</v>
      </c>
    </row>
    <row r="90" spans="1:16" ht="18.75">
      <c r="A90" s="309"/>
      <c r="B90" s="310"/>
      <c r="C90" s="7" t="s">
        <v>18</v>
      </c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17">
        <f t="shared" si="13"/>
        <v>0</v>
      </c>
    </row>
    <row r="91" spans="1:16" ht="18.75">
      <c r="A91" s="307" t="s">
        <v>143</v>
      </c>
      <c r="B91" s="308"/>
      <c r="C91" s="5" t="s">
        <v>16</v>
      </c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16">
        <f t="shared" si="13"/>
        <v>0</v>
      </c>
    </row>
    <row r="92" spans="1:16" ht="18.75">
      <c r="A92" s="309"/>
      <c r="B92" s="310"/>
      <c r="C92" s="7" t="s">
        <v>18</v>
      </c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17">
        <f t="shared" si="13"/>
        <v>0</v>
      </c>
    </row>
    <row r="93" spans="1:16" ht="18.75">
      <c r="A93" s="307" t="s">
        <v>63</v>
      </c>
      <c r="B93" s="308"/>
      <c r="C93" s="5" t="s">
        <v>16</v>
      </c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16">
        <f t="shared" si="13"/>
        <v>0</v>
      </c>
    </row>
    <row r="94" spans="1:16" ht="18.75">
      <c r="A94" s="309"/>
      <c r="B94" s="310"/>
      <c r="C94" s="7" t="s">
        <v>18</v>
      </c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17">
        <f t="shared" si="13"/>
        <v>0</v>
      </c>
    </row>
    <row r="95" spans="1:16" ht="18.75">
      <c r="A95" s="307" t="s">
        <v>144</v>
      </c>
      <c r="B95" s="308"/>
      <c r="C95" s="5" t="s">
        <v>16</v>
      </c>
      <c r="D95" s="171">
        <v>0.063</v>
      </c>
      <c r="E95" s="171">
        <v>0.069</v>
      </c>
      <c r="F95" s="171">
        <v>0.502</v>
      </c>
      <c r="G95" s="171">
        <v>0.277</v>
      </c>
      <c r="H95" s="171">
        <v>0.235</v>
      </c>
      <c r="I95" s="171">
        <v>0.098</v>
      </c>
      <c r="J95" s="171">
        <v>0.095</v>
      </c>
      <c r="K95" s="171">
        <v>0.1</v>
      </c>
      <c r="L95" s="171">
        <v>0.025</v>
      </c>
      <c r="M95" s="171">
        <v>0.162</v>
      </c>
      <c r="N95" s="171">
        <v>0.076</v>
      </c>
      <c r="O95" s="171">
        <v>0.044</v>
      </c>
      <c r="P95" s="116">
        <f t="shared" si="13"/>
        <v>1.746</v>
      </c>
    </row>
    <row r="96" spans="1:16" ht="18.75">
      <c r="A96" s="309"/>
      <c r="B96" s="310"/>
      <c r="C96" s="7" t="s">
        <v>18</v>
      </c>
      <c r="D96" s="172">
        <v>42.336</v>
      </c>
      <c r="E96" s="172">
        <v>49.308</v>
      </c>
      <c r="F96" s="172">
        <v>412.514</v>
      </c>
      <c r="G96" s="172">
        <v>262.953</v>
      </c>
      <c r="H96" s="172">
        <v>101.798</v>
      </c>
      <c r="I96" s="172">
        <v>61.704</v>
      </c>
      <c r="J96" s="172">
        <v>64.628</v>
      </c>
      <c r="K96" s="172">
        <v>66.906</v>
      </c>
      <c r="L96" s="172">
        <v>17.304</v>
      </c>
      <c r="M96" s="172">
        <v>125.15</v>
      </c>
      <c r="N96" s="172">
        <v>42.441</v>
      </c>
      <c r="O96" s="172">
        <v>39.371</v>
      </c>
      <c r="P96" s="117">
        <f t="shared" si="13"/>
        <v>1286.4130000000002</v>
      </c>
    </row>
    <row r="97" spans="1:16" ht="18.75">
      <c r="A97" s="307" t="s">
        <v>64</v>
      </c>
      <c r="B97" s="308"/>
      <c r="C97" s="5" t="s">
        <v>16</v>
      </c>
      <c r="D97" s="171">
        <v>0.558</v>
      </c>
      <c r="E97" s="171">
        <v>0.432</v>
      </c>
      <c r="F97" s="171">
        <v>2.009</v>
      </c>
      <c r="G97" s="171">
        <v>6.698</v>
      </c>
      <c r="H97" s="171">
        <v>6.597</v>
      </c>
      <c r="I97" s="171">
        <v>2.805</v>
      </c>
      <c r="J97" s="171">
        <v>1.077</v>
      </c>
      <c r="K97" s="171">
        <v>1.163</v>
      </c>
      <c r="L97" s="171">
        <v>2.779</v>
      </c>
      <c r="M97" s="171">
        <v>7.381</v>
      </c>
      <c r="N97" s="171">
        <v>1.85</v>
      </c>
      <c r="O97" s="171">
        <v>0.716</v>
      </c>
      <c r="P97" s="116">
        <f t="shared" si="13"/>
        <v>34.065000000000005</v>
      </c>
    </row>
    <row r="98" spans="1:16" ht="18.75">
      <c r="A98" s="309"/>
      <c r="B98" s="310"/>
      <c r="C98" s="7" t="s">
        <v>18</v>
      </c>
      <c r="D98" s="172">
        <v>537.91</v>
      </c>
      <c r="E98" s="172">
        <v>503.098</v>
      </c>
      <c r="F98" s="172">
        <v>1529.795</v>
      </c>
      <c r="G98" s="172">
        <v>1511.132</v>
      </c>
      <c r="H98" s="172">
        <v>597.25</v>
      </c>
      <c r="I98" s="172">
        <v>536.954</v>
      </c>
      <c r="J98" s="172">
        <v>608.99</v>
      </c>
      <c r="K98" s="172">
        <v>498.932</v>
      </c>
      <c r="L98" s="172">
        <v>689.394</v>
      </c>
      <c r="M98" s="172">
        <v>1050.84</v>
      </c>
      <c r="N98" s="172">
        <v>857.913</v>
      </c>
      <c r="O98" s="172">
        <v>618.293</v>
      </c>
      <c r="P98" s="117">
        <f t="shared" si="13"/>
        <v>9540.500999999998</v>
      </c>
    </row>
    <row r="99" spans="1:16" ht="18.75">
      <c r="A99" s="311" t="s">
        <v>65</v>
      </c>
      <c r="B99" s="312"/>
      <c r="C99" s="5" t="s">
        <v>16</v>
      </c>
      <c r="D99" s="179">
        <f aca="true" t="shared" si="17" ref="D99:G100">D8+D10+D22+D28+D36+D38+D40+D42+D44+D46+D48+D50+D52+D58+D71+D83+D85+D87+D89+D91+D93+D95+D97</f>
        <v>4.0040000000000004</v>
      </c>
      <c r="E99" s="179">
        <f t="shared" si="17"/>
        <v>2.007</v>
      </c>
      <c r="F99" s="179">
        <f t="shared" si="17"/>
        <v>3.8</v>
      </c>
      <c r="G99" s="179">
        <f t="shared" si="17"/>
        <v>7.540000000000001</v>
      </c>
      <c r="H99" s="179">
        <f aca="true" t="shared" si="18" ref="H99:O100">H8+H10+H22+H28+H36+H38+H40+H42+H44+H46+H48+H50+H52+H58+H71+H83+H85+H87+H89+H91+H93+H95+H97</f>
        <v>9.564</v>
      </c>
      <c r="I99" s="179">
        <f t="shared" si="18"/>
        <v>6.881</v>
      </c>
      <c r="J99" s="179">
        <f t="shared" si="18"/>
        <v>5.578</v>
      </c>
      <c r="K99" s="179">
        <f t="shared" si="18"/>
        <v>7.329</v>
      </c>
      <c r="L99" s="179">
        <f t="shared" si="18"/>
        <v>10.764</v>
      </c>
      <c r="M99" s="179">
        <f t="shared" si="18"/>
        <v>27.897</v>
      </c>
      <c r="N99" s="179">
        <f t="shared" si="18"/>
        <v>13.529000000000002</v>
      </c>
      <c r="O99" s="179">
        <f t="shared" si="18"/>
        <v>9.109</v>
      </c>
      <c r="P99" s="116">
        <f t="shared" si="13"/>
        <v>108.002</v>
      </c>
    </row>
    <row r="100" spans="1:16" ht="18.75">
      <c r="A100" s="313"/>
      <c r="B100" s="314"/>
      <c r="C100" s="7" t="s">
        <v>18</v>
      </c>
      <c r="D100" s="166">
        <f t="shared" si="17"/>
        <v>3671.2019999999998</v>
      </c>
      <c r="E100" s="166">
        <f t="shared" si="17"/>
        <v>2088.251</v>
      </c>
      <c r="F100" s="166">
        <f t="shared" si="17"/>
        <v>3266.011</v>
      </c>
      <c r="G100" s="166">
        <f t="shared" si="17"/>
        <v>2401.914</v>
      </c>
      <c r="H100" s="166">
        <f t="shared" si="18"/>
        <v>3236.102</v>
      </c>
      <c r="I100" s="166">
        <f t="shared" si="18"/>
        <v>3852.085</v>
      </c>
      <c r="J100" s="166">
        <f t="shared" si="18"/>
        <v>5046.960999999999</v>
      </c>
      <c r="K100" s="166">
        <f t="shared" si="18"/>
        <v>7104.027999999999</v>
      </c>
      <c r="L100" s="166">
        <f t="shared" si="18"/>
        <v>7272.438</v>
      </c>
      <c r="M100" s="166">
        <f t="shared" si="18"/>
        <v>9791.255</v>
      </c>
      <c r="N100" s="166">
        <f t="shared" si="18"/>
        <v>9201.672</v>
      </c>
      <c r="O100" s="166">
        <f t="shared" si="18"/>
        <v>8478.792</v>
      </c>
      <c r="P100" s="117">
        <f t="shared" si="13"/>
        <v>65410.710999999996</v>
      </c>
    </row>
    <row r="101" spans="1:16" ht="18.75">
      <c r="A101" s="3" t="s">
        <v>0</v>
      </c>
      <c r="B101" s="305" t="s">
        <v>224</v>
      </c>
      <c r="C101" s="5" t="s">
        <v>16</v>
      </c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16">
        <f t="shared" si="13"/>
        <v>0</v>
      </c>
    </row>
    <row r="102" spans="1:16" ht="18.75">
      <c r="A102" s="3" t="s">
        <v>0</v>
      </c>
      <c r="B102" s="306"/>
      <c r="C102" s="7" t="s">
        <v>18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17">
        <f t="shared" si="13"/>
        <v>0</v>
      </c>
    </row>
    <row r="103" spans="1:16" ht="18.75">
      <c r="A103" s="3" t="s">
        <v>66</v>
      </c>
      <c r="B103" s="305" t="s">
        <v>225</v>
      </c>
      <c r="C103" s="5" t="s">
        <v>16</v>
      </c>
      <c r="D103" s="171">
        <v>0.969</v>
      </c>
      <c r="E103" s="171">
        <v>0.34</v>
      </c>
      <c r="F103" s="171">
        <v>0.03</v>
      </c>
      <c r="G103" s="171">
        <v>0.008</v>
      </c>
      <c r="H103" s="171">
        <v>0.644</v>
      </c>
      <c r="I103" s="171">
        <v>2.516</v>
      </c>
      <c r="J103" s="171">
        <v>0.268</v>
      </c>
      <c r="K103" s="171">
        <v>0.774</v>
      </c>
      <c r="L103" s="171">
        <v>0.265</v>
      </c>
      <c r="M103" s="171">
        <v>0.275</v>
      </c>
      <c r="N103" s="171">
        <v>1.055</v>
      </c>
      <c r="O103" s="171">
        <v>1.598</v>
      </c>
      <c r="P103" s="116">
        <f aca="true" t="shared" si="19" ref="P103:P134">SUM(D103:O103)</f>
        <v>8.741999999999999</v>
      </c>
    </row>
    <row r="104" spans="1:16" ht="18.75">
      <c r="A104" s="3" t="s">
        <v>0</v>
      </c>
      <c r="B104" s="306"/>
      <c r="C104" s="7" t="s">
        <v>18</v>
      </c>
      <c r="D104" s="172">
        <v>547.123</v>
      </c>
      <c r="E104" s="172">
        <v>156.01</v>
      </c>
      <c r="F104" s="172">
        <v>19.32</v>
      </c>
      <c r="G104" s="172">
        <v>4.2</v>
      </c>
      <c r="H104" s="172">
        <v>303.723</v>
      </c>
      <c r="I104" s="172">
        <v>912.002</v>
      </c>
      <c r="J104" s="172">
        <v>85.285</v>
      </c>
      <c r="K104" s="172">
        <v>230.371</v>
      </c>
      <c r="L104" s="172">
        <v>86.422</v>
      </c>
      <c r="M104" s="172">
        <v>119.493</v>
      </c>
      <c r="N104" s="172">
        <v>502.405</v>
      </c>
      <c r="O104" s="172">
        <v>745.39</v>
      </c>
      <c r="P104" s="117">
        <f t="shared" si="19"/>
        <v>3711.744</v>
      </c>
    </row>
    <row r="105" spans="1:16" ht="18.75">
      <c r="A105" s="3" t="s">
        <v>0</v>
      </c>
      <c r="B105" s="305" t="s">
        <v>147</v>
      </c>
      <c r="C105" s="5" t="s">
        <v>16</v>
      </c>
      <c r="D105" s="171">
        <v>0.01</v>
      </c>
      <c r="E105" s="171"/>
      <c r="F105" s="171"/>
      <c r="G105" s="171">
        <v>0.005</v>
      </c>
      <c r="H105" s="171">
        <v>0.028</v>
      </c>
      <c r="I105" s="171">
        <v>0.018</v>
      </c>
      <c r="J105" s="171">
        <v>0.002</v>
      </c>
      <c r="K105" s="171"/>
      <c r="L105" s="171"/>
      <c r="M105" s="171">
        <v>0.001</v>
      </c>
      <c r="N105" s="171">
        <v>0.025</v>
      </c>
      <c r="O105" s="171"/>
      <c r="P105" s="116">
        <f t="shared" si="19"/>
        <v>0.089</v>
      </c>
    </row>
    <row r="106" spans="1:16" ht="18.75">
      <c r="A106" s="10"/>
      <c r="B106" s="306"/>
      <c r="C106" s="7" t="s">
        <v>18</v>
      </c>
      <c r="D106" s="172">
        <v>4.2</v>
      </c>
      <c r="E106" s="172"/>
      <c r="F106" s="172"/>
      <c r="G106" s="172">
        <v>8.138</v>
      </c>
      <c r="H106" s="172">
        <v>29.778</v>
      </c>
      <c r="I106" s="172">
        <v>13.86</v>
      </c>
      <c r="J106" s="172">
        <v>0.693</v>
      </c>
      <c r="K106" s="172"/>
      <c r="L106" s="172"/>
      <c r="M106" s="172">
        <v>2.226</v>
      </c>
      <c r="N106" s="172">
        <v>9.251</v>
      </c>
      <c r="O106" s="172"/>
      <c r="P106" s="117">
        <f t="shared" si="19"/>
        <v>68.146</v>
      </c>
    </row>
    <row r="107" spans="1:16" ht="18.75">
      <c r="A107" s="3" t="s">
        <v>67</v>
      </c>
      <c r="B107" s="305" t="s">
        <v>148</v>
      </c>
      <c r="C107" s="5" t="s">
        <v>16</v>
      </c>
      <c r="D107" s="171">
        <v>0.032</v>
      </c>
      <c r="E107" s="171">
        <v>0.001</v>
      </c>
      <c r="F107" s="171">
        <v>0.021</v>
      </c>
      <c r="G107" s="171">
        <v>0.805</v>
      </c>
      <c r="H107" s="171">
        <v>1.506</v>
      </c>
      <c r="I107" s="171">
        <v>1.537</v>
      </c>
      <c r="J107" s="171">
        <v>0.074</v>
      </c>
      <c r="K107" s="171">
        <v>0.267</v>
      </c>
      <c r="L107" s="171">
        <v>0.555</v>
      </c>
      <c r="M107" s="171">
        <v>0.882</v>
      </c>
      <c r="N107" s="171">
        <v>0.029</v>
      </c>
      <c r="O107" s="171">
        <v>0.087</v>
      </c>
      <c r="P107" s="116">
        <f t="shared" si="19"/>
        <v>5.795999999999999</v>
      </c>
    </row>
    <row r="108" spans="1:16" ht="18.75">
      <c r="A108" s="10"/>
      <c r="B108" s="306"/>
      <c r="C108" s="7" t="s">
        <v>18</v>
      </c>
      <c r="D108" s="172">
        <v>20.58</v>
      </c>
      <c r="E108" s="172">
        <v>0.84</v>
      </c>
      <c r="F108" s="172">
        <v>46.179</v>
      </c>
      <c r="G108" s="172">
        <v>1616.8</v>
      </c>
      <c r="H108" s="172">
        <v>2506.632</v>
      </c>
      <c r="I108" s="172">
        <v>1852.635</v>
      </c>
      <c r="J108" s="172">
        <v>105.084</v>
      </c>
      <c r="K108" s="172">
        <v>255.906</v>
      </c>
      <c r="L108" s="172">
        <v>270.923</v>
      </c>
      <c r="M108" s="172">
        <v>141.621</v>
      </c>
      <c r="N108" s="172">
        <v>27.405</v>
      </c>
      <c r="O108" s="172">
        <v>85.953</v>
      </c>
      <c r="P108" s="117">
        <f t="shared" si="19"/>
        <v>6930.558</v>
      </c>
    </row>
    <row r="109" spans="1:16" ht="18.75">
      <c r="A109" s="10"/>
      <c r="B109" s="305" t="s">
        <v>149</v>
      </c>
      <c r="C109" s="5" t="s">
        <v>16</v>
      </c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16">
        <f t="shared" si="19"/>
        <v>0</v>
      </c>
    </row>
    <row r="110" spans="1:16" ht="18.75">
      <c r="A110" s="10"/>
      <c r="B110" s="306"/>
      <c r="C110" s="7" t="s">
        <v>18</v>
      </c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17">
        <f t="shared" si="19"/>
        <v>0</v>
      </c>
    </row>
    <row r="111" spans="1:16" ht="18.75">
      <c r="A111" s="3" t="s">
        <v>68</v>
      </c>
      <c r="B111" s="305" t="s">
        <v>150</v>
      </c>
      <c r="C111" s="5" t="s">
        <v>16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16">
        <f t="shared" si="19"/>
        <v>0</v>
      </c>
    </row>
    <row r="112" spans="1:16" ht="18.75">
      <c r="A112" s="10"/>
      <c r="B112" s="306"/>
      <c r="C112" s="7" t="s">
        <v>18</v>
      </c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17">
        <f t="shared" si="19"/>
        <v>0</v>
      </c>
    </row>
    <row r="113" spans="1:16" ht="18.75">
      <c r="A113" s="10"/>
      <c r="B113" s="305" t="s">
        <v>151</v>
      </c>
      <c r="C113" s="5" t="s">
        <v>16</v>
      </c>
      <c r="D113" s="171">
        <v>0.03</v>
      </c>
      <c r="E113" s="171">
        <v>0.081</v>
      </c>
      <c r="F113" s="171">
        <v>0.031</v>
      </c>
      <c r="G113" s="171"/>
      <c r="H113" s="171"/>
      <c r="I113" s="171"/>
      <c r="J113" s="171"/>
      <c r="K113" s="171"/>
      <c r="L113" s="171"/>
      <c r="M113" s="171"/>
      <c r="N113" s="171">
        <v>0.002</v>
      </c>
      <c r="O113" s="171">
        <v>0.146</v>
      </c>
      <c r="P113" s="116">
        <f t="shared" si="19"/>
        <v>0.29000000000000004</v>
      </c>
    </row>
    <row r="114" spans="1:16" ht="18.75">
      <c r="A114" s="10"/>
      <c r="B114" s="306"/>
      <c r="C114" s="7" t="s">
        <v>18</v>
      </c>
      <c r="D114" s="172">
        <v>57.246</v>
      </c>
      <c r="E114" s="172">
        <v>110.019</v>
      </c>
      <c r="F114" s="172">
        <v>42.315</v>
      </c>
      <c r="G114" s="172"/>
      <c r="H114" s="172"/>
      <c r="I114" s="172"/>
      <c r="J114" s="172"/>
      <c r="K114" s="172"/>
      <c r="L114" s="172"/>
      <c r="M114" s="172"/>
      <c r="N114" s="172">
        <v>5.25</v>
      </c>
      <c r="O114" s="172">
        <v>372.33</v>
      </c>
      <c r="P114" s="117">
        <f t="shared" si="19"/>
        <v>587.16</v>
      </c>
    </row>
    <row r="115" spans="1:16" ht="18.75">
      <c r="A115" s="3" t="s">
        <v>70</v>
      </c>
      <c r="B115" s="305" t="s">
        <v>231</v>
      </c>
      <c r="C115" s="5" t="s">
        <v>16</v>
      </c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16">
        <f t="shared" si="19"/>
        <v>0</v>
      </c>
    </row>
    <row r="116" spans="1:16" ht="18.75">
      <c r="A116" s="10"/>
      <c r="B116" s="306"/>
      <c r="C116" s="7" t="s">
        <v>18</v>
      </c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17">
        <f t="shared" si="19"/>
        <v>0</v>
      </c>
    </row>
    <row r="117" spans="1:16" ht="18.75">
      <c r="A117" s="10"/>
      <c r="B117" s="305" t="s">
        <v>72</v>
      </c>
      <c r="C117" s="5" t="s">
        <v>16</v>
      </c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16">
        <f t="shared" si="19"/>
        <v>0</v>
      </c>
    </row>
    <row r="118" spans="1:16" ht="18.75">
      <c r="A118" s="10"/>
      <c r="B118" s="306"/>
      <c r="C118" s="7" t="s">
        <v>18</v>
      </c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17">
        <f t="shared" si="19"/>
        <v>0</v>
      </c>
    </row>
    <row r="119" spans="1:16" ht="18.75">
      <c r="A119" s="3" t="s">
        <v>23</v>
      </c>
      <c r="B119" s="305" t="s">
        <v>153</v>
      </c>
      <c r="C119" s="5" t="s">
        <v>16</v>
      </c>
      <c r="D119" s="171">
        <v>0.041</v>
      </c>
      <c r="E119" s="171">
        <v>0.042</v>
      </c>
      <c r="F119" s="171"/>
      <c r="G119" s="171"/>
      <c r="H119" s="171"/>
      <c r="I119" s="171"/>
      <c r="J119" s="171">
        <v>0.019</v>
      </c>
      <c r="K119" s="171"/>
      <c r="L119" s="171"/>
      <c r="M119" s="171">
        <v>0.003</v>
      </c>
      <c r="N119" s="171">
        <v>0.063</v>
      </c>
      <c r="O119" s="171">
        <v>0.052</v>
      </c>
      <c r="P119" s="116">
        <f t="shared" si="19"/>
        <v>0.22</v>
      </c>
    </row>
    <row r="120" spans="1:16" ht="18.75">
      <c r="A120" s="10"/>
      <c r="B120" s="306"/>
      <c r="C120" s="7" t="s">
        <v>18</v>
      </c>
      <c r="D120" s="172">
        <v>253.344</v>
      </c>
      <c r="E120" s="172">
        <v>265.23</v>
      </c>
      <c r="F120" s="172"/>
      <c r="G120" s="172">
        <v>0.588</v>
      </c>
      <c r="H120" s="172">
        <v>0.315</v>
      </c>
      <c r="I120" s="172">
        <v>0.63</v>
      </c>
      <c r="J120" s="172">
        <v>107.258</v>
      </c>
      <c r="K120" s="172"/>
      <c r="L120" s="172">
        <v>0.21</v>
      </c>
      <c r="M120" s="172">
        <v>2.625</v>
      </c>
      <c r="N120" s="172">
        <v>344.085</v>
      </c>
      <c r="O120" s="172">
        <v>299.04</v>
      </c>
      <c r="P120" s="117">
        <f t="shared" si="19"/>
        <v>1273.325</v>
      </c>
    </row>
    <row r="121" spans="1:16" ht="18.75">
      <c r="A121" s="10"/>
      <c r="B121" s="15" t="s">
        <v>20</v>
      </c>
      <c r="C121" s="5" t="s">
        <v>16</v>
      </c>
      <c r="D121" s="171"/>
      <c r="E121" s="171"/>
      <c r="F121" s="171"/>
      <c r="G121" s="171"/>
      <c r="H121" s="171"/>
      <c r="I121" s="171"/>
      <c r="J121" s="171">
        <v>0.02</v>
      </c>
      <c r="K121" s="171"/>
      <c r="L121" s="171"/>
      <c r="M121" s="171"/>
      <c r="N121" s="171"/>
      <c r="O121" s="171"/>
      <c r="P121" s="116">
        <f t="shared" si="19"/>
        <v>0.02</v>
      </c>
    </row>
    <row r="122" spans="1:16" ht="18.75">
      <c r="A122" s="10"/>
      <c r="B122" s="7" t="s">
        <v>73</v>
      </c>
      <c r="C122" s="7" t="s">
        <v>18</v>
      </c>
      <c r="D122" s="172"/>
      <c r="E122" s="172"/>
      <c r="F122" s="172"/>
      <c r="G122" s="172"/>
      <c r="H122" s="172"/>
      <c r="I122" s="172"/>
      <c r="J122" s="172">
        <v>16.8</v>
      </c>
      <c r="K122" s="172"/>
      <c r="L122" s="172"/>
      <c r="M122" s="172"/>
      <c r="N122" s="172"/>
      <c r="O122" s="172"/>
      <c r="P122" s="117">
        <f t="shared" si="19"/>
        <v>16.8</v>
      </c>
    </row>
    <row r="123" spans="1:16" ht="18.75">
      <c r="A123" s="10"/>
      <c r="B123" s="303" t="s">
        <v>132</v>
      </c>
      <c r="C123" s="5" t="s">
        <v>16</v>
      </c>
      <c r="D123" s="175">
        <f aca="true" t="shared" si="20" ref="D123:G124">D101+D103+D105+D107+D109+D111+D113+D115+D117+D119+D121</f>
        <v>1.0819999999999999</v>
      </c>
      <c r="E123" s="175">
        <f t="shared" si="20"/>
        <v>0.464</v>
      </c>
      <c r="F123" s="175">
        <f t="shared" si="20"/>
        <v>0.082</v>
      </c>
      <c r="G123" s="175">
        <f t="shared" si="20"/>
        <v>0.8180000000000001</v>
      </c>
      <c r="H123" s="175">
        <f aca="true" t="shared" si="21" ref="H123:O124">H101+H103+H105+H107+H109+H111+H113+H115+H117+H119+H121</f>
        <v>2.178</v>
      </c>
      <c r="I123" s="175">
        <f t="shared" si="21"/>
        <v>4.071</v>
      </c>
      <c r="J123" s="175">
        <f t="shared" si="21"/>
        <v>0.38300000000000006</v>
      </c>
      <c r="K123" s="175">
        <f t="shared" si="21"/>
        <v>1.041</v>
      </c>
      <c r="L123" s="175">
        <f t="shared" si="21"/>
        <v>0.8200000000000001</v>
      </c>
      <c r="M123" s="175">
        <f t="shared" si="21"/>
        <v>1.1609999999999998</v>
      </c>
      <c r="N123" s="175">
        <f t="shared" si="21"/>
        <v>1.1739999999999997</v>
      </c>
      <c r="O123" s="175">
        <f t="shared" si="21"/>
        <v>1.883</v>
      </c>
      <c r="P123" s="116">
        <f t="shared" si="19"/>
        <v>15.157</v>
      </c>
    </row>
    <row r="124" spans="1:16" ht="18.75">
      <c r="A124" s="8"/>
      <c r="B124" s="304"/>
      <c r="C124" s="7" t="s">
        <v>18</v>
      </c>
      <c r="D124" s="164">
        <f t="shared" si="20"/>
        <v>882.4930000000002</v>
      </c>
      <c r="E124" s="164">
        <f t="shared" si="20"/>
        <v>532.099</v>
      </c>
      <c r="F124" s="164">
        <f t="shared" si="20"/>
        <v>107.814</v>
      </c>
      <c r="G124" s="164">
        <f t="shared" si="20"/>
        <v>1629.7259999999999</v>
      </c>
      <c r="H124" s="164">
        <f t="shared" si="21"/>
        <v>2840.4480000000003</v>
      </c>
      <c r="I124" s="164">
        <f t="shared" si="21"/>
        <v>2779.127</v>
      </c>
      <c r="J124" s="164">
        <f t="shared" si="21"/>
        <v>315.12</v>
      </c>
      <c r="K124" s="164">
        <f t="shared" si="21"/>
        <v>486.27700000000004</v>
      </c>
      <c r="L124" s="164">
        <f t="shared" si="21"/>
        <v>357.555</v>
      </c>
      <c r="M124" s="164">
        <f t="shared" si="21"/>
        <v>265.96500000000003</v>
      </c>
      <c r="N124" s="164">
        <f t="shared" si="21"/>
        <v>888.396</v>
      </c>
      <c r="O124" s="164">
        <f t="shared" si="21"/>
        <v>1502.713</v>
      </c>
      <c r="P124" s="117">
        <f t="shared" si="19"/>
        <v>12587.733000000002</v>
      </c>
    </row>
    <row r="125" spans="1:16" ht="18.75">
      <c r="A125" s="3" t="s">
        <v>0</v>
      </c>
      <c r="B125" s="305" t="s">
        <v>74</v>
      </c>
      <c r="C125" s="5" t="s">
        <v>16</v>
      </c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16">
        <f t="shared" si="19"/>
        <v>0</v>
      </c>
    </row>
    <row r="126" spans="1:16" ht="18.75">
      <c r="A126" s="3" t="s">
        <v>0</v>
      </c>
      <c r="B126" s="306"/>
      <c r="C126" s="7" t="s">
        <v>18</v>
      </c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17">
        <f t="shared" si="19"/>
        <v>0</v>
      </c>
    </row>
    <row r="127" spans="1:16" ht="18.75">
      <c r="A127" s="3" t="s">
        <v>75</v>
      </c>
      <c r="B127" s="305" t="s">
        <v>76</v>
      </c>
      <c r="C127" s="5" t="s">
        <v>16</v>
      </c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16">
        <f t="shared" si="19"/>
        <v>0</v>
      </c>
    </row>
    <row r="128" spans="1:16" ht="18.75">
      <c r="A128" s="10"/>
      <c r="B128" s="306"/>
      <c r="C128" s="7" t="s">
        <v>18</v>
      </c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17">
        <f t="shared" si="19"/>
        <v>0</v>
      </c>
    </row>
    <row r="129" spans="1:16" ht="18.75">
      <c r="A129" s="3" t="s">
        <v>77</v>
      </c>
      <c r="B129" s="15" t="s">
        <v>20</v>
      </c>
      <c r="C129" s="15" t="s">
        <v>16</v>
      </c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23">
        <f t="shared" si="19"/>
        <v>0</v>
      </c>
    </row>
    <row r="130" spans="1:16" ht="18.75">
      <c r="A130" s="10"/>
      <c r="B130" s="15" t="s">
        <v>78</v>
      </c>
      <c r="C130" s="5" t="s">
        <v>79</v>
      </c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16">
        <f t="shared" si="19"/>
        <v>0</v>
      </c>
    </row>
    <row r="131" spans="1:16" ht="18.75">
      <c r="A131" s="3" t="s">
        <v>23</v>
      </c>
      <c r="B131" s="6"/>
      <c r="C131" s="7" t="s">
        <v>18</v>
      </c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17">
        <f t="shared" si="19"/>
        <v>0</v>
      </c>
    </row>
    <row r="132" spans="1:16" ht="18.75">
      <c r="A132" s="10"/>
      <c r="B132" s="4" t="s">
        <v>0</v>
      </c>
      <c r="C132" s="15" t="s">
        <v>16</v>
      </c>
      <c r="D132" s="181">
        <f>D125+D127+D129</f>
        <v>0</v>
      </c>
      <c r="E132" s="181">
        <f>E125+E127+E129</f>
        <v>0</v>
      </c>
      <c r="F132" s="181">
        <f>F125+F127+F129</f>
        <v>0</v>
      </c>
      <c r="G132" s="181">
        <f>G125+G127+G129</f>
        <v>0</v>
      </c>
      <c r="H132" s="237">
        <f aca="true" t="shared" si="22" ref="H132:O132">H125+H127+H129</f>
        <v>0</v>
      </c>
      <c r="I132" s="181">
        <f t="shared" si="22"/>
        <v>0</v>
      </c>
      <c r="J132" s="181">
        <f t="shared" si="22"/>
        <v>0</v>
      </c>
      <c r="K132" s="181">
        <f t="shared" si="22"/>
        <v>0</v>
      </c>
      <c r="L132" s="181">
        <f t="shared" si="22"/>
        <v>0</v>
      </c>
      <c r="M132" s="181">
        <f t="shared" si="22"/>
        <v>0</v>
      </c>
      <c r="N132" s="181">
        <f t="shared" si="22"/>
        <v>0</v>
      </c>
      <c r="O132" s="181">
        <f t="shared" si="22"/>
        <v>0</v>
      </c>
      <c r="P132" s="123">
        <f t="shared" si="19"/>
        <v>0</v>
      </c>
    </row>
    <row r="133" spans="1:16" ht="18.75">
      <c r="A133" s="10"/>
      <c r="B133" s="17" t="s">
        <v>232</v>
      </c>
      <c r="C133" s="5" t="s">
        <v>79</v>
      </c>
      <c r="D133" s="163">
        <f>D130</f>
        <v>0</v>
      </c>
      <c r="E133" s="163">
        <f>E130</f>
        <v>0</v>
      </c>
      <c r="F133" s="163">
        <f>F130</f>
        <v>0</v>
      </c>
      <c r="G133" s="163">
        <f>G130</f>
        <v>0</v>
      </c>
      <c r="H133" s="165">
        <f aca="true" t="shared" si="23" ref="H133:O133">H130</f>
        <v>0</v>
      </c>
      <c r="I133" s="163">
        <f t="shared" si="23"/>
        <v>0</v>
      </c>
      <c r="J133" s="163">
        <f t="shared" si="23"/>
        <v>0</v>
      </c>
      <c r="K133" s="163">
        <f t="shared" si="23"/>
        <v>0</v>
      </c>
      <c r="L133" s="163">
        <f t="shared" si="23"/>
        <v>0</v>
      </c>
      <c r="M133" s="163">
        <f t="shared" si="23"/>
        <v>0</v>
      </c>
      <c r="N133" s="163">
        <f t="shared" si="23"/>
        <v>0</v>
      </c>
      <c r="O133" s="163">
        <f t="shared" si="23"/>
        <v>0</v>
      </c>
      <c r="P133" s="116">
        <f t="shared" si="19"/>
        <v>0</v>
      </c>
    </row>
    <row r="134" spans="1:16" ht="18.75">
      <c r="A134" s="8"/>
      <c r="B134" s="6"/>
      <c r="C134" s="7" t="s">
        <v>18</v>
      </c>
      <c r="D134" s="164">
        <f>D126+D128+D131</f>
        <v>0</v>
      </c>
      <c r="E134" s="164">
        <f>E126+E128+E131</f>
        <v>0</v>
      </c>
      <c r="F134" s="164">
        <f>F126+F128+F131</f>
        <v>0</v>
      </c>
      <c r="G134" s="164">
        <f>G126+G128+G131</f>
        <v>0</v>
      </c>
      <c r="H134" s="166">
        <f aca="true" t="shared" si="24" ref="H134:O134">H126+H128+H131</f>
        <v>0</v>
      </c>
      <c r="I134" s="164">
        <f t="shared" si="24"/>
        <v>0</v>
      </c>
      <c r="J134" s="164">
        <f t="shared" si="24"/>
        <v>0</v>
      </c>
      <c r="K134" s="164">
        <f t="shared" si="24"/>
        <v>0</v>
      </c>
      <c r="L134" s="164">
        <f t="shared" si="24"/>
        <v>0</v>
      </c>
      <c r="M134" s="164">
        <f t="shared" si="24"/>
        <v>0</v>
      </c>
      <c r="N134" s="164">
        <f t="shared" si="24"/>
        <v>0</v>
      </c>
      <c r="O134" s="164">
        <f t="shared" si="24"/>
        <v>0</v>
      </c>
      <c r="P134" s="117">
        <f t="shared" si="19"/>
        <v>0</v>
      </c>
    </row>
    <row r="135" spans="1:16" s="149" customFormat="1" ht="18.75">
      <c r="A135" s="19"/>
      <c r="B135" s="20" t="s">
        <v>0</v>
      </c>
      <c r="C135" s="21" t="s">
        <v>16</v>
      </c>
      <c r="D135" s="238">
        <f>D132+D123+D99</f>
        <v>5.086</v>
      </c>
      <c r="E135" s="238">
        <f>E132+E123+E99</f>
        <v>2.471</v>
      </c>
      <c r="F135" s="238">
        <f aca="true" t="shared" si="25" ref="F135:O135">F132+F123+F99</f>
        <v>3.8819999999999997</v>
      </c>
      <c r="G135" s="238">
        <f t="shared" si="25"/>
        <v>8.358</v>
      </c>
      <c r="H135" s="238">
        <f t="shared" si="25"/>
        <v>11.742</v>
      </c>
      <c r="I135" s="238">
        <f t="shared" si="25"/>
        <v>10.952</v>
      </c>
      <c r="J135" s="238">
        <f t="shared" si="25"/>
        <v>5.961</v>
      </c>
      <c r="K135" s="238">
        <f t="shared" si="25"/>
        <v>8.37</v>
      </c>
      <c r="L135" s="238">
        <f t="shared" si="25"/>
        <v>11.584</v>
      </c>
      <c r="M135" s="238">
        <f t="shared" si="25"/>
        <v>29.058</v>
      </c>
      <c r="N135" s="238">
        <f t="shared" si="25"/>
        <v>14.703000000000001</v>
      </c>
      <c r="O135" s="238">
        <f t="shared" si="25"/>
        <v>10.992</v>
      </c>
      <c r="P135" s="125">
        <f>SUM(D135:O135)</f>
        <v>123.159</v>
      </c>
    </row>
    <row r="136" spans="1:16" s="149" customFormat="1" ht="18.75">
      <c r="A136" s="19"/>
      <c r="B136" s="22" t="s">
        <v>206</v>
      </c>
      <c r="C136" s="23" t="s">
        <v>79</v>
      </c>
      <c r="D136" s="163">
        <f>D133</f>
        <v>0</v>
      </c>
      <c r="E136" s="163">
        <f>E133</f>
        <v>0</v>
      </c>
      <c r="F136" s="163">
        <f aca="true" t="shared" si="26" ref="F136:O136">F133</f>
        <v>0</v>
      </c>
      <c r="G136" s="163">
        <f t="shared" si="26"/>
        <v>0</v>
      </c>
      <c r="H136" s="163">
        <f t="shared" si="26"/>
        <v>0</v>
      </c>
      <c r="I136" s="163">
        <f t="shared" si="26"/>
        <v>0</v>
      </c>
      <c r="J136" s="163">
        <f t="shared" si="26"/>
        <v>0</v>
      </c>
      <c r="K136" s="163">
        <f t="shared" si="26"/>
        <v>0</v>
      </c>
      <c r="L136" s="163">
        <f t="shared" si="26"/>
        <v>0</v>
      </c>
      <c r="M136" s="163">
        <f t="shared" si="26"/>
        <v>0</v>
      </c>
      <c r="N136" s="163">
        <f t="shared" si="26"/>
        <v>0</v>
      </c>
      <c r="O136" s="163">
        <f t="shared" si="26"/>
        <v>0</v>
      </c>
      <c r="P136" s="128">
        <f>SUM(D136:O136)</f>
        <v>0</v>
      </c>
    </row>
    <row r="137" spans="1:16" s="149" customFormat="1" ht="19.5" thickBot="1">
      <c r="A137" s="24"/>
      <c r="B137" s="25"/>
      <c r="C137" s="26" t="s">
        <v>18</v>
      </c>
      <c r="D137" s="239">
        <f>D134+D124+D100</f>
        <v>4553.695</v>
      </c>
      <c r="E137" s="239">
        <f>E134+E124+E100</f>
        <v>2620.3500000000004</v>
      </c>
      <c r="F137" s="239">
        <f aca="true" t="shared" si="27" ref="F137:O137">F134+F124+F100</f>
        <v>3373.825</v>
      </c>
      <c r="G137" s="239">
        <f t="shared" si="27"/>
        <v>4031.6400000000003</v>
      </c>
      <c r="H137" s="239">
        <f t="shared" si="27"/>
        <v>6076.55</v>
      </c>
      <c r="I137" s="239">
        <f t="shared" si="27"/>
        <v>6631.2119999999995</v>
      </c>
      <c r="J137" s="239">
        <f t="shared" si="27"/>
        <v>5362.080999999999</v>
      </c>
      <c r="K137" s="239">
        <f t="shared" si="27"/>
        <v>7590.304999999999</v>
      </c>
      <c r="L137" s="239">
        <f t="shared" si="27"/>
        <v>7629.993</v>
      </c>
      <c r="M137" s="239">
        <f t="shared" si="27"/>
        <v>10057.22</v>
      </c>
      <c r="N137" s="239">
        <f t="shared" si="27"/>
        <v>10090.068000000001</v>
      </c>
      <c r="O137" s="239">
        <f t="shared" si="27"/>
        <v>9981.505</v>
      </c>
      <c r="P137" s="130">
        <f>SUM(D137:O137)</f>
        <v>77998.444</v>
      </c>
    </row>
    <row r="138" spans="15:16" ht="18.75">
      <c r="O138" s="34"/>
      <c r="P138" s="36" t="s">
        <v>93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3" useFirstPageNumber="1" horizontalDpi="600" verticalDpi="600" orientation="landscape" paperSize="12" scale="50" r:id="rId1"/>
  <headerFooter alignWithMargins="0">
    <oddFooter>&amp;C&amp;16- &amp;P -</oddFoot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8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148" customWidth="1"/>
  </cols>
  <sheetData>
    <row r="1" ht="18.75">
      <c r="B1" s="16" t="s">
        <v>0</v>
      </c>
    </row>
    <row r="2" spans="1:15" ht="19.5" thickBot="1">
      <c r="A2" s="13" t="s">
        <v>92</v>
      </c>
      <c r="B2" s="31"/>
      <c r="C2" s="13"/>
      <c r="O2" s="13" t="s">
        <v>90</v>
      </c>
    </row>
    <row r="3" spans="1:16" ht="18.75">
      <c r="A3" s="1"/>
      <c r="B3" s="2"/>
      <c r="C3" s="2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3" t="s">
        <v>0</v>
      </c>
      <c r="B4" s="305" t="s">
        <v>15</v>
      </c>
      <c r="C4" s="40" t="s">
        <v>16</v>
      </c>
      <c r="D4" s="215">
        <v>0.087</v>
      </c>
      <c r="E4" s="215"/>
      <c r="F4" s="152"/>
      <c r="G4" s="215"/>
      <c r="H4" s="152">
        <v>0.7138</v>
      </c>
      <c r="I4" s="215">
        <v>18.5526</v>
      </c>
      <c r="J4" s="152">
        <v>26.3068</v>
      </c>
      <c r="K4" s="215">
        <v>8.6698</v>
      </c>
      <c r="L4" s="152">
        <v>0.1033</v>
      </c>
      <c r="M4" s="215">
        <v>2.4435</v>
      </c>
      <c r="N4" s="152">
        <v>0.8526</v>
      </c>
      <c r="O4" s="215">
        <v>1.5286</v>
      </c>
      <c r="P4" s="119">
        <f aca="true" t="shared" si="0" ref="P4:P35">SUM(D4:O4)</f>
        <v>59.258</v>
      </c>
    </row>
    <row r="5" spans="1:16" ht="18.75">
      <c r="A5" s="3" t="s">
        <v>17</v>
      </c>
      <c r="B5" s="306"/>
      <c r="C5" s="38" t="s">
        <v>18</v>
      </c>
      <c r="D5" s="216">
        <v>11.298</v>
      </c>
      <c r="E5" s="216"/>
      <c r="F5" s="153"/>
      <c r="G5" s="216"/>
      <c r="H5" s="153">
        <v>221.761</v>
      </c>
      <c r="I5" s="216">
        <v>5811.678</v>
      </c>
      <c r="J5" s="153">
        <v>8270.552</v>
      </c>
      <c r="K5" s="216">
        <v>1740.144</v>
      </c>
      <c r="L5" s="153">
        <v>16.425</v>
      </c>
      <c r="M5" s="216">
        <v>923.489</v>
      </c>
      <c r="N5" s="153">
        <v>82.119</v>
      </c>
      <c r="O5" s="216">
        <v>84.282</v>
      </c>
      <c r="P5" s="154">
        <f t="shared" si="0"/>
        <v>17161.748</v>
      </c>
    </row>
    <row r="6" spans="1:16" ht="18.75">
      <c r="A6" s="3" t="s">
        <v>19</v>
      </c>
      <c r="B6" s="15" t="s">
        <v>20</v>
      </c>
      <c r="C6" s="37" t="s">
        <v>16</v>
      </c>
      <c r="D6" s="217">
        <v>192.1004</v>
      </c>
      <c r="E6" s="217">
        <v>0.2143</v>
      </c>
      <c r="F6" s="152">
        <v>1.0382</v>
      </c>
      <c r="G6" s="217">
        <v>0.82</v>
      </c>
      <c r="H6" s="152">
        <v>1055.267</v>
      </c>
      <c r="I6" s="217">
        <v>119.93</v>
      </c>
      <c r="J6" s="152">
        <v>628.7165</v>
      </c>
      <c r="K6" s="217">
        <v>8.272</v>
      </c>
      <c r="L6" s="152">
        <v>2.44</v>
      </c>
      <c r="M6" s="217">
        <v>18.695</v>
      </c>
      <c r="N6" s="152">
        <v>987.9265</v>
      </c>
      <c r="O6" s="217">
        <v>781.9483</v>
      </c>
      <c r="P6" s="119">
        <f t="shared" si="0"/>
        <v>3797.3682</v>
      </c>
    </row>
    <row r="7" spans="1:16" ht="18.75">
      <c r="A7" s="3" t="s">
        <v>21</v>
      </c>
      <c r="B7" s="7" t="s">
        <v>22</v>
      </c>
      <c r="C7" s="38" t="s">
        <v>18</v>
      </c>
      <c r="D7" s="216">
        <v>3722.388</v>
      </c>
      <c r="E7" s="216">
        <v>92.358</v>
      </c>
      <c r="F7" s="153">
        <v>130.846</v>
      </c>
      <c r="G7" s="216">
        <v>44.063</v>
      </c>
      <c r="H7" s="153">
        <v>35073.85</v>
      </c>
      <c r="I7" s="216">
        <v>3004.598</v>
      </c>
      <c r="J7" s="153">
        <v>18740.308</v>
      </c>
      <c r="K7" s="216">
        <v>160.974</v>
      </c>
      <c r="L7" s="153">
        <v>38.263</v>
      </c>
      <c r="M7" s="216">
        <v>329.077</v>
      </c>
      <c r="N7" s="153">
        <v>24879.319</v>
      </c>
      <c r="O7" s="216">
        <v>21314.555</v>
      </c>
      <c r="P7" s="154">
        <f t="shared" si="0"/>
        <v>107530.59899999999</v>
      </c>
    </row>
    <row r="8" spans="1:16" ht="18.75">
      <c r="A8" s="3" t="s">
        <v>23</v>
      </c>
      <c r="B8" s="303" t="s">
        <v>132</v>
      </c>
      <c r="C8" s="37" t="s">
        <v>16</v>
      </c>
      <c r="D8" s="185">
        <f aca="true" t="shared" si="1" ref="D8:G9">D4+D6</f>
        <v>192.1874</v>
      </c>
      <c r="E8" s="188">
        <f t="shared" si="1"/>
        <v>0.2143</v>
      </c>
      <c r="F8" s="155">
        <f t="shared" si="1"/>
        <v>1.0382</v>
      </c>
      <c r="G8" s="183">
        <f t="shared" si="1"/>
        <v>0.82</v>
      </c>
      <c r="H8" s="155">
        <f>H4+H6</f>
        <v>1055.9808</v>
      </c>
      <c r="I8" s="185">
        <f aca="true" t="shared" si="2" ref="I8:O9">I4+I6</f>
        <v>138.48260000000002</v>
      </c>
      <c r="J8" s="218">
        <f t="shared" si="2"/>
        <v>655.0233</v>
      </c>
      <c r="K8" s="185">
        <f t="shared" si="2"/>
        <v>16.9418</v>
      </c>
      <c r="L8" s="218">
        <f t="shared" si="2"/>
        <v>2.5433</v>
      </c>
      <c r="M8" s="185">
        <f t="shared" si="2"/>
        <v>21.1385</v>
      </c>
      <c r="N8" s="218">
        <f t="shared" si="2"/>
        <v>988.7791000000001</v>
      </c>
      <c r="O8" s="185">
        <f t="shared" si="2"/>
        <v>783.4769</v>
      </c>
      <c r="P8" s="119">
        <f t="shared" si="0"/>
        <v>3856.6262</v>
      </c>
    </row>
    <row r="9" spans="1:16" ht="18.75">
      <c r="A9" s="8"/>
      <c r="B9" s="304"/>
      <c r="C9" s="38" t="s">
        <v>18</v>
      </c>
      <c r="D9" s="186">
        <f t="shared" si="1"/>
        <v>3733.6859999999997</v>
      </c>
      <c r="E9" s="186">
        <f t="shared" si="1"/>
        <v>92.358</v>
      </c>
      <c r="F9" s="156">
        <f t="shared" si="1"/>
        <v>130.846</v>
      </c>
      <c r="G9" s="184">
        <f t="shared" si="1"/>
        <v>44.063</v>
      </c>
      <c r="H9" s="156">
        <f>H5+H7</f>
        <v>35295.611</v>
      </c>
      <c r="I9" s="186">
        <f t="shared" si="2"/>
        <v>8816.276</v>
      </c>
      <c r="J9" s="158">
        <f t="shared" si="2"/>
        <v>27010.86</v>
      </c>
      <c r="K9" s="186">
        <f t="shared" si="2"/>
        <v>1901.118</v>
      </c>
      <c r="L9" s="158">
        <f t="shared" si="2"/>
        <v>54.688</v>
      </c>
      <c r="M9" s="186">
        <f t="shared" si="2"/>
        <v>1252.566</v>
      </c>
      <c r="N9" s="158">
        <f t="shared" si="2"/>
        <v>24961.438</v>
      </c>
      <c r="O9" s="186">
        <f t="shared" si="2"/>
        <v>21398.837</v>
      </c>
      <c r="P9" s="154">
        <f t="shared" si="0"/>
        <v>124692.347</v>
      </c>
    </row>
    <row r="10" spans="1:16" ht="18.75">
      <c r="A10" s="307" t="s">
        <v>25</v>
      </c>
      <c r="B10" s="308"/>
      <c r="C10" s="37" t="s">
        <v>16</v>
      </c>
      <c r="D10" s="217"/>
      <c r="E10" s="217"/>
      <c r="F10" s="152"/>
      <c r="G10" s="217"/>
      <c r="H10" s="152"/>
      <c r="I10" s="217">
        <v>1242.974</v>
      </c>
      <c r="J10" s="152">
        <v>321.566</v>
      </c>
      <c r="K10" s="217">
        <v>250.2336</v>
      </c>
      <c r="L10" s="152">
        <v>81.999</v>
      </c>
      <c r="M10" s="217">
        <v>27.4227</v>
      </c>
      <c r="N10" s="152">
        <v>0.539</v>
      </c>
      <c r="O10" s="217"/>
      <c r="P10" s="119">
        <f t="shared" si="0"/>
        <v>1924.7343</v>
      </c>
    </row>
    <row r="11" spans="1:16" ht="18.75">
      <c r="A11" s="309"/>
      <c r="B11" s="310"/>
      <c r="C11" s="38" t="s">
        <v>18</v>
      </c>
      <c r="D11" s="216"/>
      <c r="E11" s="216"/>
      <c r="F11" s="153"/>
      <c r="G11" s="216"/>
      <c r="H11" s="153"/>
      <c r="I11" s="216">
        <v>168978.706</v>
      </c>
      <c r="J11" s="153">
        <v>44348.506</v>
      </c>
      <c r="K11" s="216">
        <v>32911.596</v>
      </c>
      <c r="L11" s="153">
        <v>2966.19</v>
      </c>
      <c r="M11" s="216">
        <v>559.166</v>
      </c>
      <c r="N11" s="153">
        <v>8.515</v>
      </c>
      <c r="O11" s="216"/>
      <c r="P11" s="154">
        <f t="shared" si="0"/>
        <v>249772.679</v>
      </c>
    </row>
    <row r="12" spans="1:16" ht="18.75">
      <c r="A12" s="10"/>
      <c r="B12" s="305" t="s">
        <v>26</v>
      </c>
      <c r="C12" s="37" t="s">
        <v>16</v>
      </c>
      <c r="D12" s="217"/>
      <c r="E12" s="217"/>
      <c r="F12" s="152"/>
      <c r="G12" s="217"/>
      <c r="H12" s="152">
        <v>0.369</v>
      </c>
      <c r="I12" s="217">
        <v>0.439</v>
      </c>
      <c r="J12" s="152">
        <v>0.156</v>
      </c>
      <c r="K12" s="217">
        <v>0.394</v>
      </c>
      <c r="L12" s="152"/>
      <c r="M12" s="217">
        <v>0.091</v>
      </c>
      <c r="N12" s="152"/>
      <c r="O12" s="217"/>
      <c r="P12" s="119">
        <f t="shared" si="0"/>
        <v>1.449</v>
      </c>
    </row>
    <row r="13" spans="1:16" ht="18.75">
      <c r="A13" s="3" t="s">
        <v>0</v>
      </c>
      <c r="B13" s="306"/>
      <c r="C13" s="38" t="s">
        <v>18</v>
      </c>
      <c r="D13" s="216"/>
      <c r="E13" s="216"/>
      <c r="F13" s="153"/>
      <c r="G13" s="216"/>
      <c r="H13" s="153">
        <v>949.148</v>
      </c>
      <c r="I13" s="216">
        <v>773.907</v>
      </c>
      <c r="J13" s="153">
        <v>329.94</v>
      </c>
      <c r="K13" s="216">
        <v>1073.73</v>
      </c>
      <c r="L13" s="153"/>
      <c r="M13" s="216">
        <v>152.881</v>
      </c>
      <c r="N13" s="153"/>
      <c r="O13" s="216"/>
      <c r="P13" s="154">
        <f t="shared" si="0"/>
        <v>3279.6059999999998</v>
      </c>
    </row>
    <row r="14" spans="1:16" ht="18.75">
      <c r="A14" s="3" t="s">
        <v>27</v>
      </c>
      <c r="B14" s="305" t="s">
        <v>28</v>
      </c>
      <c r="C14" s="37" t="s">
        <v>16</v>
      </c>
      <c r="D14" s="217"/>
      <c r="E14" s="217"/>
      <c r="F14" s="152"/>
      <c r="G14" s="217"/>
      <c r="H14" s="152">
        <v>2.4384</v>
      </c>
      <c r="I14" s="217">
        <v>43.5113</v>
      </c>
      <c r="J14" s="152">
        <v>5.344</v>
      </c>
      <c r="K14" s="217">
        <v>0.4765</v>
      </c>
      <c r="L14" s="152">
        <v>0.2922</v>
      </c>
      <c r="M14" s="217">
        <v>1.989</v>
      </c>
      <c r="N14" s="152">
        <v>2.3547</v>
      </c>
      <c r="O14" s="217">
        <v>0.208</v>
      </c>
      <c r="P14" s="119">
        <f t="shared" si="0"/>
        <v>56.6141</v>
      </c>
    </row>
    <row r="15" spans="1:16" ht="18.75">
      <c r="A15" s="3" t="s">
        <v>0</v>
      </c>
      <c r="B15" s="306"/>
      <c r="C15" s="38" t="s">
        <v>18</v>
      </c>
      <c r="D15" s="216"/>
      <c r="E15" s="216"/>
      <c r="F15" s="153"/>
      <c r="G15" s="216"/>
      <c r="H15" s="153">
        <v>3320.108</v>
      </c>
      <c r="I15" s="216">
        <v>31975.224</v>
      </c>
      <c r="J15" s="153">
        <v>8400.031</v>
      </c>
      <c r="K15" s="216">
        <v>813.613</v>
      </c>
      <c r="L15" s="153">
        <v>262.895</v>
      </c>
      <c r="M15" s="216">
        <v>2488.184</v>
      </c>
      <c r="N15" s="153">
        <v>3974.134</v>
      </c>
      <c r="O15" s="216">
        <v>429.824</v>
      </c>
      <c r="P15" s="154">
        <f t="shared" si="0"/>
        <v>51664.01299999999</v>
      </c>
    </row>
    <row r="16" spans="1:16" ht="18.75">
      <c r="A16" s="3" t="s">
        <v>29</v>
      </c>
      <c r="B16" s="305" t="s">
        <v>30</v>
      </c>
      <c r="C16" s="37" t="s">
        <v>16</v>
      </c>
      <c r="D16" s="217"/>
      <c r="E16" s="217"/>
      <c r="F16" s="152"/>
      <c r="G16" s="217"/>
      <c r="H16" s="152"/>
      <c r="I16" s="217">
        <v>0.553</v>
      </c>
      <c r="J16" s="152">
        <v>0.183</v>
      </c>
      <c r="K16" s="217">
        <v>2.236</v>
      </c>
      <c r="L16" s="152"/>
      <c r="M16" s="217"/>
      <c r="N16" s="152"/>
      <c r="O16" s="217"/>
      <c r="P16" s="119">
        <f t="shared" si="0"/>
        <v>2.9720000000000004</v>
      </c>
    </row>
    <row r="17" spans="1:16" ht="18.75">
      <c r="A17" s="10"/>
      <c r="B17" s="306"/>
      <c r="C17" s="38" t="s">
        <v>18</v>
      </c>
      <c r="D17" s="216"/>
      <c r="E17" s="216"/>
      <c r="F17" s="153"/>
      <c r="G17" s="216"/>
      <c r="H17" s="153"/>
      <c r="I17" s="216">
        <v>155.35</v>
      </c>
      <c r="J17" s="153">
        <v>26.901</v>
      </c>
      <c r="K17" s="216">
        <v>620.172</v>
      </c>
      <c r="L17" s="153"/>
      <c r="M17" s="216"/>
      <c r="N17" s="153"/>
      <c r="O17" s="216"/>
      <c r="P17" s="154">
        <f t="shared" si="0"/>
        <v>802.423</v>
      </c>
    </row>
    <row r="18" spans="1:16" ht="18.75">
      <c r="A18" s="3" t="s">
        <v>31</v>
      </c>
      <c r="B18" s="15" t="s">
        <v>130</v>
      </c>
      <c r="C18" s="37" t="s">
        <v>16</v>
      </c>
      <c r="D18" s="217"/>
      <c r="E18" s="217"/>
      <c r="F18" s="152"/>
      <c r="G18" s="217"/>
      <c r="H18" s="152"/>
      <c r="I18" s="217">
        <v>1.35</v>
      </c>
      <c r="J18" s="152">
        <v>0.601</v>
      </c>
      <c r="K18" s="217">
        <v>0.3185</v>
      </c>
      <c r="L18" s="152"/>
      <c r="M18" s="217"/>
      <c r="N18" s="152"/>
      <c r="O18" s="217"/>
      <c r="P18" s="119">
        <f t="shared" si="0"/>
        <v>2.2695</v>
      </c>
    </row>
    <row r="19" spans="1:16" ht="18.75">
      <c r="A19" s="10"/>
      <c r="B19" s="7" t="s">
        <v>131</v>
      </c>
      <c r="C19" s="38" t="s">
        <v>18</v>
      </c>
      <c r="D19" s="216"/>
      <c r="E19" s="216"/>
      <c r="F19" s="153"/>
      <c r="G19" s="216"/>
      <c r="H19" s="153"/>
      <c r="I19" s="216">
        <v>388.059</v>
      </c>
      <c r="J19" s="153">
        <v>113.589</v>
      </c>
      <c r="K19" s="216">
        <v>78.482</v>
      </c>
      <c r="L19" s="153"/>
      <c r="M19" s="216"/>
      <c r="N19" s="153"/>
      <c r="O19" s="216"/>
      <c r="P19" s="154">
        <f t="shared" si="0"/>
        <v>580.13</v>
      </c>
    </row>
    <row r="20" spans="1:16" ht="18.75">
      <c r="A20" s="3" t="s">
        <v>23</v>
      </c>
      <c r="B20" s="305" t="s">
        <v>32</v>
      </c>
      <c r="C20" s="37" t="s">
        <v>16</v>
      </c>
      <c r="D20" s="217"/>
      <c r="E20" s="217"/>
      <c r="F20" s="152"/>
      <c r="G20" s="217"/>
      <c r="H20" s="152"/>
      <c r="I20" s="217">
        <v>42.894</v>
      </c>
      <c r="J20" s="152">
        <v>45.338</v>
      </c>
      <c r="K20" s="217"/>
      <c r="L20" s="152"/>
      <c r="M20" s="217"/>
      <c r="N20" s="152"/>
      <c r="O20" s="217">
        <v>1.054</v>
      </c>
      <c r="P20" s="119">
        <f t="shared" si="0"/>
        <v>89.286</v>
      </c>
    </row>
    <row r="21" spans="1:16" ht="18.75">
      <c r="A21" s="10"/>
      <c r="B21" s="306"/>
      <c r="C21" s="38" t="s">
        <v>18</v>
      </c>
      <c r="D21" s="216"/>
      <c r="E21" s="216"/>
      <c r="F21" s="153"/>
      <c r="G21" s="216"/>
      <c r="H21" s="153"/>
      <c r="I21" s="216">
        <v>7850.053</v>
      </c>
      <c r="J21" s="153">
        <v>8229.407</v>
      </c>
      <c r="K21" s="216"/>
      <c r="L21" s="153"/>
      <c r="M21" s="216"/>
      <c r="N21" s="153"/>
      <c r="O21" s="216">
        <v>309.96</v>
      </c>
      <c r="P21" s="154">
        <f t="shared" si="0"/>
        <v>16389.42</v>
      </c>
    </row>
    <row r="22" spans="1:16" ht="18.75">
      <c r="A22" s="10"/>
      <c r="B22" s="303" t="s">
        <v>129</v>
      </c>
      <c r="C22" s="37" t="s">
        <v>16</v>
      </c>
      <c r="D22" s="188">
        <f aca="true" t="shared" si="3" ref="D22:G23">D12+D14+D16+D18+D20</f>
        <v>0</v>
      </c>
      <c r="E22" s="188">
        <f t="shared" si="3"/>
        <v>0</v>
      </c>
      <c r="F22" s="157">
        <f t="shared" si="3"/>
        <v>0</v>
      </c>
      <c r="G22" s="188">
        <f t="shared" si="3"/>
        <v>0</v>
      </c>
      <c r="H22" s="157">
        <f>H12+H14+H16+H18+H20</f>
        <v>2.8074000000000003</v>
      </c>
      <c r="I22" s="188">
        <f aca="true" t="shared" si="4" ref="I22:O23">I12+I14+I16+I18+I20</f>
        <v>88.7473</v>
      </c>
      <c r="J22" s="157">
        <f t="shared" si="4"/>
        <v>51.622</v>
      </c>
      <c r="K22" s="188">
        <f t="shared" si="4"/>
        <v>3.4250000000000007</v>
      </c>
      <c r="L22" s="157">
        <f t="shared" si="4"/>
        <v>0.2922</v>
      </c>
      <c r="M22" s="188">
        <f t="shared" si="4"/>
        <v>2.08</v>
      </c>
      <c r="N22" s="157">
        <f t="shared" si="4"/>
        <v>2.3547</v>
      </c>
      <c r="O22" s="188">
        <f t="shared" si="4"/>
        <v>1.262</v>
      </c>
      <c r="P22" s="119">
        <f t="shared" si="0"/>
        <v>152.59060000000002</v>
      </c>
    </row>
    <row r="23" spans="1:16" ht="18.75">
      <c r="A23" s="8"/>
      <c r="B23" s="304"/>
      <c r="C23" s="38" t="s">
        <v>18</v>
      </c>
      <c r="D23" s="186">
        <f t="shared" si="3"/>
        <v>0</v>
      </c>
      <c r="E23" s="186">
        <f t="shared" si="3"/>
        <v>0</v>
      </c>
      <c r="F23" s="158">
        <f t="shared" si="3"/>
        <v>0</v>
      </c>
      <c r="G23" s="186">
        <f t="shared" si="3"/>
        <v>0</v>
      </c>
      <c r="H23" s="158">
        <f>H13+H15+H17+H19+H21</f>
        <v>4269.256</v>
      </c>
      <c r="I23" s="186">
        <f t="shared" si="4"/>
        <v>41142.593</v>
      </c>
      <c r="J23" s="158">
        <f t="shared" si="4"/>
        <v>17099.868000000002</v>
      </c>
      <c r="K23" s="186">
        <f t="shared" si="4"/>
        <v>2585.9970000000003</v>
      </c>
      <c r="L23" s="158">
        <f t="shared" si="4"/>
        <v>262.895</v>
      </c>
      <c r="M23" s="186">
        <f t="shared" si="4"/>
        <v>2641.065</v>
      </c>
      <c r="N23" s="158">
        <f t="shared" si="4"/>
        <v>3974.134</v>
      </c>
      <c r="O23" s="186">
        <f t="shared" si="4"/>
        <v>739.784</v>
      </c>
      <c r="P23" s="154">
        <f t="shared" si="0"/>
        <v>72715.592</v>
      </c>
    </row>
    <row r="24" spans="1:16" ht="18.75">
      <c r="A24" s="3" t="s">
        <v>0</v>
      </c>
      <c r="B24" s="305" t="s">
        <v>33</v>
      </c>
      <c r="C24" s="37" t="s">
        <v>16</v>
      </c>
      <c r="D24" s="217"/>
      <c r="E24" s="217"/>
      <c r="F24" s="152"/>
      <c r="G24" s="217"/>
      <c r="H24" s="152"/>
      <c r="I24" s="217"/>
      <c r="J24" s="152"/>
      <c r="K24" s="217"/>
      <c r="L24" s="152">
        <v>0.066</v>
      </c>
      <c r="M24" s="217"/>
      <c r="N24" s="152"/>
      <c r="O24" s="217"/>
      <c r="P24" s="119">
        <f t="shared" si="0"/>
        <v>0.066</v>
      </c>
    </row>
    <row r="25" spans="1:16" ht="18.75">
      <c r="A25" s="3" t="s">
        <v>34</v>
      </c>
      <c r="B25" s="306"/>
      <c r="C25" s="38" t="s">
        <v>18</v>
      </c>
      <c r="D25" s="216"/>
      <c r="E25" s="216"/>
      <c r="F25" s="153"/>
      <c r="G25" s="216"/>
      <c r="H25" s="153"/>
      <c r="I25" s="216"/>
      <c r="J25" s="153"/>
      <c r="K25" s="216"/>
      <c r="L25" s="153">
        <v>80.388</v>
      </c>
      <c r="M25" s="216"/>
      <c r="N25" s="153"/>
      <c r="O25" s="216"/>
      <c r="P25" s="154">
        <f t="shared" si="0"/>
        <v>80.388</v>
      </c>
    </row>
    <row r="26" spans="1:16" ht="18.75">
      <c r="A26" s="3" t="s">
        <v>35</v>
      </c>
      <c r="B26" s="15" t="s">
        <v>20</v>
      </c>
      <c r="C26" s="37" t="s">
        <v>16</v>
      </c>
      <c r="D26" s="217"/>
      <c r="E26" s="217"/>
      <c r="F26" s="152"/>
      <c r="G26" s="217"/>
      <c r="H26" s="152"/>
      <c r="I26" s="217">
        <v>0.311</v>
      </c>
      <c r="J26" s="152"/>
      <c r="K26" s="217">
        <v>0.335</v>
      </c>
      <c r="L26" s="152"/>
      <c r="M26" s="217"/>
      <c r="N26" s="152"/>
      <c r="O26" s="217"/>
      <c r="P26" s="119">
        <f t="shared" si="0"/>
        <v>0.646</v>
      </c>
    </row>
    <row r="27" spans="1:16" ht="18.75">
      <c r="A27" s="3" t="s">
        <v>36</v>
      </c>
      <c r="B27" s="7" t="s">
        <v>133</v>
      </c>
      <c r="C27" s="38" t="s">
        <v>18</v>
      </c>
      <c r="D27" s="216"/>
      <c r="E27" s="216"/>
      <c r="F27" s="153"/>
      <c r="G27" s="216"/>
      <c r="H27" s="153"/>
      <c r="I27" s="216">
        <v>34.136</v>
      </c>
      <c r="J27" s="153"/>
      <c r="K27" s="216">
        <v>33.558</v>
      </c>
      <c r="L27" s="153"/>
      <c r="M27" s="216"/>
      <c r="N27" s="153"/>
      <c r="O27" s="216"/>
      <c r="P27" s="154">
        <f t="shared" si="0"/>
        <v>67.694</v>
      </c>
    </row>
    <row r="28" spans="1:16" ht="18.75">
      <c r="A28" s="3" t="s">
        <v>23</v>
      </c>
      <c r="B28" s="303" t="s">
        <v>132</v>
      </c>
      <c r="C28" s="37" t="s">
        <v>16</v>
      </c>
      <c r="D28" s="219">
        <f>D26+D24</f>
        <v>0</v>
      </c>
      <c r="E28" s="188">
        <f>E26+E24</f>
        <v>0</v>
      </c>
      <c r="F28" s="155">
        <f aca="true" t="shared" si="5" ref="F28:H29">F24+F26</f>
        <v>0</v>
      </c>
      <c r="G28" s="183">
        <f t="shared" si="5"/>
        <v>0</v>
      </c>
      <c r="H28" s="155">
        <f t="shared" si="5"/>
        <v>0</v>
      </c>
      <c r="I28" s="185">
        <f aca="true" t="shared" si="6" ref="I28:M29">I26+I24</f>
        <v>0.311</v>
      </c>
      <c r="J28" s="218">
        <f t="shared" si="6"/>
        <v>0</v>
      </c>
      <c r="K28" s="185">
        <f t="shared" si="6"/>
        <v>0.335</v>
      </c>
      <c r="L28" s="218">
        <f t="shared" si="6"/>
        <v>0.066</v>
      </c>
      <c r="M28" s="185">
        <f t="shared" si="6"/>
        <v>0</v>
      </c>
      <c r="N28" s="218">
        <f>N26+N24</f>
        <v>0</v>
      </c>
      <c r="O28" s="185">
        <f>O26+O24</f>
        <v>0</v>
      </c>
      <c r="P28" s="119">
        <f t="shared" si="0"/>
        <v>0.712</v>
      </c>
    </row>
    <row r="29" spans="1:16" ht="18.75">
      <c r="A29" s="8"/>
      <c r="B29" s="304"/>
      <c r="C29" s="38" t="s">
        <v>18</v>
      </c>
      <c r="D29" s="186">
        <f>D27+D25</f>
        <v>0</v>
      </c>
      <c r="E29" s="186">
        <f>E27+E25</f>
        <v>0</v>
      </c>
      <c r="F29" s="156">
        <f t="shared" si="5"/>
        <v>0</v>
      </c>
      <c r="G29" s="184">
        <f t="shared" si="5"/>
        <v>0</v>
      </c>
      <c r="H29" s="156">
        <f t="shared" si="5"/>
        <v>0</v>
      </c>
      <c r="I29" s="186">
        <f t="shared" si="6"/>
        <v>34.136</v>
      </c>
      <c r="J29" s="158">
        <f t="shared" si="6"/>
        <v>0</v>
      </c>
      <c r="K29" s="186">
        <f t="shared" si="6"/>
        <v>33.558</v>
      </c>
      <c r="L29" s="158">
        <f t="shared" si="6"/>
        <v>80.388</v>
      </c>
      <c r="M29" s="186">
        <f t="shared" si="6"/>
        <v>0</v>
      </c>
      <c r="N29" s="158">
        <f>N27+N25</f>
        <v>0</v>
      </c>
      <c r="O29" s="186">
        <f>O27+O25</f>
        <v>0</v>
      </c>
      <c r="P29" s="154">
        <f t="shared" si="0"/>
        <v>148.082</v>
      </c>
    </row>
    <row r="30" spans="1:16" ht="18.75">
      <c r="A30" s="3" t="s">
        <v>0</v>
      </c>
      <c r="B30" s="305" t="s">
        <v>37</v>
      </c>
      <c r="C30" s="37" t="s">
        <v>16</v>
      </c>
      <c r="D30" s="217">
        <v>35.584</v>
      </c>
      <c r="E30" s="217">
        <v>196.7929</v>
      </c>
      <c r="F30" s="152">
        <v>47.9362</v>
      </c>
      <c r="G30" s="217">
        <v>4.9593</v>
      </c>
      <c r="H30" s="152">
        <v>2.9925</v>
      </c>
      <c r="I30" s="217">
        <v>0.3217</v>
      </c>
      <c r="J30" s="152">
        <v>20.626</v>
      </c>
      <c r="K30" s="217"/>
      <c r="L30" s="152">
        <v>2.0105</v>
      </c>
      <c r="M30" s="217">
        <v>0.6527</v>
      </c>
      <c r="N30" s="152">
        <v>1.7807</v>
      </c>
      <c r="O30" s="217">
        <v>3.8638</v>
      </c>
      <c r="P30" s="119">
        <f t="shared" si="0"/>
        <v>317.5203</v>
      </c>
    </row>
    <row r="31" spans="1:16" ht="18.75">
      <c r="A31" s="3" t="s">
        <v>38</v>
      </c>
      <c r="B31" s="306"/>
      <c r="C31" s="38" t="s">
        <v>18</v>
      </c>
      <c r="D31" s="216">
        <v>13375.847</v>
      </c>
      <c r="E31" s="216">
        <v>17506.507</v>
      </c>
      <c r="F31" s="153">
        <v>11620.444</v>
      </c>
      <c r="G31" s="216">
        <v>1417.402</v>
      </c>
      <c r="H31" s="153">
        <v>765.223</v>
      </c>
      <c r="I31" s="216">
        <v>55.449</v>
      </c>
      <c r="J31" s="153">
        <v>7176.336</v>
      </c>
      <c r="K31" s="216"/>
      <c r="L31" s="153">
        <v>257.88</v>
      </c>
      <c r="M31" s="216">
        <v>63.637</v>
      </c>
      <c r="N31" s="153">
        <v>267.573</v>
      </c>
      <c r="O31" s="216">
        <v>1783.858</v>
      </c>
      <c r="P31" s="154">
        <f t="shared" si="0"/>
        <v>54290.155999999995</v>
      </c>
    </row>
    <row r="32" spans="1:16" ht="18.75">
      <c r="A32" s="3" t="s">
        <v>0</v>
      </c>
      <c r="B32" s="305" t="s">
        <v>39</v>
      </c>
      <c r="C32" s="37" t="s">
        <v>16</v>
      </c>
      <c r="D32" s="217">
        <v>81.124</v>
      </c>
      <c r="E32" s="217">
        <v>186.1872</v>
      </c>
      <c r="F32" s="152">
        <v>4.5981</v>
      </c>
      <c r="G32" s="217">
        <v>3.0155</v>
      </c>
      <c r="H32" s="152">
        <v>1.0964</v>
      </c>
      <c r="I32" s="217">
        <v>0.1536</v>
      </c>
      <c r="J32" s="152">
        <v>0.531</v>
      </c>
      <c r="K32" s="217">
        <v>0.1</v>
      </c>
      <c r="L32" s="152">
        <v>0.669</v>
      </c>
      <c r="M32" s="217">
        <v>0.0196</v>
      </c>
      <c r="N32" s="152">
        <v>0.1312</v>
      </c>
      <c r="O32" s="217">
        <v>0.2814</v>
      </c>
      <c r="P32" s="119">
        <f t="shared" si="0"/>
        <v>277.907</v>
      </c>
    </row>
    <row r="33" spans="1:16" ht="18.75">
      <c r="A33" s="3" t="s">
        <v>40</v>
      </c>
      <c r="B33" s="306"/>
      <c r="C33" s="38" t="s">
        <v>18</v>
      </c>
      <c r="D33" s="216">
        <v>4224.373</v>
      </c>
      <c r="E33" s="216">
        <v>9329.772</v>
      </c>
      <c r="F33" s="153">
        <v>320.667</v>
      </c>
      <c r="G33" s="216">
        <v>171.821</v>
      </c>
      <c r="H33" s="153">
        <v>61.246</v>
      </c>
      <c r="I33" s="216">
        <v>34.568</v>
      </c>
      <c r="J33" s="153">
        <v>46.758</v>
      </c>
      <c r="K33" s="216">
        <v>28.35</v>
      </c>
      <c r="L33" s="153">
        <v>45.769</v>
      </c>
      <c r="M33" s="216">
        <v>4.91</v>
      </c>
      <c r="N33" s="153">
        <v>25.328</v>
      </c>
      <c r="O33" s="216">
        <v>67.044</v>
      </c>
      <c r="P33" s="154">
        <f t="shared" si="0"/>
        <v>14360.605999999998</v>
      </c>
    </row>
    <row r="34" spans="1:16" ht="18.75">
      <c r="A34" s="10"/>
      <c r="B34" s="15" t="s">
        <v>20</v>
      </c>
      <c r="C34" s="37" t="s">
        <v>16</v>
      </c>
      <c r="D34" s="217">
        <v>174.984</v>
      </c>
      <c r="E34" s="217">
        <v>82.137</v>
      </c>
      <c r="F34" s="152">
        <v>78.442</v>
      </c>
      <c r="G34" s="217">
        <v>219.382</v>
      </c>
      <c r="H34" s="152">
        <v>573.554</v>
      </c>
      <c r="I34" s="217">
        <v>268.109</v>
      </c>
      <c r="J34" s="152">
        <v>10.572</v>
      </c>
      <c r="K34" s="217"/>
      <c r="L34" s="152">
        <v>117.228</v>
      </c>
      <c r="M34" s="217">
        <v>259.41</v>
      </c>
      <c r="N34" s="152">
        <v>470.644</v>
      </c>
      <c r="O34" s="217">
        <v>526.044</v>
      </c>
      <c r="P34" s="119">
        <f t="shared" si="0"/>
        <v>2780.5059999999994</v>
      </c>
    </row>
    <row r="35" spans="1:16" ht="18.75">
      <c r="A35" s="3" t="s">
        <v>23</v>
      </c>
      <c r="B35" s="7" t="s">
        <v>134</v>
      </c>
      <c r="C35" s="38" t="s">
        <v>18</v>
      </c>
      <c r="D35" s="216">
        <v>10525.901</v>
      </c>
      <c r="E35" s="216">
        <v>4513.976</v>
      </c>
      <c r="F35" s="153">
        <v>4120.77</v>
      </c>
      <c r="G35" s="216">
        <v>9937.397</v>
      </c>
      <c r="H35" s="153">
        <v>25193.948</v>
      </c>
      <c r="I35" s="216">
        <v>12042.61</v>
      </c>
      <c r="J35" s="153">
        <v>455.125</v>
      </c>
      <c r="K35" s="216"/>
      <c r="L35" s="153">
        <v>5661.478</v>
      </c>
      <c r="M35" s="216">
        <v>13462.246</v>
      </c>
      <c r="N35" s="153">
        <v>21117.21</v>
      </c>
      <c r="O35" s="216">
        <v>22656.242</v>
      </c>
      <c r="P35" s="154">
        <f t="shared" si="0"/>
        <v>129686.90299999999</v>
      </c>
    </row>
    <row r="36" spans="1:16" ht="18.75">
      <c r="A36" s="10"/>
      <c r="B36" s="303" t="s">
        <v>24</v>
      </c>
      <c r="C36" s="37" t="s">
        <v>16</v>
      </c>
      <c r="D36" s="188">
        <f aca="true" t="shared" si="7" ref="D36:G37">D30+D32+D34</f>
        <v>291.692</v>
      </c>
      <c r="E36" s="188">
        <f t="shared" si="7"/>
        <v>465.1171</v>
      </c>
      <c r="F36" s="157">
        <f t="shared" si="7"/>
        <v>130.97629999999998</v>
      </c>
      <c r="G36" s="188">
        <f t="shared" si="7"/>
        <v>227.3568</v>
      </c>
      <c r="H36" s="157">
        <f>H30+H32+H34</f>
        <v>577.6428999999999</v>
      </c>
      <c r="I36" s="188">
        <f aca="true" t="shared" si="8" ref="I36:O37">I30+I32+I34</f>
        <v>268.5843</v>
      </c>
      <c r="J36" s="157">
        <f t="shared" si="8"/>
        <v>31.729</v>
      </c>
      <c r="K36" s="188">
        <f t="shared" si="8"/>
        <v>0.1</v>
      </c>
      <c r="L36" s="157">
        <f t="shared" si="8"/>
        <v>119.9075</v>
      </c>
      <c r="M36" s="188">
        <f t="shared" si="8"/>
        <v>260.08230000000003</v>
      </c>
      <c r="N36" s="157">
        <f t="shared" si="8"/>
        <v>472.5559</v>
      </c>
      <c r="O36" s="188">
        <f t="shared" si="8"/>
        <v>530.1892</v>
      </c>
      <c r="P36" s="119">
        <f aca="true" t="shared" si="9" ref="P36:P67">SUM(D36:O36)</f>
        <v>3375.9332999999997</v>
      </c>
    </row>
    <row r="37" spans="1:16" ht="18.75">
      <c r="A37" s="8"/>
      <c r="B37" s="304"/>
      <c r="C37" s="38" t="s">
        <v>18</v>
      </c>
      <c r="D37" s="186">
        <f t="shared" si="7"/>
        <v>28126.121</v>
      </c>
      <c r="E37" s="186">
        <f t="shared" si="7"/>
        <v>31350.255</v>
      </c>
      <c r="F37" s="158">
        <f t="shared" si="7"/>
        <v>16061.881</v>
      </c>
      <c r="G37" s="186">
        <f t="shared" si="7"/>
        <v>11526.62</v>
      </c>
      <c r="H37" s="158">
        <f>H31+H33+H35</f>
        <v>26020.417</v>
      </c>
      <c r="I37" s="186">
        <f t="shared" si="8"/>
        <v>12132.627</v>
      </c>
      <c r="J37" s="158">
        <f t="shared" si="8"/>
        <v>7678.219</v>
      </c>
      <c r="K37" s="186">
        <f t="shared" si="8"/>
        <v>28.35</v>
      </c>
      <c r="L37" s="158">
        <f t="shared" si="8"/>
        <v>5965.127</v>
      </c>
      <c r="M37" s="186">
        <f t="shared" si="8"/>
        <v>13530.793</v>
      </c>
      <c r="N37" s="158">
        <f t="shared" si="8"/>
        <v>21410.111</v>
      </c>
      <c r="O37" s="186">
        <f t="shared" si="8"/>
        <v>24507.144</v>
      </c>
      <c r="P37" s="154">
        <f t="shared" si="9"/>
        <v>198337.66500000004</v>
      </c>
    </row>
    <row r="38" spans="1:16" ht="18.75">
      <c r="A38" s="307" t="s">
        <v>41</v>
      </c>
      <c r="B38" s="308"/>
      <c r="C38" s="37" t="s">
        <v>16</v>
      </c>
      <c r="D38" s="217">
        <v>47.9145</v>
      </c>
      <c r="E38" s="217"/>
      <c r="F38" s="152"/>
      <c r="G38" s="217"/>
      <c r="H38" s="152">
        <v>0.176</v>
      </c>
      <c r="I38" s="217">
        <v>5.4517</v>
      </c>
      <c r="J38" s="152">
        <v>26.9055</v>
      </c>
      <c r="K38" s="217">
        <v>58.9889</v>
      </c>
      <c r="L38" s="152">
        <v>6.8126</v>
      </c>
      <c r="M38" s="217">
        <v>29.2531</v>
      </c>
      <c r="N38" s="152">
        <v>25.932</v>
      </c>
      <c r="O38" s="217">
        <v>79.272</v>
      </c>
      <c r="P38" s="119">
        <f t="shared" si="9"/>
        <v>280.7063</v>
      </c>
    </row>
    <row r="39" spans="1:16" ht="18.75">
      <c r="A39" s="309"/>
      <c r="B39" s="310"/>
      <c r="C39" s="38" t="s">
        <v>18</v>
      </c>
      <c r="D39" s="216">
        <v>1122.979</v>
      </c>
      <c r="E39" s="216"/>
      <c r="F39" s="153"/>
      <c r="G39" s="216"/>
      <c r="H39" s="153">
        <v>109.793</v>
      </c>
      <c r="I39" s="216">
        <v>2203.635</v>
      </c>
      <c r="J39" s="153">
        <v>10945.181</v>
      </c>
      <c r="K39" s="216">
        <v>17507.949</v>
      </c>
      <c r="L39" s="153">
        <v>1309.078</v>
      </c>
      <c r="M39" s="216">
        <v>1796.421</v>
      </c>
      <c r="N39" s="153">
        <v>936.683</v>
      </c>
      <c r="O39" s="216">
        <v>2779.787</v>
      </c>
      <c r="P39" s="154">
        <f t="shared" si="9"/>
        <v>38711.505999999994</v>
      </c>
    </row>
    <row r="40" spans="1:16" ht="18.75">
      <c r="A40" s="307" t="s">
        <v>42</v>
      </c>
      <c r="B40" s="308"/>
      <c r="C40" s="37" t="s">
        <v>16</v>
      </c>
      <c r="D40" s="217">
        <v>0.156</v>
      </c>
      <c r="E40" s="217"/>
      <c r="F40" s="152"/>
      <c r="G40" s="217"/>
      <c r="H40" s="152">
        <v>0.2423</v>
      </c>
      <c r="I40" s="217">
        <v>3.5592</v>
      </c>
      <c r="J40" s="152">
        <v>21.8527</v>
      </c>
      <c r="K40" s="217">
        <v>72.0522</v>
      </c>
      <c r="L40" s="152">
        <v>150.9225</v>
      </c>
      <c r="M40" s="217">
        <v>116.9767</v>
      </c>
      <c r="N40" s="152">
        <v>96.1505</v>
      </c>
      <c r="O40" s="217">
        <v>38.9927</v>
      </c>
      <c r="P40" s="119">
        <f t="shared" si="9"/>
        <v>500.9048</v>
      </c>
    </row>
    <row r="41" spans="1:16" ht="18.75">
      <c r="A41" s="309"/>
      <c r="B41" s="310"/>
      <c r="C41" s="38" t="s">
        <v>18</v>
      </c>
      <c r="D41" s="216">
        <v>70.375</v>
      </c>
      <c r="E41" s="216"/>
      <c r="F41" s="153"/>
      <c r="G41" s="216"/>
      <c r="H41" s="153">
        <v>126.368</v>
      </c>
      <c r="I41" s="216">
        <v>1118.002</v>
      </c>
      <c r="J41" s="153">
        <v>10573.993</v>
      </c>
      <c r="K41" s="216">
        <v>10182.099</v>
      </c>
      <c r="L41" s="153">
        <v>12068.54</v>
      </c>
      <c r="M41" s="216">
        <v>12845.235</v>
      </c>
      <c r="N41" s="153">
        <v>10228.29</v>
      </c>
      <c r="O41" s="216">
        <v>2542.364</v>
      </c>
      <c r="P41" s="154">
        <f t="shared" si="9"/>
        <v>59755.266</v>
      </c>
    </row>
    <row r="42" spans="1:16" ht="18.75">
      <c r="A42" s="307" t="s">
        <v>43</v>
      </c>
      <c r="B42" s="308"/>
      <c r="C42" s="37" t="s">
        <v>16</v>
      </c>
      <c r="D42" s="217"/>
      <c r="E42" s="217"/>
      <c r="F42" s="152"/>
      <c r="G42" s="217"/>
      <c r="H42" s="152"/>
      <c r="I42" s="217"/>
      <c r="J42" s="152"/>
      <c r="K42" s="217"/>
      <c r="L42" s="152"/>
      <c r="M42" s="217"/>
      <c r="N42" s="152"/>
      <c r="O42" s="217"/>
      <c r="P42" s="119">
        <f t="shared" si="9"/>
        <v>0</v>
      </c>
    </row>
    <row r="43" spans="1:16" ht="18.75">
      <c r="A43" s="309"/>
      <c r="B43" s="310"/>
      <c r="C43" s="38" t="s">
        <v>18</v>
      </c>
      <c r="D43" s="216"/>
      <c r="E43" s="216"/>
      <c r="F43" s="153"/>
      <c r="G43" s="216"/>
      <c r="H43" s="153"/>
      <c r="I43" s="216"/>
      <c r="J43" s="153"/>
      <c r="K43" s="216"/>
      <c r="L43" s="153"/>
      <c r="M43" s="216"/>
      <c r="N43" s="153"/>
      <c r="O43" s="216"/>
      <c r="P43" s="154">
        <f t="shared" si="9"/>
        <v>0</v>
      </c>
    </row>
    <row r="44" spans="1:16" ht="18.75">
      <c r="A44" s="307" t="s">
        <v>44</v>
      </c>
      <c r="B44" s="308"/>
      <c r="C44" s="37" t="s">
        <v>16</v>
      </c>
      <c r="D44" s="217">
        <v>0.4424</v>
      </c>
      <c r="E44" s="217">
        <v>0.009</v>
      </c>
      <c r="F44" s="152"/>
      <c r="G44" s="217">
        <v>0.0416</v>
      </c>
      <c r="H44" s="152">
        <v>0.0104</v>
      </c>
      <c r="I44" s="217">
        <v>0.0035</v>
      </c>
      <c r="J44" s="152"/>
      <c r="K44" s="217"/>
      <c r="L44" s="152"/>
      <c r="M44" s="217">
        <v>0.001</v>
      </c>
      <c r="N44" s="152">
        <v>0.0099</v>
      </c>
      <c r="O44" s="217">
        <v>0.151</v>
      </c>
      <c r="P44" s="119">
        <f t="shared" si="9"/>
        <v>0.6688</v>
      </c>
    </row>
    <row r="45" spans="1:16" ht="18.75">
      <c r="A45" s="309"/>
      <c r="B45" s="310"/>
      <c r="C45" s="38" t="s">
        <v>18</v>
      </c>
      <c r="D45" s="216">
        <v>65.137</v>
      </c>
      <c r="E45" s="216">
        <v>2.625</v>
      </c>
      <c r="F45" s="153"/>
      <c r="G45" s="216">
        <v>17.998</v>
      </c>
      <c r="H45" s="153">
        <v>5.619</v>
      </c>
      <c r="I45" s="216">
        <v>1.811</v>
      </c>
      <c r="J45" s="153"/>
      <c r="K45" s="216"/>
      <c r="L45" s="153"/>
      <c r="M45" s="216">
        <v>0.525</v>
      </c>
      <c r="N45" s="153">
        <v>4.095</v>
      </c>
      <c r="O45" s="216">
        <v>38.052</v>
      </c>
      <c r="P45" s="154">
        <f t="shared" si="9"/>
        <v>135.862</v>
      </c>
    </row>
    <row r="46" spans="1:16" ht="18.75">
      <c r="A46" s="307" t="s">
        <v>45</v>
      </c>
      <c r="B46" s="308"/>
      <c r="C46" s="37" t="s">
        <v>16</v>
      </c>
      <c r="D46" s="217">
        <v>0.038</v>
      </c>
      <c r="E46" s="217">
        <v>0.003</v>
      </c>
      <c r="F46" s="152"/>
      <c r="G46" s="217">
        <v>0.0404</v>
      </c>
      <c r="H46" s="152">
        <v>1.2418</v>
      </c>
      <c r="I46" s="217">
        <v>0.024</v>
      </c>
      <c r="J46" s="152"/>
      <c r="K46" s="217"/>
      <c r="L46" s="152">
        <v>0.0097</v>
      </c>
      <c r="M46" s="217"/>
      <c r="N46" s="152">
        <v>0.001</v>
      </c>
      <c r="O46" s="217">
        <v>0.001</v>
      </c>
      <c r="P46" s="119">
        <f t="shared" si="9"/>
        <v>1.3588999999999998</v>
      </c>
    </row>
    <row r="47" spans="1:16" ht="18.75">
      <c r="A47" s="309"/>
      <c r="B47" s="310"/>
      <c r="C47" s="38" t="s">
        <v>18</v>
      </c>
      <c r="D47" s="216">
        <v>47.871</v>
      </c>
      <c r="E47" s="216">
        <v>1.995</v>
      </c>
      <c r="F47" s="153"/>
      <c r="G47" s="216">
        <v>35.288</v>
      </c>
      <c r="H47" s="153">
        <v>678.59</v>
      </c>
      <c r="I47" s="216">
        <v>10.574</v>
      </c>
      <c r="J47" s="153"/>
      <c r="K47" s="216"/>
      <c r="L47" s="153">
        <v>5.072</v>
      </c>
      <c r="M47" s="216"/>
      <c r="N47" s="153">
        <v>0.42</v>
      </c>
      <c r="O47" s="216">
        <v>0.525</v>
      </c>
      <c r="P47" s="154">
        <f t="shared" si="9"/>
        <v>780.3349999999999</v>
      </c>
    </row>
    <row r="48" spans="1:16" ht="18.75">
      <c r="A48" s="307" t="s">
        <v>46</v>
      </c>
      <c r="B48" s="308"/>
      <c r="C48" s="37" t="s">
        <v>16</v>
      </c>
      <c r="D48" s="217">
        <v>10.837</v>
      </c>
      <c r="E48" s="217">
        <v>1.852</v>
      </c>
      <c r="F48" s="152">
        <v>6</v>
      </c>
      <c r="G48" s="217"/>
      <c r="H48" s="152">
        <v>1.5128</v>
      </c>
      <c r="I48" s="217">
        <v>1048.602</v>
      </c>
      <c r="J48" s="152">
        <v>2649.145</v>
      </c>
      <c r="K48" s="217">
        <v>1109.5881</v>
      </c>
      <c r="L48" s="152">
        <v>307.1899</v>
      </c>
      <c r="M48" s="217">
        <v>124.0885</v>
      </c>
      <c r="N48" s="152">
        <v>254.4767</v>
      </c>
      <c r="O48" s="217">
        <v>55.0468</v>
      </c>
      <c r="P48" s="119">
        <f t="shared" si="9"/>
        <v>5568.3388</v>
      </c>
    </row>
    <row r="49" spans="1:16" ht="18.75">
      <c r="A49" s="309"/>
      <c r="B49" s="310"/>
      <c r="C49" s="38" t="s">
        <v>18</v>
      </c>
      <c r="D49" s="216">
        <v>422.719</v>
      </c>
      <c r="E49" s="216">
        <v>153.878</v>
      </c>
      <c r="F49" s="153">
        <v>535.5</v>
      </c>
      <c r="G49" s="216"/>
      <c r="H49" s="153">
        <v>362.869</v>
      </c>
      <c r="I49" s="216">
        <v>53971.141</v>
      </c>
      <c r="J49" s="153">
        <v>148388.373</v>
      </c>
      <c r="K49" s="216">
        <v>73592.312</v>
      </c>
      <c r="L49" s="153">
        <v>23686.813</v>
      </c>
      <c r="M49" s="216">
        <v>8282.076</v>
      </c>
      <c r="N49" s="153">
        <v>17902.178</v>
      </c>
      <c r="O49" s="216">
        <v>8036.005</v>
      </c>
      <c r="P49" s="154">
        <f t="shared" si="9"/>
        <v>335333.86400000006</v>
      </c>
    </row>
    <row r="50" spans="1:16" ht="18.75">
      <c r="A50" s="307" t="s">
        <v>47</v>
      </c>
      <c r="B50" s="308"/>
      <c r="C50" s="37" t="s">
        <v>16</v>
      </c>
      <c r="D50" s="217">
        <v>26.1</v>
      </c>
      <c r="E50" s="217"/>
      <c r="F50" s="152">
        <v>8.1</v>
      </c>
      <c r="G50" s="217">
        <v>0.9</v>
      </c>
      <c r="H50" s="152">
        <v>0.5</v>
      </c>
      <c r="I50" s="217">
        <v>24.6153</v>
      </c>
      <c r="J50" s="152">
        <v>1.346</v>
      </c>
      <c r="K50" s="217">
        <v>1283.15</v>
      </c>
      <c r="L50" s="152">
        <v>7690.336</v>
      </c>
      <c r="M50" s="217">
        <v>15317.767</v>
      </c>
      <c r="N50" s="152">
        <v>13424.6765</v>
      </c>
      <c r="O50" s="217">
        <v>10738.1533</v>
      </c>
      <c r="P50" s="119">
        <f t="shared" si="9"/>
        <v>48515.6441</v>
      </c>
    </row>
    <row r="51" spans="1:16" ht="18.75">
      <c r="A51" s="309"/>
      <c r="B51" s="310"/>
      <c r="C51" s="38" t="s">
        <v>18</v>
      </c>
      <c r="D51" s="216">
        <v>1013.513</v>
      </c>
      <c r="E51" s="216"/>
      <c r="F51" s="153">
        <v>539.91</v>
      </c>
      <c r="G51" s="216">
        <v>15.12</v>
      </c>
      <c r="H51" s="153">
        <v>16.8</v>
      </c>
      <c r="I51" s="216">
        <v>664.104</v>
      </c>
      <c r="J51" s="153">
        <v>105.037</v>
      </c>
      <c r="K51" s="216">
        <v>189284.508</v>
      </c>
      <c r="L51" s="153">
        <v>767382.246</v>
      </c>
      <c r="M51" s="216">
        <v>984834.164</v>
      </c>
      <c r="N51" s="153">
        <v>599186.477</v>
      </c>
      <c r="O51" s="216">
        <v>458183.96</v>
      </c>
      <c r="P51" s="154">
        <f t="shared" si="9"/>
        <v>3001225.8389999997</v>
      </c>
    </row>
    <row r="52" spans="1:16" ht="18.75">
      <c r="A52" s="307" t="s">
        <v>48</v>
      </c>
      <c r="B52" s="308"/>
      <c r="C52" s="37" t="s">
        <v>16</v>
      </c>
      <c r="D52" s="217">
        <v>3.018</v>
      </c>
      <c r="E52" s="217">
        <v>0.0275</v>
      </c>
      <c r="F52" s="152">
        <v>69.5743</v>
      </c>
      <c r="G52" s="217">
        <v>494.7571</v>
      </c>
      <c r="H52" s="152">
        <v>1003.9591</v>
      </c>
      <c r="I52" s="217">
        <v>1847.6052</v>
      </c>
      <c r="J52" s="152">
        <v>2807.4949</v>
      </c>
      <c r="K52" s="217">
        <v>69.099</v>
      </c>
      <c r="L52" s="152">
        <v>4.7727</v>
      </c>
      <c r="M52" s="217">
        <v>231.3084</v>
      </c>
      <c r="N52" s="152">
        <v>388.8505</v>
      </c>
      <c r="O52" s="217">
        <v>40.2381</v>
      </c>
      <c r="P52" s="119">
        <f t="shared" si="9"/>
        <v>6960.7048</v>
      </c>
    </row>
    <row r="53" spans="1:16" ht="18.75">
      <c r="A53" s="309"/>
      <c r="B53" s="310"/>
      <c r="C53" s="38" t="s">
        <v>18</v>
      </c>
      <c r="D53" s="216">
        <v>818.424</v>
      </c>
      <c r="E53" s="216">
        <v>26.025</v>
      </c>
      <c r="F53" s="153">
        <v>27624.373</v>
      </c>
      <c r="G53" s="216">
        <v>270150.045</v>
      </c>
      <c r="H53" s="153">
        <v>483417.356</v>
      </c>
      <c r="I53" s="216">
        <v>817375.814</v>
      </c>
      <c r="J53" s="153">
        <v>1163038.361</v>
      </c>
      <c r="K53" s="216">
        <v>28469.289</v>
      </c>
      <c r="L53" s="153">
        <v>1708.215</v>
      </c>
      <c r="M53" s="216">
        <v>63992.481</v>
      </c>
      <c r="N53" s="153">
        <v>117315.01</v>
      </c>
      <c r="O53" s="216">
        <v>9931.51</v>
      </c>
      <c r="P53" s="154">
        <f t="shared" si="9"/>
        <v>2983866.9029999995</v>
      </c>
    </row>
    <row r="54" spans="1:16" ht="18.75">
      <c r="A54" s="3" t="s">
        <v>0</v>
      </c>
      <c r="B54" s="305" t="s">
        <v>135</v>
      </c>
      <c r="C54" s="37" t="s">
        <v>16</v>
      </c>
      <c r="D54" s="217"/>
      <c r="E54" s="217"/>
      <c r="F54" s="152">
        <v>0.0011</v>
      </c>
      <c r="G54" s="217">
        <v>0.0043</v>
      </c>
      <c r="H54" s="152">
        <v>0.4305</v>
      </c>
      <c r="I54" s="217">
        <v>0.2556</v>
      </c>
      <c r="J54" s="152">
        <v>5.2013</v>
      </c>
      <c r="K54" s="217">
        <v>2.7114</v>
      </c>
      <c r="L54" s="152">
        <v>0.8414</v>
      </c>
      <c r="M54" s="217">
        <v>0.5539</v>
      </c>
      <c r="N54" s="152">
        <v>1.4016</v>
      </c>
      <c r="O54" s="217">
        <v>0.7019</v>
      </c>
      <c r="P54" s="119">
        <f t="shared" si="9"/>
        <v>12.103</v>
      </c>
    </row>
    <row r="55" spans="1:16" ht="18.75">
      <c r="A55" s="3" t="s">
        <v>38</v>
      </c>
      <c r="B55" s="306"/>
      <c r="C55" s="38" t="s">
        <v>18</v>
      </c>
      <c r="D55" s="216"/>
      <c r="E55" s="216"/>
      <c r="F55" s="153">
        <v>1.386</v>
      </c>
      <c r="G55" s="216">
        <v>10.231</v>
      </c>
      <c r="H55" s="153">
        <v>502.069</v>
      </c>
      <c r="I55" s="216">
        <v>177.746</v>
      </c>
      <c r="J55" s="153">
        <v>3187.55</v>
      </c>
      <c r="K55" s="216">
        <v>1161.837</v>
      </c>
      <c r="L55" s="153">
        <v>376.074</v>
      </c>
      <c r="M55" s="216">
        <v>317.244</v>
      </c>
      <c r="N55" s="153">
        <v>813.099</v>
      </c>
      <c r="O55" s="216">
        <v>385.093</v>
      </c>
      <c r="P55" s="154">
        <f t="shared" si="9"/>
        <v>6932.328999999999</v>
      </c>
    </row>
    <row r="56" spans="1:16" ht="18.75">
      <c r="A56" s="3" t="s">
        <v>17</v>
      </c>
      <c r="B56" s="15" t="s">
        <v>20</v>
      </c>
      <c r="C56" s="37" t="s">
        <v>16</v>
      </c>
      <c r="D56" s="217">
        <v>0.9785</v>
      </c>
      <c r="E56" s="217">
        <v>0.0096</v>
      </c>
      <c r="F56" s="152"/>
      <c r="G56" s="217"/>
      <c r="H56" s="152">
        <v>0.1964</v>
      </c>
      <c r="I56" s="217">
        <v>7.0962</v>
      </c>
      <c r="J56" s="152">
        <v>2.4187</v>
      </c>
      <c r="K56" s="217">
        <v>0.845</v>
      </c>
      <c r="L56" s="152">
        <v>0.6034</v>
      </c>
      <c r="M56" s="217">
        <v>0.3305</v>
      </c>
      <c r="N56" s="152">
        <v>0.2236</v>
      </c>
      <c r="O56" s="217">
        <v>0.689</v>
      </c>
      <c r="P56" s="119">
        <f t="shared" si="9"/>
        <v>13.3909</v>
      </c>
    </row>
    <row r="57" spans="1:16" ht="18.75">
      <c r="A57" s="3" t="s">
        <v>23</v>
      </c>
      <c r="B57" s="7" t="s">
        <v>136</v>
      </c>
      <c r="C57" s="38" t="s">
        <v>18</v>
      </c>
      <c r="D57" s="216">
        <v>95.846</v>
      </c>
      <c r="E57" s="216">
        <v>2.521</v>
      </c>
      <c r="F57" s="153"/>
      <c r="G57" s="216"/>
      <c r="H57" s="153">
        <v>102.512</v>
      </c>
      <c r="I57" s="216">
        <v>2421.04</v>
      </c>
      <c r="J57" s="153">
        <v>1268.857</v>
      </c>
      <c r="K57" s="216">
        <v>618.81</v>
      </c>
      <c r="L57" s="153">
        <v>174.992</v>
      </c>
      <c r="M57" s="216">
        <v>76.815</v>
      </c>
      <c r="N57" s="153">
        <v>72.952</v>
      </c>
      <c r="O57" s="216">
        <v>186.533</v>
      </c>
      <c r="P57" s="154">
        <f t="shared" si="9"/>
        <v>5020.878</v>
      </c>
    </row>
    <row r="58" spans="1:16" ht="18.75">
      <c r="A58" s="10"/>
      <c r="B58" s="303" t="s">
        <v>132</v>
      </c>
      <c r="C58" s="37" t="s">
        <v>16</v>
      </c>
      <c r="D58" s="188">
        <f aca="true" t="shared" si="10" ref="D58:G59">D54+D56</f>
        <v>0.9785</v>
      </c>
      <c r="E58" s="188">
        <f t="shared" si="10"/>
        <v>0.0096</v>
      </c>
      <c r="F58" s="157">
        <f t="shared" si="10"/>
        <v>0.0011</v>
      </c>
      <c r="G58" s="188">
        <f t="shared" si="10"/>
        <v>0.0043</v>
      </c>
      <c r="H58" s="157">
        <f>SUM(H54,H56)</f>
        <v>0.6269</v>
      </c>
      <c r="I58" s="188">
        <f aca="true" t="shared" si="11" ref="I58:O59">I54+I56</f>
        <v>7.3518</v>
      </c>
      <c r="J58" s="157">
        <f t="shared" si="11"/>
        <v>7.619999999999999</v>
      </c>
      <c r="K58" s="188">
        <f t="shared" si="11"/>
        <v>3.5564</v>
      </c>
      <c r="L58" s="157">
        <f t="shared" si="11"/>
        <v>1.4448</v>
      </c>
      <c r="M58" s="188">
        <f t="shared" si="11"/>
        <v>0.8844</v>
      </c>
      <c r="N58" s="157">
        <f t="shared" si="11"/>
        <v>1.6252</v>
      </c>
      <c r="O58" s="188">
        <f t="shared" si="11"/>
        <v>1.3908999999999998</v>
      </c>
      <c r="P58" s="119">
        <f t="shared" si="9"/>
        <v>25.493899999999996</v>
      </c>
    </row>
    <row r="59" spans="1:16" ht="18.75">
      <c r="A59" s="8"/>
      <c r="B59" s="304"/>
      <c r="C59" s="38" t="s">
        <v>18</v>
      </c>
      <c r="D59" s="186">
        <f t="shared" si="10"/>
        <v>95.846</v>
      </c>
      <c r="E59" s="186">
        <f t="shared" si="10"/>
        <v>2.521</v>
      </c>
      <c r="F59" s="158">
        <f t="shared" si="10"/>
        <v>1.386</v>
      </c>
      <c r="G59" s="186">
        <f t="shared" si="10"/>
        <v>10.231</v>
      </c>
      <c r="H59" s="158">
        <f>H55+H57</f>
        <v>604.581</v>
      </c>
      <c r="I59" s="186">
        <f t="shared" si="11"/>
        <v>2598.786</v>
      </c>
      <c r="J59" s="158">
        <f t="shared" si="11"/>
        <v>4456.407</v>
      </c>
      <c r="K59" s="186">
        <f t="shared" si="11"/>
        <v>1780.647</v>
      </c>
      <c r="L59" s="158">
        <f t="shared" si="11"/>
        <v>551.066</v>
      </c>
      <c r="M59" s="186">
        <f t="shared" si="11"/>
        <v>394.059</v>
      </c>
      <c r="N59" s="158">
        <f t="shared" si="11"/>
        <v>886.051</v>
      </c>
      <c r="O59" s="186">
        <f t="shared" si="11"/>
        <v>571.626</v>
      </c>
      <c r="P59" s="154">
        <f t="shared" si="9"/>
        <v>11953.206999999999</v>
      </c>
    </row>
    <row r="60" spans="1:16" ht="18.75">
      <c r="A60" s="3" t="s">
        <v>0</v>
      </c>
      <c r="B60" s="305" t="s">
        <v>137</v>
      </c>
      <c r="C60" s="37" t="s">
        <v>16</v>
      </c>
      <c r="D60" s="217"/>
      <c r="E60" s="217"/>
      <c r="F60" s="152"/>
      <c r="G60" s="217"/>
      <c r="H60" s="152"/>
      <c r="I60" s="217"/>
      <c r="J60" s="152"/>
      <c r="K60" s="217"/>
      <c r="L60" s="152"/>
      <c r="M60" s="217"/>
      <c r="N60" s="152"/>
      <c r="O60" s="217">
        <v>0.006</v>
      </c>
      <c r="P60" s="119">
        <f t="shared" si="9"/>
        <v>0.006</v>
      </c>
    </row>
    <row r="61" spans="1:16" ht="18.75">
      <c r="A61" s="3" t="s">
        <v>49</v>
      </c>
      <c r="B61" s="306"/>
      <c r="C61" s="38" t="s">
        <v>18</v>
      </c>
      <c r="D61" s="216"/>
      <c r="E61" s="216"/>
      <c r="F61" s="153"/>
      <c r="G61" s="216"/>
      <c r="H61" s="153"/>
      <c r="I61" s="216"/>
      <c r="J61" s="153"/>
      <c r="K61" s="216"/>
      <c r="L61" s="153"/>
      <c r="M61" s="216"/>
      <c r="N61" s="153"/>
      <c r="O61" s="216">
        <v>0.63</v>
      </c>
      <c r="P61" s="154">
        <f t="shared" si="9"/>
        <v>0.63</v>
      </c>
    </row>
    <row r="62" spans="1:16" ht="18.75">
      <c r="A62" s="3" t="s">
        <v>0</v>
      </c>
      <c r="B62" s="15" t="s">
        <v>50</v>
      </c>
      <c r="C62" s="37" t="s">
        <v>16</v>
      </c>
      <c r="D62" s="217"/>
      <c r="E62" s="217"/>
      <c r="F62" s="152"/>
      <c r="G62" s="217"/>
      <c r="H62" s="152"/>
      <c r="I62" s="217"/>
      <c r="J62" s="152">
        <v>0.028</v>
      </c>
      <c r="K62" s="217"/>
      <c r="L62" s="152"/>
      <c r="M62" s="217"/>
      <c r="N62" s="152"/>
      <c r="O62" s="217"/>
      <c r="P62" s="119">
        <f t="shared" si="9"/>
        <v>0.028</v>
      </c>
    </row>
    <row r="63" spans="1:16" ht="18.75">
      <c r="A63" s="3" t="s">
        <v>51</v>
      </c>
      <c r="B63" s="7" t="s">
        <v>138</v>
      </c>
      <c r="C63" s="38" t="s">
        <v>18</v>
      </c>
      <c r="D63" s="216"/>
      <c r="E63" s="216"/>
      <c r="F63" s="153"/>
      <c r="G63" s="216"/>
      <c r="H63" s="153"/>
      <c r="I63" s="216"/>
      <c r="J63" s="153">
        <v>0.63</v>
      </c>
      <c r="K63" s="216"/>
      <c r="L63" s="153"/>
      <c r="M63" s="216"/>
      <c r="N63" s="153"/>
      <c r="O63" s="216"/>
      <c r="P63" s="154">
        <f t="shared" si="9"/>
        <v>0.63</v>
      </c>
    </row>
    <row r="64" spans="1:16" ht="18.75">
      <c r="A64" s="3" t="s">
        <v>0</v>
      </c>
      <c r="B64" s="305" t="s">
        <v>53</v>
      </c>
      <c r="C64" s="37" t="s">
        <v>16</v>
      </c>
      <c r="D64" s="217">
        <v>0.001</v>
      </c>
      <c r="E64" s="217"/>
      <c r="F64" s="152"/>
      <c r="G64" s="217"/>
      <c r="H64" s="152"/>
      <c r="I64" s="217"/>
      <c r="J64" s="152"/>
      <c r="K64" s="217"/>
      <c r="L64" s="152"/>
      <c r="M64" s="217"/>
      <c r="N64" s="152"/>
      <c r="O64" s="217"/>
      <c r="P64" s="119">
        <f t="shared" si="9"/>
        <v>0.001</v>
      </c>
    </row>
    <row r="65" spans="1:16" ht="18.75">
      <c r="A65" s="3" t="s">
        <v>23</v>
      </c>
      <c r="B65" s="306"/>
      <c r="C65" s="38" t="s">
        <v>18</v>
      </c>
      <c r="D65" s="216">
        <v>2.1</v>
      </c>
      <c r="E65" s="216"/>
      <c r="F65" s="153"/>
      <c r="G65" s="216"/>
      <c r="H65" s="153"/>
      <c r="I65" s="216"/>
      <c r="J65" s="153"/>
      <c r="K65" s="216"/>
      <c r="L65" s="153"/>
      <c r="M65" s="216"/>
      <c r="N65" s="153"/>
      <c r="O65" s="216"/>
      <c r="P65" s="154">
        <f t="shared" si="9"/>
        <v>2.1</v>
      </c>
    </row>
    <row r="66" spans="1:16" ht="18.75">
      <c r="A66" s="10"/>
      <c r="B66" s="15" t="s">
        <v>20</v>
      </c>
      <c r="C66" s="37" t="s">
        <v>16</v>
      </c>
      <c r="D66" s="217">
        <v>3.1562</v>
      </c>
      <c r="E66" s="217">
        <v>2.1453</v>
      </c>
      <c r="F66" s="152">
        <v>0.521</v>
      </c>
      <c r="G66" s="217">
        <v>0.0342</v>
      </c>
      <c r="H66" s="152">
        <v>0.0204</v>
      </c>
      <c r="I66" s="217">
        <v>0.27</v>
      </c>
      <c r="J66" s="152">
        <v>0.148</v>
      </c>
      <c r="K66" s="217">
        <v>0.165</v>
      </c>
      <c r="L66" s="152"/>
      <c r="M66" s="217">
        <v>0.003</v>
      </c>
      <c r="N66" s="152">
        <v>0.1617</v>
      </c>
      <c r="O66" s="217">
        <v>0.1202</v>
      </c>
      <c r="P66" s="119">
        <f t="shared" si="9"/>
        <v>6.745000000000001</v>
      </c>
    </row>
    <row r="67" spans="1:16" ht="19.5" thickBot="1">
      <c r="A67" s="11" t="s">
        <v>0</v>
      </c>
      <c r="B67" s="12" t="s">
        <v>138</v>
      </c>
      <c r="C67" s="39" t="s">
        <v>18</v>
      </c>
      <c r="D67" s="220">
        <v>204.416</v>
      </c>
      <c r="E67" s="220">
        <v>69.439</v>
      </c>
      <c r="F67" s="159">
        <v>32.038</v>
      </c>
      <c r="G67" s="220">
        <v>2.499</v>
      </c>
      <c r="H67" s="159">
        <v>1.861</v>
      </c>
      <c r="I67" s="220">
        <v>9.742</v>
      </c>
      <c r="J67" s="159">
        <v>7.226</v>
      </c>
      <c r="K67" s="220">
        <v>7.089</v>
      </c>
      <c r="L67" s="159"/>
      <c r="M67" s="220">
        <v>1.26</v>
      </c>
      <c r="N67" s="159">
        <v>8.669</v>
      </c>
      <c r="O67" s="221">
        <v>17.033</v>
      </c>
      <c r="P67" s="160">
        <f t="shared" si="9"/>
        <v>361.27200000000005</v>
      </c>
    </row>
    <row r="68" spans="4:16" ht="18.75"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7"/>
    </row>
    <row r="69" spans="1:16" ht="19.5" thickBot="1">
      <c r="A69" s="13" t="s">
        <v>239</v>
      </c>
      <c r="B69" s="31"/>
      <c r="C69" s="1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13" t="s">
        <v>139</v>
      </c>
      <c r="P69" s="13"/>
    </row>
    <row r="70" spans="1:16" ht="18.75">
      <c r="A70" s="8"/>
      <c r="B70" s="9"/>
      <c r="C70" s="9"/>
      <c r="D70" s="28" t="s">
        <v>2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14</v>
      </c>
    </row>
    <row r="71" spans="1:16" ht="18.75">
      <c r="A71" s="3" t="s">
        <v>49</v>
      </c>
      <c r="B71" s="303" t="s">
        <v>140</v>
      </c>
      <c r="C71" s="40" t="s">
        <v>16</v>
      </c>
      <c r="D71" s="224">
        <f aca="true" t="shared" si="12" ref="D71:O71">D60+D62+D64+D66</f>
        <v>3.1572</v>
      </c>
      <c r="E71" s="157">
        <f t="shared" si="12"/>
        <v>2.1453</v>
      </c>
      <c r="F71" s="225">
        <f t="shared" si="12"/>
        <v>0.521</v>
      </c>
      <c r="G71" s="157">
        <f t="shared" si="12"/>
        <v>0.0342</v>
      </c>
      <c r="H71" s="225">
        <f t="shared" si="12"/>
        <v>0.0204</v>
      </c>
      <c r="I71" s="157">
        <f t="shared" si="12"/>
        <v>0.27</v>
      </c>
      <c r="J71" s="225">
        <f t="shared" si="12"/>
        <v>0.176</v>
      </c>
      <c r="K71" s="157">
        <f t="shared" si="12"/>
        <v>0.165</v>
      </c>
      <c r="L71" s="225">
        <f t="shared" si="12"/>
        <v>0</v>
      </c>
      <c r="M71" s="157">
        <f t="shared" si="12"/>
        <v>0.003</v>
      </c>
      <c r="N71" s="225">
        <f t="shared" si="12"/>
        <v>0.1617</v>
      </c>
      <c r="O71" s="157">
        <f t="shared" si="12"/>
        <v>0.1262</v>
      </c>
      <c r="P71" s="116">
        <f aca="true" t="shared" si="13" ref="P71:P102">SUM(D71:O71)</f>
        <v>6.780000000000001</v>
      </c>
    </row>
    <row r="72" spans="1:16" ht="18.75">
      <c r="A72" s="14" t="s">
        <v>51</v>
      </c>
      <c r="B72" s="304"/>
      <c r="C72" s="38" t="s">
        <v>18</v>
      </c>
      <c r="D72" s="170">
        <f aca="true" t="shared" si="14" ref="D72:O72">D61+D63+D65+D67</f>
        <v>206.516</v>
      </c>
      <c r="E72" s="158">
        <f t="shared" si="14"/>
        <v>69.439</v>
      </c>
      <c r="F72" s="164">
        <f t="shared" si="14"/>
        <v>32.038</v>
      </c>
      <c r="G72" s="158">
        <f t="shared" si="14"/>
        <v>2.499</v>
      </c>
      <c r="H72" s="164">
        <f t="shared" si="14"/>
        <v>1.861</v>
      </c>
      <c r="I72" s="158">
        <f t="shared" si="14"/>
        <v>9.742</v>
      </c>
      <c r="J72" s="164">
        <f t="shared" si="14"/>
        <v>7.856</v>
      </c>
      <c r="K72" s="158">
        <f t="shared" si="14"/>
        <v>7.089</v>
      </c>
      <c r="L72" s="164">
        <f t="shared" si="14"/>
        <v>0</v>
      </c>
      <c r="M72" s="158">
        <f t="shared" si="14"/>
        <v>1.26</v>
      </c>
      <c r="N72" s="164">
        <f t="shared" si="14"/>
        <v>8.669</v>
      </c>
      <c r="O72" s="158">
        <f t="shared" si="14"/>
        <v>17.663</v>
      </c>
      <c r="P72" s="117">
        <f t="shared" si="13"/>
        <v>364.632</v>
      </c>
    </row>
    <row r="73" spans="1:16" ht="18.75">
      <c r="A73" s="3" t="s">
        <v>0</v>
      </c>
      <c r="B73" s="305" t="s">
        <v>54</v>
      </c>
      <c r="C73" s="37" t="s">
        <v>16</v>
      </c>
      <c r="D73" s="226">
        <v>0.295</v>
      </c>
      <c r="E73" s="152">
        <v>0.1364</v>
      </c>
      <c r="F73" s="161">
        <v>0.1037</v>
      </c>
      <c r="G73" s="152">
        <v>0.2068</v>
      </c>
      <c r="H73" s="161">
        <v>1.2402</v>
      </c>
      <c r="I73" s="152">
        <v>2.6495</v>
      </c>
      <c r="J73" s="161">
        <v>1.0206</v>
      </c>
      <c r="K73" s="152">
        <v>0.2971</v>
      </c>
      <c r="L73" s="161">
        <v>0.1125</v>
      </c>
      <c r="M73" s="152">
        <v>0.297</v>
      </c>
      <c r="N73" s="161">
        <v>0.4653</v>
      </c>
      <c r="O73" s="152">
        <v>0.7315</v>
      </c>
      <c r="P73" s="116">
        <f t="shared" si="13"/>
        <v>7.5556</v>
      </c>
    </row>
    <row r="74" spans="1:16" ht="18.75">
      <c r="A74" s="3" t="s">
        <v>34</v>
      </c>
      <c r="B74" s="306"/>
      <c r="C74" s="38" t="s">
        <v>18</v>
      </c>
      <c r="D74" s="227">
        <v>448.196</v>
      </c>
      <c r="E74" s="153">
        <v>206.897</v>
      </c>
      <c r="F74" s="162">
        <v>201.989</v>
      </c>
      <c r="G74" s="153">
        <v>358.43</v>
      </c>
      <c r="H74" s="162">
        <v>1200.418</v>
      </c>
      <c r="I74" s="153">
        <v>1857.441</v>
      </c>
      <c r="J74" s="162">
        <v>1078.626</v>
      </c>
      <c r="K74" s="153">
        <v>425.887</v>
      </c>
      <c r="L74" s="162">
        <v>146.766</v>
      </c>
      <c r="M74" s="153">
        <v>309.398</v>
      </c>
      <c r="N74" s="162">
        <v>493.908</v>
      </c>
      <c r="O74" s="153">
        <v>867.116</v>
      </c>
      <c r="P74" s="117">
        <f t="shared" si="13"/>
        <v>7595.072</v>
      </c>
    </row>
    <row r="75" spans="1:16" ht="18.75">
      <c r="A75" s="3" t="s">
        <v>0</v>
      </c>
      <c r="B75" s="305" t="s">
        <v>55</v>
      </c>
      <c r="C75" s="37" t="s">
        <v>16</v>
      </c>
      <c r="D75" s="226"/>
      <c r="E75" s="152">
        <v>0.055</v>
      </c>
      <c r="F75" s="161">
        <v>0.119</v>
      </c>
      <c r="G75" s="152">
        <v>0.113</v>
      </c>
      <c r="H75" s="161">
        <v>0.125</v>
      </c>
      <c r="I75" s="152">
        <v>0.0855</v>
      </c>
      <c r="J75" s="161"/>
      <c r="K75" s="152"/>
      <c r="L75" s="161">
        <v>0.062</v>
      </c>
      <c r="M75" s="152">
        <v>0.004</v>
      </c>
      <c r="N75" s="161">
        <v>0.003</v>
      </c>
      <c r="O75" s="152">
        <v>0.002</v>
      </c>
      <c r="P75" s="116">
        <f t="shared" si="13"/>
        <v>0.5685</v>
      </c>
    </row>
    <row r="76" spans="1:16" ht="18.75">
      <c r="A76" s="3" t="s">
        <v>0</v>
      </c>
      <c r="B76" s="306"/>
      <c r="C76" s="38" t="s">
        <v>18</v>
      </c>
      <c r="D76" s="227"/>
      <c r="E76" s="153">
        <v>9.713</v>
      </c>
      <c r="F76" s="162">
        <v>22.156</v>
      </c>
      <c r="G76" s="153">
        <v>20.423</v>
      </c>
      <c r="H76" s="162">
        <v>25.516</v>
      </c>
      <c r="I76" s="153">
        <v>14.018</v>
      </c>
      <c r="J76" s="162"/>
      <c r="K76" s="153"/>
      <c r="L76" s="162">
        <v>9.872</v>
      </c>
      <c r="M76" s="153">
        <v>0.84</v>
      </c>
      <c r="N76" s="162">
        <v>0.63</v>
      </c>
      <c r="O76" s="153">
        <v>0.42</v>
      </c>
      <c r="P76" s="117">
        <f t="shared" si="13"/>
        <v>103.588</v>
      </c>
    </row>
    <row r="77" spans="1:16" ht="18.75">
      <c r="A77" s="3" t="s">
        <v>56</v>
      </c>
      <c r="B77" s="15" t="s">
        <v>57</v>
      </c>
      <c r="C77" s="37" t="s">
        <v>16</v>
      </c>
      <c r="D77" s="226">
        <v>6.0745</v>
      </c>
      <c r="E77" s="152"/>
      <c r="F77" s="161"/>
      <c r="G77" s="152"/>
      <c r="H77" s="161">
        <v>2.31</v>
      </c>
      <c r="I77" s="152"/>
      <c r="J77" s="161"/>
      <c r="K77" s="152">
        <v>44.795</v>
      </c>
      <c r="L77" s="161"/>
      <c r="M77" s="152">
        <v>18.106</v>
      </c>
      <c r="N77" s="161"/>
      <c r="O77" s="152"/>
      <c r="P77" s="116">
        <f t="shared" si="13"/>
        <v>71.28550000000001</v>
      </c>
    </row>
    <row r="78" spans="1:16" ht="18.75">
      <c r="A78" s="10"/>
      <c r="B78" s="7" t="s">
        <v>58</v>
      </c>
      <c r="C78" s="38" t="s">
        <v>18</v>
      </c>
      <c r="D78" s="227">
        <v>4949.779</v>
      </c>
      <c r="E78" s="153"/>
      <c r="F78" s="162"/>
      <c r="G78" s="153"/>
      <c r="H78" s="162">
        <v>1798.508</v>
      </c>
      <c r="I78" s="153"/>
      <c r="J78" s="162"/>
      <c r="K78" s="153">
        <v>30561.464</v>
      </c>
      <c r="L78" s="162"/>
      <c r="M78" s="153">
        <v>12034.154</v>
      </c>
      <c r="N78" s="162"/>
      <c r="O78" s="153"/>
      <c r="P78" s="117">
        <f t="shared" si="13"/>
        <v>49343.905000000006</v>
      </c>
    </row>
    <row r="79" spans="1:16" ht="18.75">
      <c r="A79" s="10"/>
      <c r="B79" s="305" t="s">
        <v>59</v>
      </c>
      <c r="C79" s="37" t="s">
        <v>16</v>
      </c>
      <c r="D79" s="226"/>
      <c r="E79" s="152"/>
      <c r="F79" s="161"/>
      <c r="G79" s="152"/>
      <c r="H79" s="161"/>
      <c r="I79" s="152"/>
      <c r="J79" s="161"/>
      <c r="K79" s="152"/>
      <c r="L79" s="161"/>
      <c r="M79" s="152"/>
      <c r="N79" s="161"/>
      <c r="O79" s="152"/>
      <c r="P79" s="116">
        <f t="shared" si="13"/>
        <v>0</v>
      </c>
    </row>
    <row r="80" spans="1:16" ht="18.75">
      <c r="A80" s="3" t="s">
        <v>17</v>
      </c>
      <c r="B80" s="306"/>
      <c r="C80" s="38" t="s">
        <v>18</v>
      </c>
      <c r="D80" s="227"/>
      <c r="E80" s="153"/>
      <c r="F80" s="162"/>
      <c r="G80" s="153"/>
      <c r="H80" s="162"/>
      <c r="I80" s="153"/>
      <c r="J80" s="162"/>
      <c r="K80" s="153"/>
      <c r="L80" s="162"/>
      <c r="M80" s="153"/>
      <c r="N80" s="162"/>
      <c r="O80" s="153"/>
      <c r="P80" s="117">
        <f t="shared" si="13"/>
        <v>0</v>
      </c>
    </row>
    <row r="81" spans="1:16" ht="18.75">
      <c r="A81" s="10"/>
      <c r="B81" s="15" t="s">
        <v>20</v>
      </c>
      <c r="C81" s="37" t="s">
        <v>16</v>
      </c>
      <c r="D81" s="226">
        <v>3.3444</v>
      </c>
      <c r="E81" s="152">
        <v>4.3153</v>
      </c>
      <c r="F81" s="161">
        <v>4.6921</v>
      </c>
      <c r="G81" s="152">
        <v>2.2692</v>
      </c>
      <c r="H81" s="161">
        <v>1.0434</v>
      </c>
      <c r="I81" s="152">
        <v>0.8429</v>
      </c>
      <c r="J81" s="161">
        <v>0.4945</v>
      </c>
      <c r="K81" s="152">
        <v>0.5503</v>
      </c>
      <c r="L81" s="161">
        <v>0.5481</v>
      </c>
      <c r="M81" s="152">
        <v>0.1847</v>
      </c>
      <c r="N81" s="161">
        <v>0.2756</v>
      </c>
      <c r="O81" s="152">
        <v>2.9238</v>
      </c>
      <c r="P81" s="116">
        <f t="shared" si="13"/>
        <v>21.484299999999998</v>
      </c>
    </row>
    <row r="82" spans="1:16" ht="18.75">
      <c r="A82" s="10"/>
      <c r="B82" s="7" t="s">
        <v>60</v>
      </c>
      <c r="C82" s="38" t="s">
        <v>18</v>
      </c>
      <c r="D82" s="227">
        <v>1845.755</v>
      </c>
      <c r="E82" s="153">
        <v>1890.113</v>
      </c>
      <c r="F82" s="162">
        <v>2504.3</v>
      </c>
      <c r="G82" s="153">
        <v>1363.004</v>
      </c>
      <c r="H82" s="162">
        <v>583.215</v>
      </c>
      <c r="I82" s="153">
        <v>449.426</v>
      </c>
      <c r="J82" s="162">
        <v>388.507</v>
      </c>
      <c r="K82" s="153">
        <v>837.245</v>
      </c>
      <c r="L82" s="162">
        <v>222.118</v>
      </c>
      <c r="M82" s="153">
        <v>156.92</v>
      </c>
      <c r="N82" s="162">
        <v>272.325</v>
      </c>
      <c r="O82" s="153">
        <v>2094.267</v>
      </c>
      <c r="P82" s="117">
        <f t="shared" si="13"/>
        <v>12607.195000000002</v>
      </c>
    </row>
    <row r="83" spans="1:16" ht="18.75">
      <c r="A83" s="3" t="s">
        <v>23</v>
      </c>
      <c r="B83" s="303" t="s">
        <v>129</v>
      </c>
      <c r="C83" s="37" t="s">
        <v>16</v>
      </c>
      <c r="D83" s="169">
        <f aca="true" t="shared" si="15" ref="D83:G84">D73+D75+D77+D79+D81</f>
        <v>9.713899999999999</v>
      </c>
      <c r="E83" s="157">
        <f t="shared" si="15"/>
        <v>4.5066999999999995</v>
      </c>
      <c r="F83" s="163">
        <f t="shared" si="15"/>
        <v>4.9148</v>
      </c>
      <c r="G83" s="157">
        <f t="shared" si="15"/>
        <v>2.589</v>
      </c>
      <c r="H83" s="163">
        <f aca="true" t="shared" si="16" ref="H83:L84">H73+H75+H77+H79+H81</f>
        <v>4.7186</v>
      </c>
      <c r="I83" s="157">
        <f t="shared" si="16"/>
        <v>3.5779000000000005</v>
      </c>
      <c r="J83" s="163">
        <f t="shared" si="16"/>
        <v>1.5151</v>
      </c>
      <c r="K83" s="163">
        <f t="shared" si="16"/>
        <v>45.6424</v>
      </c>
      <c r="L83" s="163">
        <f t="shared" si="16"/>
        <v>0.7226</v>
      </c>
      <c r="M83" s="157">
        <v>18.5917</v>
      </c>
      <c r="N83" s="163">
        <f>N73+N75+N77+N79+N81</f>
        <v>0.7439</v>
      </c>
      <c r="O83" s="157">
        <f>O73+O75+O77+O79+O81</f>
        <v>3.6573</v>
      </c>
      <c r="P83" s="116">
        <f t="shared" si="13"/>
        <v>100.8939</v>
      </c>
    </row>
    <row r="84" spans="1:16" ht="18.75">
      <c r="A84" s="8"/>
      <c r="B84" s="304"/>
      <c r="C84" s="38" t="s">
        <v>18</v>
      </c>
      <c r="D84" s="170">
        <f t="shared" si="15"/>
        <v>7243.7300000000005</v>
      </c>
      <c r="E84" s="158">
        <f t="shared" si="15"/>
        <v>2106.723</v>
      </c>
      <c r="F84" s="164">
        <f t="shared" si="15"/>
        <v>2728.445</v>
      </c>
      <c r="G84" s="158">
        <f t="shared" si="15"/>
        <v>1741.857</v>
      </c>
      <c r="H84" s="164">
        <f t="shared" si="16"/>
        <v>3607.657</v>
      </c>
      <c r="I84" s="158">
        <f t="shared" si="16"/>
        <v>2320.885</v>
      </c>
      <c r="J84" s="164">
        <f t="shared" si="16"/>
        <v>1467.133</v>
      </c>
      <c r="K84" s="164">
        <f t="shared" si="16"/>
        <v>31824.595999999998</v>
      </c>
      <c r="L84" s="164">
        <f t="shared" si="16"/>
        <v>378.756</v>
      </c>
      <c r="M84" s="158">
        <v>12501.312</v>
      </c>
      <c r="N84" s="164">
        <f>N74+N76+N78+N80+N82</f>
        <v>766.863</v>
      </c>
      <c r="O84" s="158">
        <f>O74+O76+O78+O80+O82</f>
        <v>2961.803</v>
      </c>
      <c r="P84" s="117">
        <f t="shared" si="13"/>
        <v>69649.76</v>
      </c>
    </row>
    <row r="85" spans="1:16" ht="18.75">
      <c r="A85" s="307" t="s">
        <v>141</v>
      </c>
      <c r="B85" s="308"/>
      <c r="C85" s="37" t="s">
        <v>16</v>
      </c>
      <c r="D85" s="226">
        <v>0.4487</v>
      </c>
      <c r="E85" s="152">
        <v>0.1763</v>
      </c>
      <c r="F85" s="161">
        <v>0.0664</v>
      </c>
      <c r="G85" s="152">
        <v>0.0792</v>
      </c>
      <c r="H85" s="161">
        <v>0.368</v>
      </c>
      <c r="I85" s="152">
        <v>0.9767</v>
      </c>
      <c r="J85" s="161">
        <v>1.3681</v>
      </c>
      <c r="K85" s="152">
        <v>1.0684</v>
      </c>
      <c r="L85" s="161">
        <v>1.0111</v>
      </c>
      <c r="M85" s="152">
        <v>1.025</v>
      </c>
      <c r="N85" s="161">
        <v>1.0671</v>
      </c>
      <c r="O85" s="152">
        <v>0.9734</v>
      </c>
      <c r="P85" s="116">
        <f t="shared" si="13"/>
        <v>8.6284</v>
      </c>
    </row>
    <row r="86" spans="1:16" ht="18.75">
      <c r="A86" s="309"/>
      <c r="B86" s="310"/>
      <c r="C86" s="38" t="s">
        <v>18</v>
      </c>
      <c r="D86" s="227">
        <v>301.357</v>
      </c>
      <c r="E86" s="153">
        <v>175.048</v>
      </c>
      <c r="F86" s="162">
        <v>85.629</v>
      </c>
      <c r="G86" s="153">
        <v>124.393</v>
      </c>
      <c r="H86" s="162">
        <v>372.842</v>
      </c>
      <c r="I86" s="153">
        <v>601.347</v>
      </c>
      <c r="J86" s="162">
        <v>1047.1</v>
      </c>
      <c r="K86" s="153">
        <v>899.962</v>
      </c>
      <c r="L86" s="162">
        <v>691.238</v>
      </c>
      <c r="M86" s="153">
        <v>674.325</v>
      </c>
      <c r="N86" s="162">
        <v>626.045</v>
      </c>
      <c r="O86" s="153">
        <v>542.738</v>
      </c>
      <c r="P86" s="117">
        <f t="shared" si="13"/>
        <v>6142.024</v>
      </c>
    </row>
    <row r="87" spans="1:16" ht="18.75">
      <c r="A87" s="307" t="s">
        <v>61</v>
      </c>
      <c r="B87" s="308"/>
      <c r="C87" s="37" t="s">
        <v>16</v>
      </c>
      <c r="D87" s="226"/>
      <c r="E87" s="152"/>
      <c r="F87" s="161">
        <v>80.4961</v>
      </c>
      <c r="G87" s="152">
        <v>294.878</v>
      </c>
      <c r="H87" s="161">
        <v>58.899</v>
      </c>
      <c r="I87" s="152">
        <v>0.128</v>
      </c>
      <c r="J87" s="161"/>
      <c r="K87" s="152"/>
      <c r="L87" s="161"/>
      <c r="M87" s="152"/>
      <c r="N87" s="161"/>
      <c r="O87" s="152">
        <v>0.3328</v>
      </c>
      <c r="P87" s="116">
        <f t="shared" si="13"/>
        <v>434.7339</v>
      </c>
    </row>
    <row r="88" spans="1:16" ht="18.75">
      <c r="A88" s="309"/>
      <c r="B88" s="310"/>
      <c r="C88" s="38" t="s">
        <v>18</v>
      </c>
      <c r="D88" s="227"/>
      <c r="E88" s="153"/>
      <c r="F88" s="162">
        <v>19837.515</v>
      </c>
      <c r="G88" s="153">
        <v>78098.935</v>
      </c>
      <c r="H88" s="162">
        <v>12311.137</v>
      </c>
      <c r="I88" s="153">
        <v>19.026</v>
      </c>
      <c r="J88" s="162"/>
      <c r="K88" s="153"/>
      <c r="L88" s="162"/>
      <c r="M88" s="153"/>
      <c r="N88" s="162"/>
      <c r="O88" s="153">
        <v>94.713</v>
      </c>
      <c r="P88" s="117">
        <f t="shared" si="13"/>
        <v>110361.326</v>
      </c>
    </row>
    <row r="89" spans="1:16" ht="18.75">
      <c r="A89" s="307" t="s">
        <v>142</v>
      </c>
      <c r="B89" s="308"/>
      <c r="C89" s="37" t="s">
        <v>16</v>
      </c>
      <c r="D89" s="226">
        <v>0.083</v>
      </c>
      <c r="E89" s="152">
        <v>0.0206</v>
      </c>
      <c r="F89" s="161"/>
      <c r="G89" s="152"/>
      <c r="H89" s="161">
        <v>0.169</v>
      </c>
      <c r="I89" s="152">
        <v>0.551</v>
      </c>
      <c r="J89" s="161"/>
      <c r="K89" s="152"/>
      <c r="L89" s="161"/>
      <c r="M89" s="152"/>
      <c r="N89" s="161"/>
      <c r="O89" s="152">
        <v>0.5636</v>
      </c>
      <c r="P89" s="116">
        <f t="shared" si="13"/>
        <v>1.3872</v>
      </c>
    </row>
    <row r="90" spans="1:16" ht="18.75">
      <c r="A90" s="309"/>
      <c r="B90" s="310"/>
      <c r="C90" s="38" t="s">
        <v>18</v>
      </c>
      <c r="D90" s="227">
        <v>24.066</v>
      </c>
      <c r="E90" s="153">
        <v>24.691</v>
      </c>
      <c r="F90" s="162"/>
      <c r="G90" s="153"/>
      <c r="H90" s="162">
        <v>61.478</v>
      </c>
      <c r="I90" s="153">
        <v>168.726</v>
      </c>
      <c r="J90" s="162"/>
      <c r="K90" s="153"/>
      <c r="L90" s="162"/>
      <c r="M90" s="153"/>
      <c r="N90" s="162"/>
      <c r="O90" s="153">
        <v>167.119</v>
      </c>
      <c r="P90" s="117">
        <f t="shared" si="13"/>
        <v>446.08000000000004</v>
      </c>
    </row>
    <row r="91" spans="1:16" ht="18.75">
      <c r="A91" s="307" t="s">
        <v>143</v>
      </c>
      <c r="B91" s="308"/>
      <c r="C91" s="37" t="s">
        <v>16</v>
      </c>
      <c r="D91" s="226"/>
      <c r="E91" s="152">
        <v>0.0158</v>
      </c>
      <c r="F91" s="161">
        <v>0.001</v>
      </c>
      <c r="G91" s="152">
        <v>0.038</v>
      </c>
      <c r="H91" s="161">
        <v>0.0038</v>
      </c>
      <c r="I91" s="152">
        <v>0.012</v>
      </c>
      <c r="J91" s="161"/>
      <c r="K91" s="152"/>
      <c r="L91" s="161">
        <v>0.004</v>
      </c>
      <c r="M91" s="152">
        <v>0.0233</v>
      </c>
      <c r="N91" s="161">
        <v>0.3463</v>
      </c>
      <c r="O91" s="152">
        <v>0.0565</v>
      </c>
      <c r="P91" s="116">
        <f t="shared" si="13"/>
        <v>0.5007</v>
      </c>
    </row>
    <row r="92" spans="1:16" ht="18.75">
      <c r="A92" s="309"/>
      <c r="B92" s="310"/>
      <c r="C92" s="38" t="s">
        <v>18</v>
      </c>
      <c r="D92" s="227"/>
      <c r="E92" s="153">
        <v>10.416</v>
      </c>
      <c r="F92" s="162">
        <v>2.1</v>
      </c>
      <c r="G92" s="153">
        <v>106.05</v>
      </c>
      <c r="H92" s="162">
        <v>4.725</v>
      </c>
      <c r="I92" s="153">
        <v>60.9</v>
      </c>
      <c r="J92" s="162"/>
      <c r="K92" s="153"/>
      <c r="L92" s="162">
        <v>3.255</v>
      </c>
      <c r="M92" s="153">
        <v>45.287</v>
      </c>
      <c r="N92" s="162">
        <v>457.611</v>
      </c>
      <c r="O92" s="153">
        <v>126.185</v>
      </c>
      <c r="P92" s="117">
        <f t="shared" si="13"/>
        <v>816.529</v>
      </c>
    </row>
    <row r="93" spans="1:16" ht="18.75">
      <c r="A93" s="307" t="s">
        <v>63</v>
      </c>
      <c r="B93" s="308"/>
      <c r="C93" s="37" t="s">
        <v>16</v>
      </c>
      <c r="D93" s="226"/>
      <c r="E93" s="152"/>
      <c r="F93" s="161"/>
      <c r="G93" s="152"/>
      <c r="H93" s="161"/>
      <c r="I93" s="152">
        <v>0.0008</v>
      </c>
      <c r="J93" s="161"/>
      <c r="K93" s="152"/>
      <c r="L93" s="161"/>
      <c r="M93" s="152"/>
      <c r="N93" s="161"/>
      <c r="O93" s="152"/>
      <c r="P93" s="116">
        <f t="shared" si="13"/>
        <v>0.0008</v>
      </c>
    </row>
    <row r="94" spans="1:16" ht="18.75">
      <c r="A94" s="309"/>
      <c r="B94" s="310"/>
      <c r="C94" s="38" t="s">
        <v>18</v>
      </c>
      <c r="D94" s="227"/>
      <c r="E94" s="153"/>
      <c r="F94" s="162"/>
      <c r="G94" s="153"/>
      <c r="H94" s="162"/>
      <c r="I94" s="153">
        <v>0.84</v>
      </c>
      <c r="J94" s="162"/>
      <c r="K94" s="153"/>
      <c r="L94" s="162"/>
      <c r="M94" s="153"/>
      <c r="N94" s="162"/>
      <c r="O94" s="153"/>
      <c r="P94" s="117">
        <f t="shared" si="13"/>
        <v>0.84</v>
      </c>
    </row>
    <row r="95" spans="1:16" ht="18.75">
      <c r="A95" s="307" t="s">
        <v>144</v>
      </c>
      <c r="B95" s="308"/>
      <c r="C95" s="37" t="s">
        <v>16</v>
      </c>
      <c r="D95" s="226">
        <v>0.1042</v>
      </c>
      <c r="E95" s="152">
        <v>0.0294</v>
      </c>
      <c r="F95" s="161"/>
      <c r="G95" s="152">
        <v>0.0441</v>
      </c>
      <c r="H95" s="161">
        <v>0.8728</v>
      </c>
      <c r="I95" s="152">
        <v>0.3222</v>
      </c>
      <c r="J95" s="161">
        <v>0.0696</v>
      </c>
      <c r="K95" s="152">
        <v>0.063</v>
      </c>
      <c r="L95" s="161">
        <v>0.0327</v>
      </c>
      <c r="M95" s="152">
        <v>0.8222</v>
      </c>
      <c r="N95" s="161">
        <v>0.8133</v>
      </c>
      <c r="O95" s="152">
        <v>0.104</v>
      </c>
      <c r="P95" s="116">
        <f t="shared" si="13"/>
        <v>3.2775</v>
      </c>
    </row>
    <row r="96" spans="1:16" ht="18.75">
      <c r="A96" s="309"/>
      <c r="B96" s="310"/>
      <c r="C96" s="38" t="s">
        <v>18</v>
      </c>
      <c r="D96" s="227">
        <v>58.308</v>
      </c>
      <c r="E96" s="153">
        <v>13.306</v>
      </c>
      <c r="F96" s="162"/>
      <c r="G96" s="153">
        <v>36.477</v>
      </c>
      <c r="H96" s="162">
        <v>338.869</v>
      </c>
      <c r="I96" s="153">
        <v>243.487</v>
      </c>
      <c r="J96" s="162">
        <v>58.695</v>
      </c>
      <c r="K96" s="153">
        <v>27.081</v>
      </c>
      <c r="L96" s="162">
        <v>21.055</v>
      </c>
      <c r="M96" s="153">
        <v>407.552</v>
      </c>
      <c r="N96" s="162">
        <v>357.491</v>
      </c>
      <c r="O96" s="153">
        <v>42.996</v>
      </c>
      <c r="P96" s="117">
        <f t="shared" si="13"/>
        <v>1605.317</v>
      </c>
    </row>
    <row r="97" spans="1:16" ht="18.75">
      <c r="A97" s="307" t="s">
        <v>64</v>
      </c>
      <c r="B97" s="308"/>
      <c r="C97" s="37" t="s">
        <v>16</v>
      </c>
      <c r="D97" s="226">
        <v>15.949</v>
      </c>
      <c r="E97" s="152">
        <v>7.0574</v>
      </c>
      <c r="F97" s="161">
        <v>16.2935</v>
      </c>
      <c r="G97" s="152">
        <v>17.0137</v>
      </c>
      <c r="H97" s="161">
        <v>66.6367</v>
      </c>
      <c r="I97" s="152">
        <v>39.5541</v>
      </c>
      <c r="J97" s="161">
        <v>21.0273</v>
      </c>
      <c r="K97" s="152">
        <v>11.826</v>
      </c>
      <c r="L97" s="161">
        <v>37.8102</v>
      </c>
      <c r="M97" s="152">
        <v>60.3237</v>
      </c>
      <c r="N97" s="161">
        <v>14.4037</v>
      </c>
      <c r="O97" s="152">
        <v>37.4245</v>
      </c>
      <c r="P97" s="116">
        <f t="shared" si="13"/>
        <v>345.31980000000004</v>
      </c>
    </row>
    <row r="98" spans="1:16" ht="18.75">
      <c r="A98" s="309"/>
      <c r="B98" s="310"/>
      <c r="C98" s="38" t="s">
        <v>18</v>
      </c>
      <c r="D98" s="227">
        <v>4030.87</v>
      </c>
      <c r="E98" s="153">
        <v>1537.18</v>
      </c>
      <c r="F98" s="162">
        <v>1774.112</v>
      </c>
      <c r="G98" s="153">
        <v>2617.559</v>
      </c>
      <c r="H98" s="162">
        <v>6798.393</v>
      </c>
      <c r="I98" s="153">
        <v>5937.023</v>
      </c>
      <c r="J98" s="162">
        <v>4984.929</v>
      </c>
      <c r="K98" s="153">
        <v>8157.128</v>
      </c>
      <c r="L98" s="162">
        <v>13524.485</v>
      </c>
      <c r="M98" s="153">
        <v>26053.901</v>
      </c>
      <c r="N98" s="162">
        <v>2940.054</v>
      </c>
      <c r="O98" s="153">
        <v>7907.447</v>
      </c>
      <c r="P98" s="117">
        <f t="shared" si="13"/>
        <v>86263.081</v>
      </c>
    </row>
    <row r="99" spans="1:16" ht="18.75">
      <c r="A99" s="311" t="s">
        <v>65</v>
      </c>
      <c r="B99" s="312"/>
      <c r="C99" s="37" t="s">
        <v>16</v>
      </c>
      <c r="D99" s="228">
        <f aca="true" t="shared" si="17" ref="D99:G100">D8+D10+D22+D28+D36+D38+D40+D42+D44+D46+D48+D50+D52+D58+D71+D83+D85+D87+D89+D91+D93+D95+D97</f>
        <v>602.8198</v>
      </c>
      <c r="E99" s="191">
        <f t="shared" si="17"/>
        <v>481.18399999999997</v>
      </c>
      <c r="F99" s="165">
        <f t="shared" si="17"/>
        <v>317.9826999999999</v>
      </c>
      <c r="G99" s="191">
        <f t="shared" si="17"/>
        <v>1038.5964000000001</v>
      </c>
      <c r="H99" s="165">
        <f>H8+H10+H22+H28+H36+H38+H40+H42+H44+H46+H48+H50+H52+H58+H71+H83+H85+H87+H89+H91+H93+H95+H97</f>
        <v>2776.3886999999995</v>
      </c>
      <c r="I99" s="191">
        <f aca="true" t="shared" si="18" ref="I99:O100">I8+I10+I22+I28+I36+I38+I40+I42+I44+I46+I48+I50+I52+I58+I71+I83+I85+I87+I89+I91+I93+I95+I97</f>
        <v>4721.704600000001</v>
      </c>
      <c r="J99" s="165">
        <f t="shared" si="18"/>
        <v>6598.460499999999</v>
      </c>
      <c r="K99" s="191">
        <f t="shared" si="18"/>
        <v>2926.2348000000006</v>
      </c>
      <c r="L99" s="165">
        <f t="shared" si="18"/>
        <v>8405.876799999998</v>
      </c>
      <c r="M99" s="191">
        <f t="shared" si="18"/>
        <v>16211.791500000003</v>
      </c>
      <c r="N99" s="165">
        <f t="shared" si="18"/>
        <v>15673.487000000001</v>
      </c>
      <c r="O99" s="191">
        <f t="shared" si="18"/>
        <v>12311.412200000002</v>
      </c>
      <c r="P99" s="116">
        <f t="shared" si="13"/>
        <v>72065.93900000001</v>
      </c>
    </row>
    <row r="100" spans="1:16" ht="18.75">
      <c r="A100" s="313"/>
      <c r="B100" s="314"/>
      <c r="C100" s="38" t="s">
        <v>18</v>
      </c>
      <c r="D100" s="229">
        <f t="shared" si="17"/>
        <v>47381.518000000004</v>
      </c>
      <c r="E100" s="156">
        <f t="shared" si="17"/>
        <v>35566.46</v>
      </c>
      <c r="F100" s="166">
        <f t="shared" si="17"/>
        <v>69353.73499999999</v>
      </c>
      <c r="G100" s="156">
        <f t="shared" si="17"/>
        <v>364527.135</v>
      </c>
      <c r="H100" s="166">
        <f>H9+H11+H23+H29+H37+H39+H41+H43+H45+H47+H49+H51+H53+H59+H72+H84+H86+H88+H90+H92+H94+H96+H98</f>
        <v>574404.222</v>
      </c>
      <c r="I100" s="156">
        <f t="shared" si="18"/>
        <v>1118410.1810000003</v>
      </c>
      <c r="J100" s="166">
        <f t="shared" si="18"/>
        <v>1441210.518</v>
      </c>
      <c r="K100" s="156">
        <f t="shared" si="18"/>
        <v>399193.279</v>
      </c>
      <c r="L100" s="166">
        <f t="shared" si="18"/>
        <v>830659.1070000001</v>
      </c>
      <c r="M100" s="156">
        <f t="shared" si="18"/>
        <v>1129812.1879999996</v>
      </c>
      <c r="N100" s="166">
        <f t="shared" si="18"/>
        <v>801970.1350000001</v>
      </c>
      <c r="O100" s="156">
        <f t="shared" si="18"/>
        <v>540590.258</v>
      </c>
      <c r="P100" s="117">
        <f t="shared" si="13"/>
        <v>7353078.7360000005</v>
      </c>
    </row>
    <row r="101" spans="1:16" ht="18.75">
      <c r="A101" s="3" t="s">
        <v>0</v>
      </c>
      <c r="B101" s="305" t="s">
        <v>224</v>
      </c>
      <c r="C101" s="37" t="s">
        <v>16</v>
      </c>
      <c r="D101" s="226">
        <v>0.0586</v>
      </c>
      <c r="E101" s="152"/>
      <c r="F101" s="161">
        <v>0.0719</v>
      </c>
      <c r="G101" s="152">
        <v>0.0516</v>
      </c>
      <c r="H101" s="161">
        <v>0.401</v>
      </c>
      <c r="I101" s="152">
        <v>0.0953</v>
      </c>
      <c r="J101" s="161"/>
      <c r="K101" s="152"/>
      <c r="L101" s="161">
        <v>0.0912</v>
      </c>
      <c r="M101" s="152">
        <v>0.1323</v>
      </c>
      <c r="N101" s="161">
        <v>0.0121</v>
      </c>
      <c r="O101" s="152"/>
      <c r="P101" s="116">
        <f t="shared" si="13"/>
        <v>0.914</v>
      </c>
    </row>
    <row r="102" spans="1:16" ht="18.75">
      <c r="A102" s="3" t="s">
        <v>0</v>
      </c>
      <c r="B102" s="306"/>
      <c r="C102" s="38" t="s">
        <v>18</v>
      </c>
      <c r="D102" s="227">
        <v>207.354</v>
      </c>
      <c r="E102" s="153"/>
      <c r="F102" s="162">
        <v>252.684</v>
      </c>
      <c r="G102" s="153">
        <v>218.694</v>
      </c>
      <c r="H102" s="162">
        <v>1128.955</v>
      </c>
      <c r="I102" s="153">
        <v>299.682</v>
      </c>
      <c r="J102" s="162"/>
      <c r="K102" s="153"/>
      <c r="L102" s="162">
        <v>262.827</v>
      </c>
      <c r="M102" s="153">
        <v>335.437</v>
      </c>
      <c r="N102" s="162">
        <v>63.525</v>
      </c>
      <c r="O102" s="153"/>
      <c r="P102" s="117">
        <f t="shared" si="13"/>
        <v>2769.158</v>
      </c>
    </row>
    <row r="103" spans="1:16" ht="18.75">
      <c r="A103" s="3" t="s">
        <v>66</v>
      </c>
      <c r="B103" s="305" t="s">
        <v>146</v>
      </c>
      <c r="C103" s="37" t="s">
        <v>16</v>
      </c>
      <c r="D103" s="226">
        <v>1.5107</v>
      </c>
      <c r="E103" s="152">
        <v>0.5578</v>
      </c>
      <c r="F103" s="161">
        <v>0.9904</v>
      </c>
      <c r="G103" s="152">
        <v>0.9208</v>
      </c>
      <c r="H103" s="161">
        <v>2.8777</v>
      </c>
      <c r="I103" s="152">
        <v>7.0135</v>
      </c>
      <c r="J103" s="161">
        <v>2.5061</v>
      </c>
      <c r="K103" s="152">
        <v>4.1279</v>
      </c>
      <c r="L103" s="161">
        <v>3.2435</v>
      </c>
      <c r="M103" s="152">
        <v>5.4968</v>
      </c>
      <c r="N103" s="161">
        <v>8.2566</v>
      </c>
      <c r="O103" s="152">
        <v>7.5832</v>
      </c>
      <c r="P103" s="116">
        <f aca="true" t="shared" si="19" ref="P103:P134">SUM(D103:O103)</f>
        <v>45.085</v>
      </c>
    </row>
    <row r="104" spans="1:16" ht="18.75">
      <c r="A104" s="3" t="s">
        <v>0</v>
      </c>
      <c r="B104" s="306"/>
      <c r="C104" s="38" t="s">
        <v>18</v>
      </c>
      <c r="D104" s="227">
        <v>619.342</v>
      </c>
      <c r="E104" s="153">
        <v>171.272</v>
      </c>
      <c r="F104" s="162">
        <v>484.843</v>
      </c>
      <c r="G104" s="153">
        <v>370.796</v>
      </c>
      <c r="H104" s="162">
        <v>1459.586</v>
      </c>
      <c r="I104" s="153">
        <v>3148.63</v>
      </c>
      <c r="J104" s="162">
        <v>1203.829</v>
      </c>
      <c r="K104" s="153">
        <v>1539.09</v>
      </c>
      <c r="L104" s="162">
        <v>1048.135</v>
      </c>
      <c r="M104" s="153">
        <v>2344.947</v>
      </c>
      <c r="N104" s="162">
        <v>3728.453</v>
      </c>
      <c r="O104" s="153">
        <v>3426.853</v>
      </c>
      <c r="P104" s="117">
        <f t="shared" si="19"/>
        <v>19545.775999999998</v>
      </c>
    </row>
    <row r="105" spans="1:16" ht="18.75">
      <c r="A105" s="3" t="s">
        <v>0</v>
      </c>
      <c r="B105" s="305" t="s">
        <v>147</v>
      </c>
      <c r="C105" s="37" t="s">
        <v>16</v>
      </c>
      <c r="D105" s="226">
        <v>83.3366</v>
      </c>
      <c r="E105" s="152">
        <v>0.1299</v>
      </c>
      <c r="F105" s="161">
        <v>0.08</v>
      </c>
      <c r="G105" s="152">
        <v>8.326</v>
      </c>
      <c r="H105" s="161">
        <v>24.744</v>
      </c>
      <c r="I105" s="152">
        <v>470.7413</v>
      </c>
      <c r="J105" s="161">
        <v>253.7487</v>
      </c>
      <c r="K105" s="152">
        <v>278.0433</v>
      </c>
      <c r="L105" s="161">
        <v>703.4337</v>
      </c>
      <c r="M105" s="152">
        <v>212.8723</v>
      </c>
      <c r="N105" s="161">
        <v>386.207</v>
      </c>
      <c r="O105" s="152">
        <v>187.5694</v>
      </c>
      <c r="P105" s="116">
        <f t="shared" si="19"/>
        <v>2609.2322</v>
      </c>
    </row>
    <row r="106" spans="1:16" ht="18.75">
      <c r="A106" s="10"/>
      <c r="B106" s="306"/>
      <c r="C106" s="38" t="s">
        <v>18</v>
      </c>
      <c r="D106" s="227">
        <v>14181.068</v>
      </c>
      <c r="E106" s="153">
        <v>46.327</v>
      </c>
      <c r="F106" s="162">
        <v>26.25</v>
      </c>
      <c r="G106" s="153">
        <v>736.789</v>
      </c>
      <c r="H106" s="162">
        <v>3380.772</v>
      </c>
      <c r="I106" s="153">
        <v>47015.013</v>
      </c>
      <c r="J106" s="162">
        <v>43054.238</v>
      </c>
      <c r="K106" s="153">
        <v>58821.4</v>
      </c>
      <c r="L106" s="162">
        <v>89900.963</v>
      </c>
      <c r="M106" s="153">
        <v>36763.471</v>
      </c>
      <c r="N106" s="162">
        <v>51726.776</v>
      </c>
      <c r="O106" s="153">
        <v>30979.918</v>
      </c>
      <c r="P106" s="117">
        <f t="shared" si="19"/>
        <v>376632.98500000004</v>
      </c>
    </row>
    <row r="107" spans="1:16" ht="18.75">
      <c r="A107" s="3" t="s">
        <v>67</v>
      </c>
      <c r="B107" s="305" t="s">
        <v>148</v>
      </c>
      <c r="C107" s="37" t="s">
        <v>16</v>
      </c>
      <c r="D107" s="226">
        <v>0.021</v>
      </c>
      <c r="E107" s="152"/>
      <c r="F107" s="161">
        <v>0.0065</v>
      </c>
      <c r="G107" s="152">
        <v>0.0047</v>
      </c>
      <c r="H107" s="161">
        <v>0.2175</v>
      </c>
      <c r="I107" s="152">
        <v>0.2317</v>
      </c>
      <c r="J107" s="161">
        <v>0.0147</v>
      </c>
      <c r="K107" s="152">
        <v>0.0063</v>
      </c>
      <c r="L107" s="161"/>
      <c r="M107" s="152"/>
      <c r="N107" s="161">
        <v>0.0067</v>
      </c>
      <c r="O107" s="152">
        <v>0.0843</v>
      </c>
      <c r="P107" s="116">
        <f t="shared" si="19"/>
        <v>0.5934</v>
      </c>
    </row>
    <row r="108" spans="1:16" ht="18.75">
      <c r="A108" s="10"/>
      <c r="B108" s="306"/>
      <c r="C108" s="38" t="s">
        <v>18</v>
      </c>
      <c r="D108" s="227">
        <v>6.353</v>
      </c>
      <c r="E108" s="153"/>
      <c r="F108" s="162">
        <v>8.538</v>
      </c>
      <c r="G108" s="153">
        <v>4.935</v>
      </c>
      <c r="H108" s="162">
        <v>407.351</v>
      </c>
      <c r="I108" s="153">
        <v>323.134</v>
      </c>
      <c r="J108" s="162">
        <v>8.001</v>
      </c>
      <c r="K108" s="153">
        <v>5.418</v>
      </c>
      <c r="L108" s="162"/>
      <c r="M108" s="153"/>
      <c r="N108" s="162">
        <v>4.531</v>
      </c>
      <c r="O108" s="153">
        <v>33.109</v>
      </c>
      <c r="P108" s="117">
        <f t="shared" si="19"/>
        <v>801.37</v>
      </c>
    </row>
    <row r="109" spans="1:16" ht="18.75">
      <c r="A109" s="10"/>
      <c r="B109" s="305" t="s">
        <v>240</v>
      </c>
      <c r="C109" s="37" t="s">
        <v>16</v>
      </c>
      <c r="D109" s="226">
        <v>0.1817</v>
      </c>
      <c r="E109" s="152">
        <v>0.4208</v>
      </c>
      <c r="F109" s="161">
        <v>0.5893</v>
      </c>
      <c r="G109" s="152">
        <v>0.4062</v>
      </c>
      <c r="H109" s="161">
        <v>1.1766</v>
      </c>
      <c r="I109" s="152">
        <v>0.1823</v>
      </c>
      <c r="J109" s="161">
        <v>0.0094</v>
      </c>
      <c r="K109" s="152">
        <v>0.1182</v>
      </c>
      <c r="L109" s="161">
        <v>0.1304</v>
      </c>
      <c r="M109" s="152">
        <v>0.0771</v>
      </c>
      <c r="N109" s="161">
        <v>0.1063</v>
      </c>
      <c r="O109" s="152">
        <v>0.0483</v>
      </c>
      <c r="P109" s="116">
        <f t="shared" si="19"/>
        <v>3.4466</v>
      </c>
    </row>
    <row r="110" spans="1:16" ht="18.75">
      <c r="A110" s="10"/>
      <c r="B110" s="306"/>
      <c r="C110" s="38" t="s">
        <v>18</v>
      </c>
      <c r="D110" s="227">
        <v>111.309</v>
      </c>
      <c r="E110" s="153">
        <v>158.379</v>
      </c>
      <c r="F110" s="162">
        <v>242.265</v>
      </c>
      <c r="G110" s="153">
        <v>248.898</v>
      </c>
      <c r="H110" s="162">
        <v>594.81</v>
      </c>
      <c r="I110" s="153">
        <v>95.729</v>
      </c>
      <c r="J110" s="162">
        <v>2.783</v>
      </c>
      <c r="K110" s="153">
        <v>21.229</v>
      </c>
      <c r="L110" s="162">
        <v>76.321</v>
      </c>
      <c r="M110" s="153">
        <v>56.666</v>
      </c>
      <c r="N110" s="162">
        <v>116.043</v>
      </c>
      <c r="O110" s="153">
        <v>47.249</v>
      </c>
      <c r="P110" s="117">
        <f t="shared" si="19"/>
        <v>1771.6809999999998</v>
      </c>
    </row>
    <row r="111" spans="1:16" ht="18.75">
      <c r="A111" s="3" t="s">
        <v>68</v>
      </c>
      <c r="B111" s="305" t="s">
        <v>150</v>
      </c>
      <c r="C111" s="37" t="s">
        <v>16</v>
      </c>
      <c r="D111" s="226">
        <v>0.01</v>
      </c>
      <c r="E111" s="152"/>
      <c r="F111" s="161">
        <v>3436.59</v>
      </c>
      <c r="G111" s="152">
        <v>3833.61</v>
      </c>
      <c r="H111" s="161">
        <v>26.16</v>
      </c>
      <c r="I111" s="152"/>
      <c r="J111" s="161">
        <v>0.6</v>
      </c>
      <c r="K111" s="152">
        <v>0.06</v>
      </c>
      <c r="L111" s="161">
        <v>30</v>
      </c>
      <c r="M111" s="152">
        <v>61.11</v>
      </c>
      <c r="N111" s="161">
        <v>0.45</v>
      </c>
      <c r="O111" s="152">
        <v>0.36</v>
      </c>
      <c r="P111" s="116">
        <f t="shared" si="19"/>
        <v>7388.950000000001</v>
      </c>
    </row>
    <row r="112" spans="1:16" ht="18.75">
      <c r="A112" s="10"/>
      <c r="B112" s="306"/>
      <c r="C112" s="38" t="s">
        <v>18</v>
      </c>
      <c r="D112" s="227">
        <v>6.3</v>
      </c>
      <c r="E112" s="153"/>
      <c r="F112" s="162">
        <v>123884.803</v>
      </c>
      <c r="G112" s="153">
        <v>192292.287</v>
      </c>
      <c r="H112" s="162">
        <v>5423.797</v>
      </c>
      <c r="I112" s="153"/>
      <c r="J112" s="162">
        <v>50.4</v>
      </c>
      <c r="K112" s="153">
        <v>36.855</v>
      </c>
      <c r="L112" s="162">
        <v>3622.5</v>
      </c>
      <c r="M112" s="153">
        <v>6305.198</v>
      </c>
      <c r="N112" s="162"/>
      <c r="O112" s="153">
        <v>28.35</v>
      </c>
      <c r="P112" s="117">
        <f t="shared" si="19"/>
        <v>331650.49</v>
      </c>
    </row>
    <row r="113" spans="1:16" ht="18.75">
      <c r="A113" s="10"/>
      <c r="B113" s="305" t="s">
        <v>151</v>
      </c>
      <c r="C113" s="37" t="s">
        <v>16</v>
      </c>
      <c r="D113" s="226">
        <v>0.0244</v>
      </c>
      <c r="E113" s="152">
        <v>0.0055</v>
      </c>
      <c r="F113" s="161">
        <v>0.0023</v>
      </c>
      <c r="G113" s="152"/>
      <c r="H113" s="161"/>
      <c r="I113" s="152"/>
      <c r="J113" s="161"/>
      <c r="K113" s="152"/>
      <c r="L113" s="161"/>
      <c r="M113" s="152"/>
      <c r="N113" s="161"/>
      <c r="O113" s="152"/>
      <c r="P113" s="116">
        <f t="shared" si="19"/>
        <v>0.032200000000000006</v>
      </c>
    </row>
    <row r="114" spans="1:16" ht="18.75">
      <c r="A114" s="10"/>
      <c r="B114" s="306"/>
      <c r="C114" s="38" t="s">
        <v>18</v>
      </c>
      <c r="D114" s="227">
        <v>25.725</v>
      </c>
      <c r="E114" s="153">
        <v>3.308</v>
      </c>
      <c r="F114" s="162">
        <v>1.932</v>
      </c>
      <c r="G114" s="153"/>
      <c r="H114" s="162"/>
      <c r="I114" s="153"/>
      <c r="J114" s="162"/>
      <c r="K114" s="153"/>
      <c r="L114" s="162"/>
      <c r="M114" s="153"/>
      <c r="N114" s="162"/>
      <c r="O114" s="153"/>
      <c r="P114" s="117">
        <f t="shared" si="19"/>
        <v>30.965</v>
      </c>
    </row>
    <row r="115" spans="1:16" ht="18.75">
      <c r="A115" s="3" t="s">
        <v>70</v>
      </c>
      <c r="B115" s="305" t="s">
        <v>231</v>
      </c>
      <c r="C115" s="37" t="s">
        <v>16</v>
      </c>
      <c r="D115" s="226"/>
      <c r="E115" s="152"/>
      <c r="F115" s="161"/>
      <c r="G115" s="152"/>
      <c r="H115" s="161"/>
      <c r="I115" s="152"/>
      <c r="J115" s="161"/>
      <c r="K115" s="152"/>
      <c r="L115" s="161"/>
      <c r="M115" s="152"/>
      <c r="N115" s="161"/>
      <c r="O115" s="152"/>
      <c r="P115" s="116">
        <f t="shared" si="19"/>
        <v>0</v>
      </c>
    </row>
    <row r="116" spans="1:16" ht="18.75">
      <c r="A116" s="10"/>
      <c r="B116" s="306"/>
      <c r="C116" s="38" t="s">
        <v>18</v>
      </c>
      <c r="D116" s="227"/>
      <c r="E116" s="153"/>
      <c r="F116" s="162"/>
      <c r="G116" s="153"/>
      <c r="H116" s="162"/>
      <c r="I116" s="153"/>
      <c r="J116" s="162"/>
      <c r="K116" s="153"/>
      <c r="L116" s="162"/>
      <c r="M116" s="153"/>
      <c r="N116" s="162"/>
      <c r="O116" s="153"/>
      <c r="P116" s="117">
        <f t="shared" si="19"/>
        <v>0</v>
      </c>
    </row>
    <row r="117" spans="1:16" ht="18.75">
      <c r="A117" s="10"/>
      <c r="B117" s="305" t="s">
        <v>72</v>
      </c>
      <c r="C117" s="37" t="s">
        <v>16</v>
      </c>
      <c r="D117" s="226">
        <v>0.17</v>
      </c>
      <c r="E117" s="152">
        <v>0.27</v>
      </c>
      <c r="F117" s="161">
        <v>0.415</v>
      </c>
      <c r="G117" s="152">
        <v>0.5665</v>
      </c>
      <c r="H117" s="161">
        <v>0.3485</v>
      </c>
      <c r="I117" s="152">
        <v>0.5555</v>
      </c>
      <c r="J117" s="161">
        <v>0.523</v>
      </c>
      <c r="K117" s="152">
        <v>0.43</v>
      </c>
      <c r="L117" s="161">
        <v>0.35</v>
      </c>
      <c r="M117" s="152">
        <v>0.34</v>
      </c>
      <c r="N117" s="161">
        <v>0.19</v>
      </c>
      <c r="O117" s="152">
        <v>0.3258</v>
      </c>
      <c r="P117" s="116">
        <f t="shared" si="19"/>
        <v>4.4843</v>
      </c>
    </row>
    <row r="118" spans="1:16" ht="18.75">
      <c r="A118" s="10"/>
      <c r="B118" s="306"/>
      <c r="C118" s="38" t="s">
        <v>18</v>
      </c>
      <c r="D118" s="227">
        <v>114.451</v>
      </c>
      <c r="E118" s="153">
        <v>179.025</v>
      </c>
      <c r="F118" s="162">
        <v>281.665</v>
      </c>
      <c r="G118" s="153">
        <v>513.236</v>
      </c>
      <c r="H118" s="162">
        <v>255.784</v>
      </c>
      <c r="I118" s="153">
        <v>420.841</v>
      </c>
      <c r="J118" s="162">
        <v>372.595</v>
      </c>
      <c r="K118" s="153">
        <v>293.477</v>
      </c>
      <c r="L118" s="162">
        <v>238.876</v>
      </c>
      <c r="M118" s="153">
        <v>232.051</v>
      </c>
      <c r="N118" s="162">
        <v>129.675</v>
      </c>
      <c r="O118" s="153">
        <v>212.164</v>
      </c>
      <c r="P118" s="117">
        <f t="shared" si="19"/>
        <v>3243.84</v>
      </c>
    </row>
    <row r="119" spans="1:16" ht="18.75">
      <c r="A119" s="3" t="s">
        <v>23</v>
      </c>
      <c r="B119" s="305" t="s">
        <v>153</v>
      </c>
      <c r="C119" s="37" t="s">
        <v>16</v>
      </c>
      <c r="D119" s="226">
        <v>0.4845</v>
      </c>
      <c r="E119" s="152">
        <v>0.3703</v>
      </c>
      <c r="F119" s="161">
        <v>0.3172</v>
      </c>
      <c r="G119" s="152">
        <v>0.699</v>
      </c>
      <c r="H119" s="161">
        <v>0.4483</v>
      </c>
      <c r="I119" s="152">
        <v>0.7747</v>
      </c>
      <c r="J119" s="161">
        <v>0.5865</v>
      </c>
      <c r="K119" s="152">
        <v>1.24</v>
      </c>
      <c r="L119" s="161">
        <v>0.6727</v>
      </c>
      <c r="M119" s="152">
        <v>2.0436</v>
      </c>
      <c r="N119" s="161">
        <v>2.661</v>
      </c>
      <c r="O119" s="152">
        <v>1.618</v>
      </c>
      <c r="P119" s="116">
        <f t="shared" si="19"/>
        <v>11.9158</v>
      </c>
    </row>
    <row r="120" spans="1:16" ht="18.75">
      <c r="A120" s="10"/>
      <c r="B120" s="306"/>
      <c r="C120" s="38" t="s">
        <v>18</v>
      </c>
      <c r="D120" s="227">
        <v>216.495</v>
      </c>
      <c r="E120" s="153">
        <v>199.859</v>
      </c>
      <c r="F120" s="162">
        <v>203.28</v>
      </c>
      <c r="G120" s="153">
        <v>391.277</v>
      </c>
      <c r="H120" s="162">
        <v>175.531</v>
      </c>
      <c r="I120" s="153">
        <v>258.213</v>
      </c>
      <c r="J120" s="162">
        <v>162.721</v>
      </c>
      <c r="K120" s="153">
        <v>222.079</v>
      </c>
      <c r="L120" s="162">
        <v>131.609</v>
      </c>
      <c r="M120" s="153">
        <v>230.421</v>
      </c>
      <c r="N120" s="162">
        <v>310.974</v>
      </c>
      <c r="O120" s="153">
        <v>227.464</v>
      </c>
      <c r="P120" s="117">
        <f t="shared" si="19"/>
        <v>2729.923</v>
      </c>
    </row>
    <row r="121" spans="1:16" ht="18.75">
      <c r="A121" s="10"/>
      <c r="B121" s="15" t="s">
        <v>20</v>
      </c>
      <c r="C121" s="37" t="s">
        <v>16</v>
      </c>
      <c r="D121" s="226"/>
      <c r="E121" s="152">
        <v>0.0077</v>
      </c>
      <c r="F121" s="161">
        <v>0.4519</v>
      </c>
      <c r="G121" s="152">
        <v>0.5743</v>
      </c>
      <c r="H121" s="161">
        <v>0.203</v>
      </c>
      <c r="I121" s="152"/>
      <c r="J121" s="161"/>
      <c r="K121" s="152"/>
      <c r="L121" s="161"/>
      <c r="M121" s="152"/>
      <c r="N121" s="161"/>
      <c r="O121" s="152"/>
      <c r="P121" s="116">
        <f t="shared" si="19"/>
        <v>1.2369</v>
      </c>
    </row>
    <row r="122" spans="1:16" ht="18.75">
      <c r="A122" s="10"/>
      <c r="B122" s="7" t="s">
        <v>73</v>
      </c>
      <c r="C122" s="38" t="s">
        <v>18</v>
      </c>
      <c r="D122" s="227"/>
      <c r="E122" s="153">
        <v>0.693</v>
      </c>
      <c r="F122" s="162">
        <v>3.54</v>
      </c>
      <c r="G122" s="153">
        <v>67.151</v>
      </c>
      <c r="H122" s="162">
        <v>16.671</v>
      </c>
      <c r="I122" s="153"/>
      <c r="J122" s="162"/>
      <c r="K122" s="153"/>
      <c r="L122" s="162"/>
      <c r="M122" s="153"/>
      <c r="N122" s="162"/>
      <c r="O122" s="153"/>
      <c r="P122" s="117">
        <f t="shared" si="19"/>
        <v>88.055</v>
      </c>
    </row>
    <row r="123" spans="1:16" ht="18.75">
      <c r="A123" s="10"/>
      <c r="B123" s="303" t="s">
        <v>132</v>
      </c>
      <c r="C123" s="37" t="s">
        <v>16</v>
      </c>
      <c r="D123" s="169">
        <f aca="true" t="shared" si="20" ref="D123:G124">D101+D103+D105+D107+D109+D111+D113+D115+D117+D119+D121</f>
        <v>85.79750000000001</v>
      </c>
      <c r="E123" s="157">
        <f t="shared" si="20"/>
        <v>1.7620000000000002</v>
      </c>
      <c r="F123" s="163">
        <f t="shared" si="20"/>
        <v>3439.5145</v>
      </c>
      <c r="G123" s="157">
        <f t="shared" si="20"/>
        <v>3845.1591000000003</v>
      </c>
      <c r="H123" s="163">
        <f>H101+H103+H105+H107+H109+H111+H113+H115+H117+H119+H121</f>
        <v>56.57660000000001</v>
      </c>
      <c r="I123" s="157">
        <f aca="true" t="shared" si="21" ref="I123:O124">I101+I103+I105+I107+I109+I111+I113+I115+I117+I119+I121</f>
        <v>479.5943</v>
      </c>
      <c r="J123" s="163">
        <f t="shared" si="21"/>
        <v>257.98840000000007</v>
      </c>
      <c r="K123" s="157">
        <f t="shared" si="21"/>
        <v>284.02570000000003</v>
      </c>
      <c r="L123" s="163">
        <f t="shared" si="21"/>
        <v>737.9215</v>
      </c>
      <c r="M123" s="157">
        <f t="shared" si="21"/>
        <v>282.0721</v>
      </c>
      <c r="N123" s="163">
        <f t="shared" si="21"/>
        <v>397.8897</v>
      </c>
      <c r="O123" s="157">
        <f t="shared" si="21"/>
        <v>197.58900000000003</v>
      </c>
      <c r="P123" s="116">
        <f>SUM(D123:O123)</f>
        <v>10065.8904</v>
      </c>
    </row>
    <row r="124" spans="1:16" ht="18.75">
      <c r="A124" s="8"/>
      <c r="B124" s="304"/>
      <c r="C124" s="38" t="s">
        <v>18</v>
      </c>
      <c r="D124" s="229">
        <f t="shared" si="20"/>
        <v>15488.396999999997</v>
      </c>
      <c r="E124" s="156">
        <f t="shared" si="20"/>
        <v>758.8629999999999</v>
      </c>
      <c r="F124" s="166">
        <f t="shared" si="20"/>
        <v>125389.79999999999</v>
      </c>
      <c r="G124" s="156">
        <f t="shared" si="20"/>
        <v>194844.06300000002</v>
      </c>
      <c r="H124" s="166">
        <f>H102+H104+H106+H108+H110+H112+H114+H116+H118+H120+H122</f>
        <v>12843.257000000001</v>
      </c>
      <c r="I124" s="156">
        <f t="shared" si="21"/>
        <v>51561.242</v>
      </c>
      <c r="J124" s="166">
        <f t="shared" si="21"/>
        <v>44854.566999999995</v>
      </c>
      <c r="K124" s="156">
        <f t="shared" si="21"/>
        <v>60939.547999999995</v>
      </c>
      <c r="L124" s="166">
        <f t="shared" si="21"/>
        <v>95281.231</v>
      </c>
      <c r="M124" s="156">
        <f t="shared" si="21"/>
        <v>46268.191</v>
      </c>
      <c r="N124" s="166">
        <f t="shared" si="21"/>
        <v>56079.977000000006</v>
      </c>
      <c r="O124" s="156">
        <f t="shared" si="21"/>
        <v>34955.106999999996</v>
      </c>
      <c r="P124" s="117">
        <f t="shared" si="19"/>
        <v>739264.2429999999</v>
      </c>
    </row>
    <row r="125" spans="1:16" ht="18.75">
      <c r="A125" s="3" t="s">
        <v>0</v>
      </c>
      <c r="B125" s="305" t="s">
        <v>74</v>
      </c>
      <c r="C125" s="37" t="s">
        <v>16</v>
      </c>
      <c r="D125" s="226"/>
      <c r="E125" s="152"/>
      <c r="F125" s="161"/>
      <c r="G125" s="152"/>
      <c r="H125" s="161"/>
      <c r="I125" s="152"/>
      <c r="J125" s="161"/>
      <c r="K125" s="152"/>
      <c r="L125" s="161"/>
      <c r="M125" s="152">
        <v>0.0465</v>
      </c>
      <c r="N125" s="161">
        <v>0.025</v>
      </c>
      <c r="O125" s="152">
        <v>0.025</v>
      </c>
      <c r="P125" s="116">
        <f t="shared" si="19"/>
        <v>0.0965</v>
      </c>
    </row>
    <row r="126" spans="1:16" ht="18.75">
      <c r="A126" s="3" t="s">
        <v>0</v>
      </c>
      <c r="B126" s="306"/>
      <c r="C126" s="38" t="s">
        <v>18</v>
      </c>
      <c r="D126" s="227"/>
      <c r="E126" s="153"/>
      <c r="F126" s="162"/>
      <c r="G126" s="153"/>
      <c r="H126" s="162"/>
      <c r="I126" s="153"/>
      <c r="J126" s="162"/>
      <c r="K126" s="153"/>
      <c r="L126" s="162"/>
      <c r="M126" s="153">
        <v>8.883</v>
      </c>
      <c r="N126" s="162">
        <v>4.2</v>
      </c>
      <c r="O126" s="153">
        <v>5.25</v>
      </c>
      <c r="P126" s="117">
        <f t="shared" si="19"/>
        <v>18.333</v>
      </c>
    </row>
    <row r="127" spans="1:16" ht="18.75">
      <c r="A127" s="3" t="s">
        <v>75</v>
      </c>
      <c r="B127" s="305" t="s">
        <v>76</v>
      </c>
      <c r="C127" s="37" t="s">
        <v>16</v>
      </c>
      <c r="D127" s="226">
        <v>1.435</v>
      </c>
      <c r="E127" s="152">
        <v>1.3504</v>
      </c>
      <c r="F127" s="161">
        <v>0.9567</v>
      </c>
      <c r="G127" s="152"/>
      <c r="H127" s="161"/>
      <c r="I127" s="152"/>
      <c r="J127" s="161"/>
      <c r="K127" s="152"/>
      <c r="L127" s="161"/>
      <c r="M127" s="152"/>
      <c r="N127" s="161">
        <v>0.0088</v>
      </c>
      <c r="O127" s="152">
        <v>0.2376</v>
      </c>
      <c r="P127" s="116">
        <f t="shared" si="19"/>
        <v>3.9885</v>
      </c>
    </row>
    <row r="128" spans="1:16" ht="18.75">
      <c r="A128" s="10"/>
      <c r="B128" s="306"/>
      <c r="C128" s="38" t="s">
        <v>18</v>
      </c>
      <c r="D128" s="227">
        <v>347.851</v>
      </c>
      <c r="E128" s="153">
        <v>315.583</v>
      </c>
      <c r="F128" s="162">
        <v>208.792</v>
      </c>
      <c r="G128" s="153"/>
      <c r="H128" s="162"/>
      <c r="I128" s="153"/>
      <c r="J128" s="162"/>
      <c r="K128" s="153"/>
      <c r="L128" s="162"/>
      <c r="M128" s="153"/>
      <c r="N128" s="162">
        <v>1.848</v>
      </c>
      <c r="O128" s="153">
        <v>65.543</v>
      </c>
      <c r="P128" s="117">
        <f t="shared" si="19"/>
        <v>939.617</v>
      </c>
    </row>
    <row r="129" spans="1:16" ht="18.75">
      <c r="A129" s="3" t="s">
        <v>77</v>
      </c>
      <c r="B129" s="15" t="s">
        <v>20</v>
      </c>
      <c r="C129" s="41" t="s">
        <v>16</v>
      </c>
      <c r="D129" s="230">
        <v>0.1131</v>
      </c>
      <c r="E129" s="192">
        <v>0.2298</v>
      </c>
      <c r="F129" s="167">
        <v>0.1823</v>
      </c>
      <c r="G129" s="192">
        <v>0.1195</v>
      </c>
      <c r="H129" s="167">
        <v>0.0084</v>
      </c>
      <c r="I129" s="192"/>
      <c r="J129" s="167"/>
      <c r="K129" s="192"/>
      <c r="L129" s="167"/>
      <c r="M129" s="192"/>
      <c r="N129" s="167"/>
      <c r="O129" s="192"/>
      <c r="P129" s="123">
        <f t="shared" si="19"/>
        <v>0.6531</v>
      </c>
    </row>
    <row r="130" spans="1:16" ht="18.75">
      <c r="A130" s="10"/>
      <c r="B130" s="15" t="s">
        <v>78</v>
      </c>
      <c r="C130" s="37" t="s">
        <v>79</v>
      </c>
      <c r="D130" s="226"/>
      <c r="E130" s="152"/>
      <c r="F130" s="161"/>
      <c r="G130" s="152"/>
      <c r="H130" s="161"/>
      <c r="I130" s="152"/>
      <c r="J130" s="161"/>
      <c r="K130" s="152"/>
      <c r="L130" s="161"/>
      <c r="M130" s="152"/>
      <c r="N130" s="161"/>
      <c r="O130" s="152"/>
      <c r="P130" s="116">
        <f t="shared" si="19"/>
        <v>0</v>
      </c>
    </row>
    <row r="131" spans="1:16" ht="18.75">
      <c r="A131" s="3" t="s">
        <v>23</v>
      </c>
      <c r="B131" s="6"/>
      <c r="C131" s="38" t="s">
        <v>18</v>
      </c>
      <c r="D131" s="231">
        <v>128.963</v>
      </c>
      <c r="E131" s="153">
        <v>183.442</v>
      </c>
      <c r="F131" s="162">
        <v>98.652</v>
      </c>
      <c r="G131" s="153">
        <v>65.32</v>
      </c>
      <c r="H131" s="162">
        <v>3.403</v>
      </c>
      <c r="I131" s="153"/>
      <c r="J131" s="162"/>
      <c r="K131" s="153"/>
      <c r="L131" s="162"/>
      <c r="M131" s="153"/>
      <c r="N131" s="162"/>
      <c r="O131" s="153"/>
      <c r="P131" s="117">
        <f t="shared" si="19"/>
        <v>479.78</v>
      </c>
    </row>
    <row r="132" spans="1:16" ht="18.75">
      <c r="A132" s="10"/>
      <c r="B132" s="4" t="s">
        <v>0</v>
      </c>
      <c r="C132" s="41" t="s">
        <v>16</v>
      </c>
      <c r="D132" s="168">
        <f>D125+D127+D129</f>
        <v>1.5481</v>
      </c>
      <c r="E132" s="168">
        <f>E125+E127+E129</f>
        <v>1.5802</v>
      </c>
      <c r="F132" s="168">
        <f>F125+F127+F129</f>
        <v>1.139</v>
      </c>
      <c r="G132" s="168">
        <f>G125+G127+G129</f>
        <v>0.1195</v>
      </c>
      <c r="H132" s="232">
        <f>H125+H127+H129</f>
        <v>0.0084</v>
      </c>
      <c r="I132" s="168">
        <f aca="true" t="shared" si="22" ref="I132:O132">I125+I127+I129</f>
        <v>0</v>
      </c>
      <c r="J132" s="168">
        <f t="shared" si="22"/>
        <v>0</v>
      </c>
      <c r="K132" s="168">
        <f t="shared" si="22"/>
        <v>0</v>
      </c>
      <c r="L132" s="168">
        <f t="shared" si="22"/>
        <v>0</v>
      </c>
      <c r="M132" s="168">
        <f t="shared" si="22"/>
        <v>0.0465</v>
      </c>
      <c r="N132" s="168">
        <f t="shared" si="22"/>
        <v>0.033800000000000004</v>
      </c>
      <c r="O132" s="168">
        <f t="shared" si="22"/>
        <v>0.2626</v>
      </c>
      <c r="P132" s="123">
        <f t="shared" si="19"/>
        <v>4.738100000000001</v>
      </c>
    </row>
    <row r="133" spans="1:16" ht="18.75">
      <c r="A133" s="10"/>
      <c r="B133" s="15" t="s">
        <v>232</v>
      </c>
      <c r="C133" s="37" t="s">
        <v>79</v>
      </c>
      <c r="D133" s="169">
        <f>D130</f>
        <v>0</v>
      </c>
      <c r="E133" s="169">
        <f>E130</f>
        <v>0</v>
      </c>
      <c r="F133" s="169">
        <f>F130</f>
        <v>0</v>
      </c>
      <c r="G133" s="169">
        <f>G130</f>
        <v>0</v>
      </c>
      <c r="H133" s="228">
        <f>H130</f>
        <v>0</v>
      </c>
      <c r="I133" s="169">
        <f aca="true" t="shared" si="23" ref="I133:O133">I130</f>
        <v>0</v>
      </c>
      <c r="J133" s="169">
        <f t="shared" si="23"/>
        <v>0</v>
      </c>
      <c r="K133" s="169">
        <f t="shared" si="23"/>
        <v>0</v>
      </c>
      <c r="L133" s="169">
        <f t="shared" si="23"/>
        <v>0</v>
      </c>
      <c r="M133" s="169">
        <f t="shared" si="23"/>
        <v>0</v>
      </c>
      <c r="N133" s="169">
        <f t="shared" si="23"/>
        <v>0</v>
      </c>
      <c r="O133" s="169">
        <f t="shared" si="23"/>
        <v>0</v>
      </c>
      <c r="P133" s="116">
        <f t="shared" si="19"/>
        <v>0</v>
      </c>
    </row>
    <row r="134" spans="1:16" ht="18.75">
      <c r="A134" s="8"/>
      <c r="B134" s="6"/>
      <c r="C134" s="38" t="s">
        <v>18</v>
      </c>
      <c r="D134" s="170">
        <f>D126+D128+D131</f>
        <v>476.81399999999996</v>
      </c>
      <c r="E134" s="170">
        <f>E126+E128+E131</f>
        <v>499.02500000000003</v>
      </c>
      <c r="F134" s="170">
        <f>F126+F128+F131</f>
        <v>307.444</v>
      </c>
      <c r="G134" s="170">
        <f>G126+G128+G131</f>
        <v>65.32</v>
      </c>
      <c r="H134" s="229">
        <f>H126+H128+H131</f>
        <v>3.403</v>
      </c>
      <c r="I134" s="170">
        <f aca="true" t="shared" si="24" ref="I134:O134">I126+I128+I131</f>
        <v>0</v>
      </c>
      <c r="J134" s="170">
        <f t="shared" si="24"/>
        <v>0</v>
      </c>
      <c r="K134" s="170">
        <f t="shared" si="24"/>
        <v>0</v>
      </c>
      <c r="L134" s="170">
        <f t="shared" si="24"/>
        <v>0</v>
      </c>
      <c r="M134" s="170">
        <f t="shared" si="24"/>
        <v>8.883</v>
      </c>
      <c r="N134" s="170">
        <f t="shared" si="24"/>
        <v>6.048</v>
      </c>
      <c r="O134" s="170">
        <f t="shared" si="24"/>
        <v>70.793</v>
      </c>
      <c r="P134" s="117">
        <f t="shared" si="19"/>
        <v>1437.73</v>
      </c>
    </row>
    <row r="135" spans="1:16" s="149" customFormat="1" ht="18.75">
      <c r="A135" s="19"/>
      <c r="B135" s="20" t="s">
        <v>0</v>
      </c>
      <c r="C135" s="42" t="s">
        <v>16</v>
      </c>
      <c r="D135" s="232">
        <f>D132+D123+D99</f>
        <v>690.1654</v>
      </c>
      <c r="E135" s="232">
        <f aca="true" t="shared" si="25" ref="E135:O135">E132+E123+E99</f>
        <v>484.52619999999996</v>
      </c>
      <c r="F135" s="232">
        <f t="shared" si="25"/>
        <v>3758.6362000000004</v>
      </c>
      <c r="G135" s="232">
        <f t="shared" si="25"/>
        <v>4883.875</v>
      </c>
      <c r="H135" s="232">
        <f t="shared" si="25"/>
        <v>2832.9736999999996</v>
      </c>
      <c r="I135" s="232">
        <f t="shared" si="25"/>
        <v>5201.298900000001</v>
      </c>
      <c r="J135" s="232">
        <f t="shared" si="25"/>
        <v>6856.448899999999</v>
      </c>
      <c r="K135" s="232">
        <f t="shared" si="25"/>
        <v>3210.260500000001</v>
      </c>
      <c r="L135" s="232">
        <f t="shared" si="25"/>
        <v>9143.798299999999</v>
      </c>
      <c r="M135" s="232">
        <f t="shared" si="25"/>
        <v>16493.910100000005</v>
      </c>
      <c r="N135" s="232">
        <f t="shared" si="25"/>
        <v>16071.410500000002</v>
      </c>
      <c r="O135" s="232">
        <f t="shared" si="25"/>
        <v>12509.263800000002</v>
      </c>
      <c r="P135" s="125">
        <f>SUM(D135:O135)</f>
        <v>82136.5675</v>
      </c>
    </row>
    <row r="136" spans="1:16" s="149" customFormat="1" ht="18.75">
      <c r="A136" s="19"/>
      <c r="B136" s="22" t="s">
        <v>206</v>
      </c>
      <c r="C136" s="43" t="s">
        <v>79</v>
      </c>
      <c r="D136" s="228">
        <f>D133</f>
        <v>0</v>
      </c>
      <c r="E136" s="228">
        <f aca="true" t="shared" si="26" ref="E136:O136">E133</f>
        <v>0</v>
      </c>
      <c r="F136" s="228">
        <f t="shared" si="26"/>
        <v>0</v>
      </c>
      <c r="G136" s="228">
        <f t="shared" si="26"/>
        <v>0</v>
      </c>
      <c r="H136" s="228">
        <f t="shared" si="26"/>
        <v>0</v>
      </c>
      <c r="I136" s="228">
        <f t="shared" si="26"/>
        <v>0</v>
      </c>
      <c r="J136" s="228">
        <f t="shared" si="26"/>
        <v>0</v>
      </c>
      <c r="K136" s="228">
        <f t="shared" si="26"/>
        <v>0</v>
      </c>
      <c r="L136" s="228">
        <f t="shared" si="26"/>
        <v>0</v>
      </c>
      <c r="M136" s="228">
        <f t="shared" si="26"/>
        <v>0</v>
      </c>
      <c r="N136" s="228">
        <f t="shared" si="26"/>
        <v>0</v>
      </c>
      <c r="O136" s="228">
        <f t="shared" si="26"/>
        <v>0</v>
      </c>
      <c r="P136" s="128">
        <f>SUM(D136:O136)</f>
        <v>0</v>
      </c>
    </row>
    <row r="137" spans="1:16" s="149" customFormat="1" ht="19.5" thickBot="1">
      <c r="A137" s="24"/>
      <c r="B137" s="25"/>
      <c r="C137" s="44" t="s">
        <v>18</v>
      </c>
      <c r="D137" s="233">
        <f>D134+D124+D100</f>
        <v>63346.729</v>
      </c>
      <c r="E137" s="233">
        <f aca="true" t="shared" si="27" ref="E137:O137">E134+E124+E100</f>
        <v>36824.348</v>
      </c>
      <c r="F137" s="233">
        <f t="shared" si="27"/>
        <v>195050.979</v>
      </c>
      <c r="G137" s="233">
        <f t="shared" si="27"/>
        <v>559436.518</v>
      </c>
      <c r="H137" s="233">
        <f t="shared" si="27"/>
        <v>587250.882</v>
      </c>
      <c r="I137" s="233">
        <f t="shared" si="27"/>
        <v>1169971.4230000004</v>
      </c>
      <c r="J137" s="233">
        <f t="shared" si="27"/>
        <v>1486065.085</v>
      </c>
      <c r="K137" s="233">
        <f t="shared" si="27"/>
        <v>460132.827</v>
      </c>
      <c r="L137" s="233">
        <f t="shared" si="27"/>
        <v>925940.3380000001</v>
      </c>
      <c r="M137" s="233">
        <f t="shared" si="27"/>
        <v>1176089.2619999996</v>
      </c>
      <c r="N137" s="233">
        <f t="shared" si="27"/>
        <v>858056.1600000001</v>
      </c>
      <c r="O137" s="233">
        <f t="shared" si="27"/>
        <v>575616.158</v>
      </c>
      <c r="P137" s="130">
        <f>SUM(D137:O137)</f>
        <v>8093780.709000001</v>
      </c>
    </row>
    <row r="138" spans="15:16" ht="18.75">
      <c r="O138" s="34"/>
      <c r="P138" s="36" t="s">
        <v>93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7" useFirstPageNumber="1" horizontalDpi="600" verticalDpi="600" orientation="landscape" paperSize="12" scale="50" r:id="rId1"/>
  <headerFooter alignWithMargins="0">
    <oddFooter>&amp;C&amp;16- &amp;P -</oddFooter>
  </headerFooter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8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148" customWidth="1"/>
  </cols>
  <sheetData>
    <row r="1" ht="18.75">
      <c r="B1" s="16" t="s">
        <v>0</v>
      </c>
    </row>
    <row r="2" spans="1:15" ht="19.5" thickBot="1">
      <c r="A2" s="13" t="s">
        <v>94</v>
      </c>
      <c r="B2" s="31"/>
      <c r="C2" s="13"/>
      <c r="O2" s="13" t="s">
        <v>90</v>
      </c>
    </row>
    <row r="3" spans="1:16" ht="18.75">
      <c r="A3" s="1"/>
      <c r="B3" s="2"/>
      <c r="C3" s="2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3" t="s">
        <v>0</v>
      </c>
      <c r="B4" s="305" t="s">
        <v>15</v>
      </c>
      <c r="C4" s="5" t="s">
        <v>16</v>
      </c>
      <c r="D4" s="115">
        <v>0.005</v>
      </c>
      <c r="E4" s="115"/>
      <c r="F4" s="115"/>
      <c r="G4" s="115">
        <v>0.001</v>
      </c>
      <c r="H4" s="115"/>
      <c r="I4" s="115">
        <v>0.0037</v>
      </c>
      <c r="J4" s="115">
        <v>0.3587</v>
      </c>
      <c r="K4" s="115">
        <v>0.4646</v>
      </c>
      <c r="L4" s="115">
        <v>0.0904</v>
      </c>
      <c r="M4" s="115">
        <v>0.014</v>
      </c>
      <c r="N4" s="115">
        <v>0.3115</v>
      </c>
      <c r="O4" s="115">
        <v>0.001</v>
      </c>
      <c r="P4" s="116">
        <f aca="true" t="shared" si="0" ref="P4:P35">SUM(D4:O4)</f>
        <v>1.2498999999999998</v>
      </c>
    </row>
    <row r="5" spans="1:16" ht="18.75">
      <c r="A5" s="3" t="s">
        <v>17</v>
      </c>
      <c r="B5" s="306"/>
      <c r="C5" s="7" t="s">
        <v>18</v>
      </c>
      <c r="D5" s="6">
        <v>0.788</v>
      </c>
      <c r="E5" s="6"/>
      <c r="F5" s="6"/>
      <c r="G5" s="6">
        <v>1.26</v>
      </c>
      <c r="H5" s="6"/>
      <c r="I5" s="6">
        <v>1.407</v>
      </c>
      <c r="J5" s="6">
        <v>100.512</v>
      </c>
      <c r="K5" s="6">
        <v>46.672</v>
      </c>
      <c r="L5" s="6">
        <v>12.418</v>
      </c>
      <c r="M5" s="6">
        <v>1.302</v>
      </c>
      <c r="N5" s="6">
        <v>13.751</v>
      </c>
      <c r="O5" s="6">
        <v>0.21</v>
      </c>
      <c r="P5" s="117">
        <f t="shared" si="0"/>
        <v>178.32000000000002</v>
      </c>
    </row>
    <row r="6" spans="1:16" ht="18.75">
      <c r="A6" s="3" t="s">
        <v>19</v>
      </c>
      <c r="B6" s="15" t="s">
        <v>20</v>
      </c>
      <c r="C6" s="5" t="s">
        <v>16</v>
      </c>
      <c r="D6" s="115"/>
      <c r="E6" s="115"/>
      <c r="F6" s="115"/>
      <c r="G6" s="115"/>
      <c r="H6" s="115">
        <v>1.009</v>
      </c>
      <c r="I6" s="115">
        <v>0.056</v>
      </c>
      <c r="J6" s="115">
        <v>23.597</v>
      </c>
      <c r="K6" s="115">
        <v>24.725</v>
      </c>
      <c r="L6" s="115">
        <v>0.044</v>
      </c>
      <c r="M6" s="115"/>
      <c r="N6" s="115">
        <v>0.03</v>
      </c>
      <c r="O6" s="115">
        <v>0.2</v>
      </c>
      <c r="P6" s="116">
        <f t="shared" si="0"/>
        <v>49.661</v>
      </c>
    </row>
    <row r="7" spans="1:16" ht="18.75">
      <c r="A7" s="3" t="s">
        <v>21</v>
      </c>
      <c r="B7" s="7" t="s">
        <v>22</v>
      </c>
      <c r="C7" s="7" t="s">
        <v>18</v>
      </c>
      <c r="D7" s="6"/>
      <c r="E7" s="6"/>
      <c r="F7" s="6"/>
      <c r="G7" s="6"/>
      <c r="H7" s="6">
        <v>13.808</v>
      </c>
      <c r="I7" s="6">
        <v>0.883</v>
      </c>
      <c r="J7" s="6">
        <v>735.003</v>
      </c>
      <c r="K7" s="6">
        <v>605.099</v>
      </c>
      <c r="L7" s="6">
        <v>1.339</v>
      </c>
      <c r="M7" s="6"/>
      <c r="N7" s="6">
        <v>1.575</v>
      </c>
      <c r="O7" s="6">
        <v>4.788</v>
      </c>
      <c r="P7" s="117">
        <f t="shared" si="0"/>
        <v>1362.4950000000001</v>
      </c>
    </row>
    <row r="8" spans="1:16" ht="18.75">
      <c r="A8" s="3" t="s">
        <v>23</v>
      </c>
      <c r="B8" s="303" t="s">
        <v>129</v>
      </c>
      <c r="C8" s="5" t="s">
        <v>16</v>
      </c>
      <c r="D8" s="115">
        <f>+D4+D6</f>
        <v>0.005</v>
      </c>
      <c r="E8" s="115">
        <f aca="true" t="shared" si="1" ref="E8:G9">+E4+E6</f>
        <v>0</v>
      </c>
      <c r="F8" s="115">
        <f t="shared" si="1"/>
        <v>0</v>
      </c>
      <c r="G8" s="115">
        <f t="shared" si="1"/>
        <v>0.001</v>
      </c>
      <c r="H8" s="115">
        <f aca="true" t="shared" si="2" ref="H8:J9">+H4+H6</f>
        <v>1.009</v>
      </c>
      <c r="I8" s="115">
        <f t="shared" si="2"/>
        <v>0.0597</v>
      </c>
      <c r="J8" s="115">
        <f t="shared" si="2"/>
        <v>23.9557</v>
      </c>
      <c r="K8" s="115">
        <f aca="true" t="shared" si="3" ref="K8:O9">+K4+K6</f>
        <v>25.189600000000002</v>
      </c>
      <c r="L8" s="115">
        <f t="shared" si="3"/>
        <v>0.1344</v>
      </c>
      <c r="M8" s="115">
        <f t="shared" si="3"/>
        <v>0.014</v>
      </c>
      <c r="N8" s="115">
        <f t="shared" si="3"/>
        <v>0.3415</v>
      </c>
      <c r="O8" s="115">
        <f t="shared" si="3"/>
        <v>0.201</v>
      </c>
      <c r="P8" s="116">
        <f t="shared" si="0"/>
        <v>50.910900000000005</v>
      </c>
    </row>
    <row r="9" spans="1:16" ht="18.75">
      <c r="A9" s="8"/>
      <c r="B9" s="304"/>
      <c r="C9" s="7" t="s">
        <v>18</v>
      </c>
      <c r="D9" s="6">
        <f>+D5+D7</f>
        <v>0.788</v>
      </c>
      <c r="E9" s="6">
        <f t="shared" si="1"/>
        <v>0</v>
      </c>
      <c r="F9" s="6">
        <f t="shared" si="1"/>
        <v>0</v>
      </c>
      <c r="G9" s="6">
        <f t="shared" si="1"/>
        <v>1.26</v>
      </c>
      <c r="H9" s="6">
        <f t="shared" si="2"/>
        <v>13.808</v>
      </c>
      <c r="I9" s="6">
        <f t="shared" si="2"/>
        <v>2.29</v>
      </c>
      <c r="J9" s="6">
        <f t="shared" si="2"/>
        <v>835.5150000000001</v>
      </c>
      <c r="K9" s="6">
        <f t="shared" si="3"/>
        <v>651.7710000000001</v>
      </c>
      <c r="L9" s="6">
        <f t="shared" si="3"/>
        <v>13.757</v>
      </c>
      <c r="M9" s="6">
        <f t="shared" si="3"/>
        <v>1.302</v>
      </c>
      <c r="N9" s="6">
        <f t="shared" si="3"/>
        <v>15.325999999999999</v>
      </c>
      <c r="O9" s="6">
        <f t="shared" si="3"/>
        <v>4.998</v>
      </c>
      <c r="P9" s="117">
        <f t="shared" si="0"/>
        <v>1540.8150000000003</v>
      </c>
    </row>
    <row r="10" spans="1:16" ht="18.75">
      <c r="A10" s="307" t="s">
        <v>25</v>
      </c>
      <c r="B10" s="308"/>
      <c r="C10" s="5" t="s">
        <v>16</v>
      </c>
      <c r="D10" s="115"/>
      <c r="E10" s="115"/>
      <c r="F10" s="115"/>
      <c r="G10" s="115"/>
      <c r="H10" s="115">
        <v>0.1652</v>
      </c>
      <c r="I10" s="115">
        <v>0.6547</v>
      </c>
      <c r="J10" s="115">
        <v>1.4144</v>
      </c>
      <c r="K10" s="115">
        <v>37.4638</v>
      </c>
      <c r="L10" s="115">
        <v>24.9103</v>
      </c>
      <c r="M10" s="115">
        <v>2.5808</v>
      </c>
      <c r="N10" s="115">
        <v>0.2876</v>
      </c>
      <c r="O10" s="115">
        <v>0.0629</v>
      </c>
      <c r="P10" s="116">
        <f t="shared" si="0"/>
        <v>67.53969999999998</v>
      </c>
    </row>
    <row r="11" spans="1:16" ht="18.75">
      <c r="A11" s="309"/>
      <c r="B11" s="310"/>
      <c r="C11" s="7" t="s">
        <v>18</v>
      </c>
      <c r="D11" s="6"/>
      <c r="E11" s="6"/>
      <c r="F11" s="6"/>
      <c r="G11" s="6"/>
      <c r="H11" s="6">
        <v>115.157</v>
      </c>
      <c r="I11" s="6">
        <v>334.48</v>
      </c>
      <c r="J11" s="6">
        <v>894.055</v>
      </c>
      <c r="K11" s="6">
        <v>2052.795</v>
      </c>
      <c r="L11" s="6">
        <v>1380.142</v>
      </c>
      <c r="M11" s="6">
        <v>395.239</v>
      </c>
      <c r="N11" s="6">
        <v>202.147</v>
      </c>
      <c r="O11" s="6">
        <v>38.56</v>
      </c>
      <c r="P11" s="117">
        <f t="shared" si="0"/>
        <v>5412.575</v>
      </c>
    </row>
    <row r="12" spans="1:16" ht="18.75">
      <c r="A12" s="10"/>
      <c r="B12" s="305" t="s">
        <v>26</v>
      </c>
      <c r="C12" s="5" t="s">
        <v>16</v>
      </c>
      <c r="D12" s="115"/>
      <c r="E12" s="115"/>
      <c r="F12" s="115"/>
      <c r="G12" s="115"/>
      <c r="H12" s="115"/>
      <c r="I12" s="115"/>
      <c r="J12" s="115">
        <v>0.0102</v>
      </c>
      <c r="K12" s="115">
        <v>0.0213</v>
      </c>
      <c r="L12" s="115"/>
      <c r="M12" s="115"/>
      <c r="N12" s="115">
        <v>0.023</v>
      </c>
      <c r="O12" s="115">
        <v>0.0033</v>
      </c>
      <c r="P12" s="116">
        <f t="shared" si="0"/>
        <v>0.0578</v>
      </c>
    </row>
    <row r="13" spans="1:16" ht="18.75">
      <c r="A13" s="3" t="s">
        <v>0</v>
      </c>
      <c r="B13" s="306"/>
      <c r="C13" s="7" t="s">
        <v>18</v>
      </c>
      <c r="D13" s="6"/>
      <c r="E13" s="6"/>
      <c r="F13" s="6"/>
      <c r="G13" s="6"/>
      <c r="H13" s="6"/>
      <c r="I13" s="6"/>
      <c r="J13" s="6">
        <v>24.633</v>
      </c>
      <c r="K13" s="6">
        <v>71.568</v>
      </c>
      <c r="L13" s="6"/>
      <c r="M13" s="6"/>
      <c r="N13" s="6">
        <v>19.32</v>
      </c>
      <c r="O13" s="6">
        <v>23.216</v>
      </c>
      <c r="P13" s="117">
        <f t="shared" si="0"/>
        <v>138.737</v>
      </c>
    </row>
    <row r="14" spans="1:16" ht="18.75">
      <c r="A14" s="3" t="s">
        <v>27</v>
      </c>
      <c r="B14" s="305" t="s">
        <v>28</v>
      </c>
      <c r="C14" s="5" t="s">
        <v>16</v>
      </c>
      <c r="D14" s="115">
        <v>0.1884</v>
      </c>
      <c r="E14" s="115">
        <v>0.0406</v>
      </c>
      <c r="F14" s="115">
        <v>0.005</v>
      </c>
      <c r="G14" s="115"/>
      <c r="H14" s="115">
        <v>0.179</v>
      </c>
      <c r="I14" s="115">
        <v>0.3662</v>
      </c>
      <c r="J14" s="115">
        <v>0.3818</v>
      </c>
      <c r="K14" s="115">
        <v>0.1076</v>
      </c>
      <c r="L14" s="115">
        <v>0.0196</v>
      </c>
      <c r="M14" s="115">
        <v>0.008</v>
      </c>
      <c r="N14" s="115">
        <v>0.0617</v>
      </c>
      <c r="O14" s="115"/>
      <c r="P14" s="116">
        <f t="shared" si="0"/>
        <v>1.3579</v>
      </c>
    </row>
    <row r="15" spans="1:16" ht="18.75">
      <c r="A15" s="3" t="s">
        <v>0</v>
      </c>
      <c r="B15" s="306"/>
      <c r="C15" s="7" t="s">
        <v>18</v>
      </c>
      <c r="D15" s="6">
        <v>167.559</v>
      </c>
      <c r="E15" s="6">
        <v>44.334</v>
      </c>
      <c r="F15" s="6">
        <v>5.25</v>
      </c>
      <c r="G15" s="6"/>
      <c r="H15" s="6">
        <v>224.566</v>
      </c>
      <c r="I15" s="6">
        <v>296.635</v>
      </c>
      <c r="J15" s="6">
        <v>488.32</v>
      </c>
      <c r="K15" s="6">
        <v>125.738</v>
      </c>
      <c r="L15" s="6">
        <v>30.324</v>
      </c>
      <c r="M15" s="6">
        <v>10.92</v>
      </c>
      <c r="N15" s="6">
        <v>87.461</v>
      </c>
      <c r="O15" s="6"/>
      <c r="P15" s="117">
        <f t="shared" si="0"/>
        <v>1481.1070000000002</v>
      </c>
    </row>
    <row r="16" spans="1:16" ht="18.75">
      <c r="A16" s="3" t="s">
        <v>29</v>
      </c>
      <c r="B16" s="305" t="s">
        <v>30</v>
      </c>
      <c r="C16" s="5" t="s">
        <v>16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>
        <f t="shared" si="0"/>
        <v>0</v>
      </c>
    </row>
    <row r="17" spans="1:16" ht="18.75">
      <c r="A17" s="10"/>
      <c r="B17" s="306"/>
      <c r="C17" s="7" t="s">
        <v>18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7">
        <f t="shared" si="0"/>
        <v>0</v>
      </c>
    </row>
    <row r="18" spans="1:16" ht="18.75">
      <c r="A18" s="3" t="s">
        <v>31</v>
      </c>
      <c r="B18" s="15" t="s">
        <v>130</v>
      </c>
      <c r="C18" s="5" t="s">
        <v>16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>
        <f t="shared" si="0"/>
        <v>0</v>
      </c>
    </row>
    <row r="19" spans="1:16" ht="18.75">
      <c r="A19" s="10"/>
      <c r="B19" s="7" t="s">
        <v>131</v>
      </c>
      <c r="C19" s="7" t="s">
        <v>18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17">
        <f t="shared" si="0"/>
        <v>0</v>
      </c>
    </row>
    <row r="20" spans="1:16" ht="18.75">
      <c r="A20" s="3" t="s">
        <v>23</v>
      </c>
      <c r="B20" s="305" t="s">
        <v>32</v>
      </c>
      <c r="C20" s="5" t="s">
        <v>16</v>
      </c>
      <c r="D20" s="115">
        <v>1.2788</v>
      </c>
      <c r="E20" s="115">
        <v>0.49</v>
      </c>
      <c r="F20" s="115">
        <v>0.5748</v>
      </c>
      <c r="G20" s="115">
        <v>0.6094</v>
      </c>
      <c r="H20" s="115">
        <v>0.6365</v>
      </c>
      <c r="I20" s="115">
        <v>0.4731</v>
      </c>
      <c r="J20" s="115">
        <v>0.4998</v>
      </c>
      <c r="K20" s="115">
        <v>0.4949</v>
      </c>
      <c r="L20" s="115">
        <v>0.5619</v>
      </c>
      <c r="M20" s="115">
        <v>0.5502</v>
      </c>
      <c r="N20" s="115">
        <v>0.5623</v>
      </c>
      <c r="O20" s="115">
        <v>0.8173</v>
      </c>
      <c r="P20" s="116">
        <f t="shared" si="0"/>
        <v>7.549</v>
      </c>
    </row>
    <row r="21" spans="1:16" ht="18.75">
      <c r="A21" s="10"/>
      <c r="B21" s="306"/>
      <c r="C21" s="7" t="s">
        <v>18</v>
      </c>
      <c r="D21" s="6">
        <v>1879.626</v>
      </c>
      <c r="E21" s="6">
        <v>762.813</v>
      </c>
      <c r="F21" s="6">
        <v>822.801</v>
      </c>
      <c r="G21" s="6">
        <v>1120.626</v>
      </c>
      <c r="H21" s="6">
        <v>1117.643</v>
      </c>
      <c r="I21" s="6">
        <v>787.093</v>
      </c>
      <c r="J21" s="6">
        <v>922.678</v>
      </c>
      <c r="K21" s="6">
        <v>1088.35</v>
      </c>
      <c r="L21" s="6">
        <v>1143.075</v>
      </c>
      <c r="M21" s="6">
        <v>1072.536</v>
      </c>
      <c r="N21" s="6">
        <v>1009.268</v>
      </c>
      <c r="O21" s="6">
        <v>1372.964</v>
      </c>
      <c r="P21" s="117">
        <f t="shared" si="0"/>
        <v>13099.473</v>
      </c>
    </row>
    <row r="22" spans="1:16" ht="18.75">
      <c r="A22" s="10"/>
      <c r="B22" s="303" t="s">
        <v>129</v>
      </c>
      <c r="C22" s="5" t="s">
        <v>16</v>
      </c>
      <c r="D22" s="115">
        <f>+D12+D14+D16+D18+D20</f>
        <v>1.4672</v>
      </c>
      <c r="E22" s="115">
        <f aca="true" t="shared" si="4" ref="E22:G23">+E12+E14+E16+E18+E20</f>
        <v>0.5306</v>
      </c>
      <c r="F22" s="115">
        <f t="shared" si="4"/>
        <v>0.5798</v>
      </c>
      <c r="G22" s="115">
        <f t="shared" si="4"/>
        <v>0.6094</v>
      </c>
      <c r="H22" s="115">
        <f aca="true" t="shared" si="5" ref="H22:J23">+H12+H14+H16+H18+H20</f>
        <v>0.8154999999999999</v>
      </c>
      <c r="I22" s="115">
        <f t="shared" si="5"/>
        <v>0.8393</v>
      </c>
      <c r="J22" s="115">
        <f t="shared" si="5"/>
        <v>0.8917999999999999</v>
      </c>
      <c r="K22" s="115">
        <f aca="true" t="shared" si="6" ref="K22:O23">+K12+K14+K16+K18+K20</f>
        <v>0.6238</v>
      </c>
      <c r="L22" s="115">
        <f t="shared" si="6"/>
        <v>0.5814999999999999</v>
      </c>
      <c r="M22" s="115">
        <f t="shared" si="6"/>
        <v>0.5582</v>
      </c>
      <c r="N22" s="115">
        <f t="shared" si="6"/>
        <v>0.647</v>
      </c>
      <c r="O22" s="115">
        <f t="shared" si="6"/>
        <v>0.8206</v>
      </c>
      <c r="P22" s="116">
        <f t="shared" si="0"/>
        <v>8.9647</v>
      </c>
    </row>
    <row r="23" spans="1:16" ht="18.75">
      <c r="A23" s="8"/>
      <c r="B23" s="304"/>
      <c r="C23" s="7" t="s">
        <v>18</v>
      </c>
      <c r="D23" s="6">
        <f>+D13+D15+D17+D19+D21</f>
        <v>2047.185</v>
      </c>
      <c r="E23" s="6">
        <f t="shared" si="4"/>
        <v>807.1469999999999</v>
      </c>
      <c r="F23" s="6">
        <f t="shared" si="4"/>
        <v>828.051</v>
      </c>
      <c r="G23" s="6">
        <f t="shared" si="4"/>
        <v>1120.626</v>
      </c>
      <c r="H23" s="6">
        <f t="shared" si="5"/>
        <v>1342.209</v>
      </c>
      <c r="I23" s="6">
        <f t="shared" si="5"/>
        <v>1083.728</v>
      </c>
      <c r="J23" s="6">
        <f t="shared" si="5"/>
        <v>1435.6309999999999</v>
      </c>
      <c r="K23" s="6">
        <f t="shared" si="6"/>
        <v>1285.656</v>
      </c>
      <c r="L23" s="6">
        <f t="shared" si="6"/>
        <v>1173.3990000000001</v>
      </c>
      <c r="M23" s="6">
        <f t="shared" si="6"/>
        <v>1083.4560000000001</v>
      </c>
      <c r="N23" s="6">
        <f t="shared" si="6"/>
        <v>1116.049</v>
      </c>
      <c r="O23" s="6">
        <f t="shared" si="6"/>
        <v>1396.1799999999998</v>
      </c>
      <c r="P23" s="117">
        <f t="shared" si="0"/>
        <v>14719.317</v>
      </c>
    </row>
    <row r="24" spans="1:16" ht="18.75">
      <c r="A24" s="3" t="s">
        <v>0</v>
      </c>
      <c r="B24" s="305" t="s">
        <v>33</v>
      </c>
      <c r="C24" s="5" t="s">
        <v>16</v>
      </c>
      <c r="D24" s="115"/>
      <c r="E24" s="115"/>
      <c r="F24" s="115">
        <v>0.092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6">
        <f t="shared" si="0"/>
        <v>0.092</v>
      </c>
    </row>
    <row r="25" spans="1:16" ht="18.75">
      <c r="A25" s="3" t="s">
        <v>34</v>
      </c>
      <c r="B25" s="306"/>
      <c r="C25" s="7" t="s">
        <v>18</v>
      </c>
      <c r="D25" s="6"/>
      <c r="E25" s="6"/>
      <c r="F25" s="6">
        <v>156.771</v>
      </c>
      <c r="G25" s="6"/>
      <c r="H25" s="6"/>
      <c r="I25" s="6"/>
      <c r="J25" s="6"/>
      <c r="K25" s="6"/>
      <c r="L25" s="6"/>
      <c r="M25" s="6"/>
      <c r="N25" s="6"/>
      <c r="O25" s="6"/>
      <c r="P25" s="117">
        <f t="shared" si="0"/>
        <v>156.771</v>
      </c>
    </row>
    <row r="26" spans="1:16" ht="18.75">
      <c r="A26" s="3" t="s">
        <v>35</v>
      </c>
      <c r="B26" s="15" t="s">
        <v>20</v>
      </c>
      <c r="C26" s="5" t="s">
        <v>16</v>
      </c>
      <c r="D26" s="115">
        <v>0.128</v>
      </c>
      <c r="E26" s="115">
        <v>0.0586</v>
      </c>
      <c r="F26" s="115"/>
      <c r="G26" s="115">
        <v>0.0397</v>
      </c>
      <c r="H26" s="115">
        <v>0.0725</v>
      </c>
      <c r="I26" s="115">
        <v>0.0245</v>
      </c>
      <c r="J26" s="115">
        <v>0.0947</v>
      </c>
      <c r="K26" s="115">
        <v>0.082</v>
      </c>
      <c r="L26" s="115">
        <v>0.029</v>
      </c>
      <c r="M26" s="115">
        <v>0.1488</v>
      </c>
      <c r="N26" s="115">
        <v>0.1214</v>
      </c>
      <c r="O26" s="115">
        <v>0.113</v>
      </c>
      <c r="P26" s="116">
        <f t="shared" si="0"/>
        <v>0.9121999999999999</v>
      </c>
    </row>
    <row r="27" spans="1:16" ht="18.75">
      <c r="A27" s="3" t="s">
        <v>36</v>
      </c>
      <c r="B27" s="7" t="s">
        <v>133</v>
      </c>
      <c r="C27" s="7" t="s">
        <v>18</v>
      </c>
      <c r="D27" s="6">
        <v>200.246</v>
      </c>
      <c r="E27" s="6">
        <v>98.617</v>
      </c>
      <c r="F27" s="6"/>
      <c r="G27" s="6">
        <v>72.214</v>
      </c>
      <c r="H27" s="6">
        <v>89.677</v>
      </c>
      <c r="I27" s="6">
        <v>25.41</v>
      </c>
      <c r="J27" s="6">
        <v>81.113</v>
      </c>
      <c r="K27" s="6">
        <v>52.189</v>
      </c>
      <c r="L27" s="6">
        <v>11.97</v>
      </c>
      <c r="M27" s="6">
        <v>135.682</v>
      </c>
      <c r="N27" s="6">
        <v>118.155</v>
      </c>
      <c r="O27" s="6">
        <v>146.314</v>
      </c>
      <c r="P27" s="117">
        <f t="shared" si="0"/>
        <v>1031.587</v>
      </c>
    </row>
    <row r="28" spans="1:16" ht="18.75">
      <c r="A28" s="3" t="s">
        <v>23</v>
      </c>
      <c r="B28" s="303" t="s">
        <v>129</v>
      </c>
      <c r="C28" s="5" t="s">
        <v>16</v>
      </c>
      <c r="D28" s="115">
        <f>+D24+D26</f>
        <v>0.128</v>
      </c>
      <c r="E28" s="115">
        <f aca="true" t="shared" si="7" ref="E28:G29">+E24+E26</f>
        <v>0.0586</v>
      </c>
      <c r="F28" s="115">
        <f>+F24+F26</f>
        <v>0.092</v>
      </c>
      <c r="G28" s="115">
        <f t="shared" si="7"/>
        <v>0.0397</v>
      </c>
      <c r="H28" s="115">
        <f aca="true" t="shared" si="8" ref="H28:O29">+H24+H26</f>
        <v>0.0725</v>
      </c>
      <c r="I28" s="115">
        <f t="shared" si="8"/>
        <v>0.0245</v>
      </c>
      <c r="J28" s="115">
        <f>+J24+J26</f>
        <v>0.0947</v>
      </c>
      <c r="K28" s="115">
        <f t="shared" si="8"/>
        <v>0.082</v>
      </c>
      <c r="L28" s="115">
        <f t="shared" si="8"/>
        <v>0.029</v>
      </c>
      <c r="M28" s="115">
        <f t="shared" si="8"/>
        <v>0.1488</v>
      </c>
      <c r="N28" s="115">
        <f t="shared" si="8"/>
        <v>0.1214</v>
      </c>
      <c r="O28" s="115">
        <f t="shared" si="8"/>
        <v>0.113</v>
      </c>
      <c r="P28" s="116">
        <f t="shared" si="0"/>
        <v>1.0042</v>
      </c>
    </row>
    <row r="29" spans="1:16" ht="18.75">
      <c r="A29" s="8"/>
      <c r="B29" s="304"/>
      <c r="C29" s="7" t="s">
        <v>18</v>
      </c>
      <c r="D29" s="6">
        <f>+D25+D27</f>
        <v>200.246</v>
      </c>
      <c r="E29" s="6">
        <f t="shared" si="7"/>
        <v>98.617</v>
      </c>
      <c r="F29" s="6">
        <f>+F25+F27</f>
        <v>156.771</v>
      </c>
      <c r="G29" s="6">
        <f t="shared" si="7"/>
        <v>72.214</v>
      </c>
      <c r="H29" s="6">
        <f t="shared" si="8"/>
        <v>89.677</v>
      </c>
      <c r="I29" s="6">
        <f t="shared" si="8"/>
        <v>25.41</v>
      </c>
      <c r="J29" s="6">
        <f>+J25+J27</f>
        <v>81.113</v>
      </c>
      <c r="K29" s="6">
        <f t="shared" si="8"/>
        <v>52.189</v>
      </c>
      <c r="L29" s="6">
        <f t="shared" si="8"/>
        <v>11.97</v>
      </c>
      <c r="M29" s="6">
        <f t="shared" si="8"/>
        <v>135.682</v>
      </c>
      <c r="N29" s="6">
        <f t="shared" si="8"/>
        <v>118.155</v>
      </c>
      <c r="O29" s="6">
        <f t="shared" si="8"/>
        <v>146.314</v>
      </c>
      <c r="P29" s="117">
        <f t="shared" si="0"/>
        <v>1188.3580000000002</v>
      </c>
    </row>
    <row r="30" spans="1:16" ht="18.75">
      <c r="A30" s="3" t="s">
        <v>0</v>
      </c>
      <c r="B30" s="305" t="s">
        <v>37</v>
      </c>
      <c r="C30" s="5" t="s">
        <v>16</v>
      </c>
      <c r="D30" s="115">
        <v>114.6503</v>
      </c>
      <c r="E30" s="115">
        <v>42.7513</v>
      </c>
      <c r="F30" s="115">
        <v>1.2034</v>
      </c>
      <c r="G30" s="115">
        <v>0.173</v>
      </c>
      <c r="H30" s="115">
        <v>0.046</v>
      </c>
      <c r="I30" s="115">
        <v>0.0135</v>
      </c>
      <c r="J30" s="115">
        <v>0.0262</v>
      </c>
      <c r="K30" s="115">
        <v>0.1366</v>
      </c>
      <c r="L30" s="115">
        <v>0.137</v>
      </c>
      <c r="M30" s="115">
        <v>0.0689</v>
      </c>
      <c r="N30" s="115">
        <v>0.1925</v>
      </c>
      <c r="O30" s="115">
        <v>0.4985</v>
      </c>
      <c r="P30" s="116">
        <f t="shared" si="0"/>
        <v>159.89719999999997</v>
      </c>
    </row>
    <row r="31" spans="1:16" ht="18.75">
      <c r="A31" s="3" t="s">
        <v>38</v>
      </c>
      <c r="B31" s="306"/>
      <c r="C31" s="7" t="s">
        <v>18</v>
      </c>
      <c r="D31" s="6">
        <v>52165.546</v>
      </c>
      <c r="E31" s="6">
        <v>16374.268</v>
      </c>
      <c r="F31" s="6">
        <v>596.76</v>
      </c>
      <c r="G31" s="6">
        <v>66.559</v>
      </c>
      <c r="H31" s="6">
        <v>14.201</v>
      </c>
      <c r="I31" s="6">
        <v>2.179</v>
      </c>
      <c r="J31" s="6">
        <v>8.72</v>
      </c>
      <c r="K31" s="6">
        <v>57.667</v>
      </c>
      <c r="L31" s="6">
        <v>80.299</v>
      </c>
      <c r="M31" s="6">
        <v>28.849</v>
      </c>
      <c r="N31" s="6">
        <v>155.421</v>
      </c>
      <c r="O31" s="6">
        <v>461.773</v>
      </c>
      <c r="P31" s="117">
        <f t="shared" si="0"/>
        <v>70012.242</v>
      </c>
    </row>
    <row r="32" spans="1:16" ht="18.75">
      <c r="A32" s="3" t="s">
        <v>0</v>
      </c>
      <c r="B32" s="305" t="s">
        <v>39</v>
      </c>
      <c r="C32" s="5" t="s">
        <v>16</v>
      </c>
      <c r="D32" s="115">
        <v>3.4947</v>
      </c>
      <c r="E32" s="115">
        <v>0.379</v>
      </c>
      <c r="F32" s="115">
        <v>0.005</v>
      </c>
      <c r="G32" s="115">
        <v>0.008</v>
      </c>
      <c r="H32" s="115"/>
      <c r="I32" s="115">
        <v>0.005</v>
      </c>
      <c r="J32" s="115">
        <v>0.001</v>
      </c>
      <c r="K32" s="115"/>
      <c r="L32" s="115">
        <v>0.0157</v>
      </c>
      <c r="M32" s="115">
        <v>0.0697</v>
      </c>
      <c r="N32" s="115">
        <v>0.0986</v>
      </c>
      <c r="O32" s="115">
        <v>3.3888</v>
      </c>
      <c r="P32" s="116">
        <f t="shared" si="0"/>
        <v>7.4655</v>
      </c>
    </row>
    <row r="33" spans="1:16" ht="18.75">
      <c r="A33" s="3" t="s">
        <v>40</v>
      </c>
      <c r="B33" s="306"/>
      <c r="C33" s="7" t="s">
        <v>18</v>
      </c>
      <c r="D33" s="6">
        <v>1306.442</v>
      </c>
      <c r="E33" s="6">
        <v>140.522</v>
      </c>
      <c r="F33" s="6">
        <v>2.625</v>
      </c>
      <c r="G33" s="6">
        <v>6.405</v>
      </c>
      <c r="H33" s="6"/>
      <c r="I33" s="6">
        <v>1.365</v>
      </c>
      <c r="J33" s="6">
        <v>0.735</v>
      </c>
      <c r="K33" s="6"/>
      <c r="L33" s="6">
        <v>9.267</v>
      </c>
      <c r="M33" s="6">
        <v>40.935</v>
      </c>
      <c r="N33" s="6">
        <v>74.829</v>
      </c>
      <c r="O33" s="6">
        <v>1586.498</v>
      </c>
      <c r="P33" s="117">
        <f t="shared" si="0"/>
        <v>3169.6229999999996</v>
      </c>
    </row>
    <row r="34" spans="1:16" ht="18.75">
      <c r="A34" s="10"/>
      <c r="B34" s="15" t="s">
        <v>20</v>
      </c>
      <c r="C34" s="5" t="s">
        <v>16</v>
      </c>
      <c r="D34" s="115"/>
      <c r="E34" s="115">
        <v>0.001</v>
      </c>
      <c r="F34" s="115">
        <v>0.0157</v>
      </c>
      <c r="G34" s="115">
        <v>0.003</v>
      </c>
      <c r="H34" s="115"/>
      <c r="I34" s="115"/>
      <c r="J34" s="115"/>
      <c r="K34" s="115"/>
      <c r="L34" s="115"/>
      <c r="M34" s="115"/>
      <c r="N34" s="115"/>
      <c r="O34" s="115"/>
      <c r="P34" s="116">
        <f t="shared" si="0"/>
        <v>0.0197</v>
      </c>
    </row>
    <row r="35" spans="1:16" ht="18.75">
      <c r="A35" s="3" t="s">
        <v>23</v>
      </c>
      <c r="B35" s="7" t="s">
        <v>134</v>
      </c>
      <c r="C35" s="7" t="s">
        <v>18</v>
      </c>
      <c r="D35" s="6"/>
      <c r="E35" s="6">
        <v>0.84</v>
      </c>
      <c r="F35" s="6">
        <v>30.161</v>
      </c>
      <c r="G35" s="6">
        <v>2.31</v>
      </c>
      <c r="H35" s="6"/>
      <c r="I35" s="6"/>
      <c r="J35" s="6"/>
      <c r="K35" s="6"/>
      <c r="L35" s="6"/>
      <c r="M35" s="6"/>
      <c r="N35" s="6"/>
      <c r="O35" s="6"/>
      <c r="P35" s="117">
        <f t="shared" si="0"/>
        <v>33.311</v>
      </c>
    </row>
    <row r="36" spans="1:16" ht="18.75">
      <c r="A36" s="10"/>
      <c r="B36" s="303" t="s">
        <v>132</v>
      </c>
      <c r="C36" s="5" t="s">
        <v>16</v>
      </c>
      <c r="D36" s="115">
        <f>+D30+D32+D34</f>
        <v>118.145</v>
      </c>
      <c r="E36" s="115">
        <f aca="true" t="shared" si="9" ref="E36:G37">+E30+E32+E34</f>
        <v>43.131299999999996</v>
      </c>
      <c r="F36" s="115">
        <f t="shared" si="9"/>
        <v>1.2241</v>
      </c>
      <c r="G36" s="115">
        <f t="shared" si="9"/>
        <v>0.184</v>
      </c>
      <c r="H36" s="115">
        <f aca="true" t="shared" si="10" ref="H36:K37">+H30+H32+H34</f>
        <v>0.046</v>
      </c>
      <c r="I36" s="115">
        <f t="shared" si="10"/>
        <v>0.0185</v>
      </c>
      <c r="J36" s="115">
        <f t="shared" si="10"/>
        <v>0.027200000000000002</v>
      </c>
      <c r="K36" s="115">
        <f t="shared" si="10"/>
        <v>0.1366</v>
      </c>
      <c r="L36" s="115">
        <f aca="true" t="shared" si="11" ref="L36:N37">+L30+L32+L34</f>
        <v>0.1527</v>
      </c>
      <c r="M36" s="115">
        <f t="shared" si="11"/>
        <v>0.1386</v>
      </c>
      <c r="N36" s="115">
        <f t="shared" si="11"/>
        <v>0.2911</v>
      </c>
      <c r="O36" s="115">
        <f>+O30+O32+O34</f>
        <v>3.8872999999999998</v>
      </c>
      <c r="P36" s="116">
        <f aca="true" t="shared" si="12" ref="P36:P67">SUM(D36:O36)</f>
        <v>167.38239999999996</v>
      </c>
    </row>
    <row r="37" spans="1:16" ht="18.75">
      <c r="A37" s="8"/>
      <c r="B37" s="304"/>
      <c r="C37" s="7" t="s">
        <v>18</v>
      </c>
      <c r="D37" s="6">
        <f>+D31+D33+D35</f>
        <v>53471.988000000005</v>
      </c>
      <c r="E37" s="6">
        <f t="shared" si="9"/>
        <v>16515.63</v>
      </c>
      <c r="F37" s="6">
        <f t="shared" si="9"/>
        <v>629.546</v>
      </c>
      <c r="G37" s="6">
        <f t="shared" si="9"/>
        <v>75.274</v>
      </c>
      <c r="H37" s="6">
        <f t="shared" si="10"/>
        <v>14.201</v>
      </c>
      <c r="I37" s="6">
        <f t="shared" si="10"/>
        <v>3.5439999999999996</v>
      </c>
      <c r="J37" s="6">
        <f t="shared" si="10"/>
        <v>9.455</v>
      </c>
      <c r="K37" s="6">
        <f t="shared" si="10"/>
        <v>57.667</v>
      </c>
      <c r="L37" s="6">
        <f t="shared" si="11"/>
        <v>89.566</v>
      </c>
      <c r="M37" s="6">
        <f t="shared" si="11"/>
        <v>69.784</v>
      </c>
      <c r="N37" s="6">
        <f t="shared" si="11"/>
        <v>230.25</v>
      </c>
      <c r="O37" s="6">
        <f>+O31+O33+O35</f>
        <v>2048.271</v>
      </c>
      <c r="P37" s="117">
        <f t="shared" si="12"/>
        <v>73215.176</v>
      </c>
    </row>
    <row r="38" spans="1:16" ht="18.75">
      <c r="A38" s="307" t="s">
        <v>41</v>
      </c>
      <c r="B38" s="308"/>
      <c r="C38" s="5" t="s">
        <v>16</v>
      </c>
      <c r="D38" s="115">
        <v>0.0055</v>
      </c>
      <c r="E38" s="115"/>
      <c r="F38" s="115">
        <v>0.0026</v>
      </c>
      <c r="G38" s="115"/>
      <c r="H38" s="115">
        <v>0.013</v>
      </c>
      <c r="I38" s="115">
        <v>0.002</v>
      </c>
      <c r="J38" s="115">
        <v>0.0256</v>
      </c>
      <c r="K38" s="115">
        <v>0.6169</v>
      </c>
      <c r="L38" s="115">
        <v>3.5894</v>
      </c>
      <c r="M38" s="115">
        <v>7.8853</v>
      </c>
      <c r="N38" s="115">
        <v>0.964</v>
      </c>
      <c r="O38" s="115">
        <v>1.2085</v>
      </c>
      <c r="P38" s="116">
        <f t="shared" si="12"/>
        <v>14.3128</v>
      </c>
    </row>
    <row r="39" spans="1:16" ht="18.75">
      <c r="A39" s="309"/>
      <c r="B39" s="310"/>
      <c r="C39" s="7" t="s">
        <v>18</v>
      </c>
      <c r="D39" s="6">
        <v>1.04</v>
      </c>
      <c r="E39" s="6"/>
      <c r="F39" s="6">
        <v>5.46</v>
      </c>
      <c r="G39" s="6"/>
      <c r="H39" s="6">
        <v>6.3</v>
      </c>
      <c r="I39" s="6">
        <v>1.47</v>
      </c>
      <c r="J39" s="6">
        <v>18.475</v>
      </c>
      <c r="K39" s="6">
        <v>317.79</v>
      </c>
      <c r="L39" s="6">
        <v>266.761</v>
      </c>
      <c r="M39" s="6">
        <v>303.136</v>
      </c>
      <c r="N39" s="6">
        <v>54.891</v>
      </c>
      <c r="O39" s="6">
        <v>52.731</v>
      </c>
      <c r="P39" s="117">
        <f t="shared" si="12"/>
        <v>1028.054</v>
      </c>
    </row>
    <row r="40" spans="1:16" ht="18.75">
      <c r="A40" s="307" t="s">
        <v>42</v>
      </c>
      <c r="B40" s="308"/>
      <c r="C40" s="5" t="s">
        <v>16</v>
      </c>
      <c r="D40" s="115">
        <v>0.827</v>
      </c>
      <c r="E40" s="115">
        <v>0.127</v>
      </c>
      <c r="F40" s="115">
        <v>0.2172</v>
      </c>
      <c r="G40" s="115">
        <v>0.1759</v>
      </c>
      <c r="H40" s="115">
        <v>0.3275</v>
      </c>
      <c r="I40" s="115">
        <v>0.9782</v>
      </c>
      <c r="J40" s="115">
        <v>5.6353</v>
      </c>
      <c r="K40" s="115">
        <v>66.5985</v>
      </c>
      <c r="L40" s="115">
        <v>45.846</v>
      </c>
      <c r="M40" s="115">
        <v>25.8915</v>
      </c>
      <c r="N40" s="115">
        <v>5.4358</v>
      </c>
      <c r="O40" s="115">
        <v>0.4754</v>
      </c>
      <c r="P40" s="116">
        <f t="shared" si="12"/>
        <v>152.5353</v>
      </c>
    </row>
    <row r="41" spans="1:16" ht="18.75">
      <c r="A41" s="309"/>
      <c r="B41" s="310"/>
      <c r="C41" s="7" t="s">
        <v>18</v>
      </c>
      <c r="D41" s="6">
        <v>203.423</v>
      </c>
      <c r="E41" s="6">
        <v>134.233</v>
      </c>
      <c r="F41" s="6">
        <v>228.323</v>
      </c>
      <c r="G41" s="6">
        <v>182.375</v>
      </c>
      <c r="H41" s="6">
        <v>265.978</v>
      </c>
      <c r="I41" s="6">
        <v>445.318</v>
      </c>
      <c r="J41" s="6">
        <v>1255.481</v>
      </c>
      <c r="K41" s="6">
        <v>2640.015</v>
      </c>
      <c r="L41" s="6">
        <v>2325.688</v>
      </c>
      <c r="M41" s="6">
        <v>906.932</v>
      </c>
      <c r="N41" s="6">
        <v>797.389</v>
      </c>
      <c r="O41" s="6">
        <v>347.477</v>
      </c>
      <c r="P41" s="117">
        <f t="shared" si="12"/>
        <v>9732.632000000001</v>
      </c>
    </row>
    <row r="42" spans="1:16" ht="18.75">
      <c r="A42" s="307" t="s">
        <v>43</v>
      </c>
      <c r="B42" s="308"/>
      <c r="C42" s="5" t="s">
        <v>16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>
        <f t="shared" si="12"/>
        <v>0</v>
      </c>
    </row>
    <row r="43" spans="1:16" ht="18.75">
      <c r="A43" s="309"/>
      <c r="B43" s="310"/>
      <c r="C43" s="7" t="s">
        <v>18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17">
        <f t="shared" si="12"/>
        <v>0</v>
      </c>
    </row>
    <row r="44" spans="1:16" ht="18.75">
      <c r="A44" s="307" t="s">
        <v>44</v>
      </c>
      <c r="B44" s="308"/>
      <c r="C44" s="5" t="s">
        <v>16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>
        <f t="shared" si="12"/>
        <v>0</v>
      </c>
    </row>
    <row r="45" spans="1:16" ht="18.75">
      <c r="A45" s="309"/>
      <c r="B45" s="310"/>
      <c r="C45" s="7" t="s">
        <v>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17">
        <f t="shared" si="12"/>
        <v>0</v>
      </c>
    </row>
    <row r="46" spans="1:16" ht="18.75">
      <c r="A46" s="307" t="s">
        <v>45</v>
      </c>
      <c r="B46" s="308"/>
      <c r="C46" s="5" t="s">
        <v>16</v>
      </c>
      <c r="D46" s="115"/>
      <c r="E46" s="115">
        <v>0.0018</v>
      </c>
      <c r="F46" s="115"/>
      <c r="G46" s="115">
        <v>0.001</v>
      </c>
      <c r="H46" s="115"/>
      <c r="I46" s="115"/>
      <c r="J46" s="115"/>
      <c r="K46" s="115"/>
      <c r="L46" s="115"/>
      <c r="M46" s="115"/>
      <c r="N46" s="115"/>
      <c r="O46" s="115"/>
      <c r="P46" s="116">
        <f t="shared" si="12"/>
        <v>0.0028</v>
      </c>
    </row>
    <row r="47" spans="1:16" ht="18.75">
      <c r="A47" s="309"/>
      <c r="B47" s="310"/>
      <c r="C47" s="7" t="s">
        <v>18</v>
      </c>
      <c r="D47" s="6"/>
      <c r="E47" s="6">
        <v>2.835</v>
      </c>
      <c r="F47" s="6"/>
      <c r="G47" s="6">
        <v>1.785</v>
      </c>
      <c r="H47" s="6"/>
      <c r="I47" s="6"/>
      <c r="J47" s="6"/>
      <c r="K47" s="6"/>
      <c r="L47" s="6"/>
      <c r="M47" s="6"/>
      <c r="N47" s="6"/>
      <c r="O47" s="6"/>
      <c r="P47" s="117">
        <f t="shared" si="12"/>
        <v>4.62</v>
      </c>
    </row>
    <row r="48" spans="1:16" ht="18.75">
      <c r="A48" s="307" t="s">
        <v>46</v>
      </c>
      <c r="B48" s="308"/>
      <c r="C48" s="5" t="s">
        <v>16</v>
      </c>
      <c r="D48" s="115">
        <v>0.003</v>
      </c>
      <c r="E48" s="115">
        <v>0.011</v>
      </c>
      <c r="F48" s="115">
        <v>0.001</v>
      </c>
      <c r="G48" s="115"/>
      <c r="H48" s="115"/>
      <c r="I48" s="115">
        <v>0.208</v>
      </c>
      <c r="J48" s="115">
        <v>1.0635</v>
      </c>
      <c r="K48" s="115">
        <v>17.0896</v>
      </c>
      <c r="L48" s="115">
        <v>29.9805</v>
      </c>
      <c r="M48" s="115">
        <v>17.9013</v>
      </c>
      <c r="N48" s="115">
        <v>7.905</v>
      </c>
      <c r="O48" s="115">
        <v>2.1463</v>
      </c>
      <c r="P48" s="116">
        <f t="shared" si="12"/>
        <v>76.3092</v>
      </c>
    </row>
    <row r="49" spans="1:16" ht="18.75">
      <c r="A49" s="309"/>
      <c r="B49" s="310"/>
      <c r="C49" s="7" t="s">
        <v>18</v>
      </c>
      <c r="D49" s="6">
        <v>1.26</v>
      </c>
      <c r="E49" s="6">
        <v>5.355</v>
      </c>
      <c r="F49" s="6">
        <v>0.63</v>
      </c>
      <c r="G49" s="6"/>
      <c r="H49" s="6"/>
      <c r="I49" s="6">
        <v>42.544</v>
      </c>
      <c r="J49" s="6">
        <v>242.718</v>
      </c>
      <c r="K49" s="6">
        <v>1835.835</v>
      </c>
      <c r="L49" s="6">
        <v>2097.172</v>
      </c>
      <c r="M49" s="6">
        <v>1576.989</v>
      </c>
      <c r="N49" s="6">
        <v>981.371</v>
      </c>
      <c r="O49" s="6">
        <v>1359.089</v>
      </c>
      <c r="P49" s="117">
        <f t="shared" si="12"/>
        <v>8142.963000000001</v>
      </c>
    </row>
    <row r="50" spans="1:16" ht="18.75">
      <c r="A50" s="307" t="s">
        <v>47</v>
      </c>
      <c r="B50" s="308"/>
      <c r="C50" s="5" t="s">
        <v>16</v>
      </c>
      <c r="D50" s="115">
        <v>0.027</v>
      </c>
      <c r="E50" s="115"/>
      <c r="F50" s="115">
        <v>0.01</v>
      </c>
      <c r="G50" s="115">
        <v>0.004</v>
      </c>
      <c r="H50" s="115"/>
      <c r="I50" s="115">
        <v>0.9152</v>
      </c>
      <c r="J50" s="115">
        <v>0.0146</v>
      </c>
      <c r="K50" s="115">
        <v>0.214</v>
      </c>
      <c r="L50" s="115">
        <v>7.408</v>
      </c>
      <c r="M50" s="115">
        <v>139.16</v>
      </c>
      <c r="N50" s="115">
        <v>193.5212</v>
      </c>
      <c r="O50" s="115">
        <v>13.5883</v>
      </c>
      <c r="P50" s="116">
        <f t="shared" si="12"/>
        <v>354.8623</v>
      </c>
    </row>
    <row r="51" spans="1:16" ht="18.75">
      <c r="A51" s="309"/>
      <c r="B51" s="310"/>
      <c r="C51" s="7" t="s">
        <v>18</v>
      </c>
      <c r="D51" s="6">
        <v>5.145</v>
      </c>
      <c r="E51" s="6"/>
      <c r="F51" s="6">
        <v>2.1</v>
      </c>
      <c r="G51" s="6">
        <v>4.83</v>
      </c>
      <c r="H51" s="6"/>
      <c r="I51" s="6">
        <v>76.562</v>
      </c>
      <c r="J51" s="6">
        <v>8.239</v>
      </c>
      <c r="K51" s="6">
        <v>109.305</v>
      </c>
      <c r="L51" s="6">
        <v>2408.765</v>
      </c>
      <c r="M51" s="6">
        <v>5697.227</v>
      </c>
      <c r="N51" s="6">
        <v>5904.488</v>
      </c>
      <c r="O51" s="6">
        <v>342.241</v>
      </c>
      <c r="P51" s="117">
        <f t="shared" si="12"/>
        <v>14558.902</v>
      </c>
    </row>
    <row r="52" spans="1:16" ht="18.75">
      <c r="A52" s="307" t="s">
        <v>48</v>
      </c>
      <c r="B52" s="308"/>
      <c r="C52" s="5" t="s">
        <v>16</v>
      </c>
      <c r="D52" s="115">
        <v>12.0785</v>
      </c>
      <c r="E52" s="115">
        <v>0.3187</v>
      </c>
      <c r="F52" s="115">
        <v>0.3735</v>
      </c>
      <c r="G52" s="115">
        <v>13.5102</v>
      </c>
      <c r="H52" s="115">
        <v>61.284</v>
      </c>
      <c r="I52" s="115">
        <v>104.7484</v>
      </c>
      <c r="J52" s="115">
        <v>95.3774</v>
      </c>
      <c r="K52" s="115">
        <v>0.3144</v>
      </c>
      <c r="L52" s="115">
        <v>74.9228</v>
      </c>
      <c r="M52" s="115">
        <v>1251.4901</v>
      </c>
      <c r="N52" s="115">
        <v>1921.4083</v>
      </c>
      <c r="O52" s="115">
        <v>447.3058</v>
      </c>
      <c r="P52" s="116">
        <f t="shared" si="12"/>
        <v>3983.1321</v>
      </c>
    </row>
    <row r="53" spans="1:16" ht="18.75">
      <c r="A53" s="309"/>
      <c r="B53" s="310"/>
      <c r="C53" s="7" t="s">
        <v>18</v>
      </c>
      <c r="D53" s="6">
        <v>3860.349</v>
      </c>
      <c r="E53" s="6">
        <v>334.618</v>
      </c>
      <c r="F53" s="6">
        <v>452.179</v>
      </c>
      <c r="G53" s="6">
        <v>7506.904</v>
      </c>
      <c r="H53" s="6">
        <v>29402.068</v>
      </c>
      <c r="I53" s="6">
        <v>46967.364</v>
      </c>
      <c r="J53" s="6">
        <v>39892.39</v>
      </c>
      <c r="K53" s="6">
        <v>91.363</v>
      </c>
      <c r="L53" s="6">
        <v>24363.828</v>
      </c>
      <c r="M53" s="6">
        <v>345199.158</v>
      </c>
      <c r="N53" s="6">
        <v>494301.878</v>
      </c>
      <c r="O53" s="6">
        <v>101729.326</v>
      </c>
      <c r="P53" s="117">
        <f t="shared" si="12"/>
        <v>1094101.425</v>
      </c>
    </row>
    <row r="54" spans="1:16" ht="18.75">
      <c r="A54" s="3" t="s">
        <v>0</v>
      </c>
      <c r="B54" s="305" t="s">
        <v>135</v>
      </c>
      <c r="C54" s="5" t="s">
        <v>16</v>
      </c>
      <c r="D54" s="115">
        <v>0.1015</v>
      </c>
      <c r="E54" s="115">
        <v>0.098</v>
      </c>
      <c r="F54" s="115">
        <v>0.1372</v>
      </c>
      <c r="G54" s="115">
        <v>0.1205</v>
      </c>
      <c r="H54" s="115">
        <v>0.1519</v>
      </c>
      <c r="I54" s="115">
        <v>0.1257</v>
      </c>
      <c r="J54" s="115">
        <v>0.0844</v>
      </c>
      <c r="K54" s="115">
        <v>0.1387</v>
      </c>
      <c r="L54" s="115">
        <v>0.0982</v>
      </c>
      <c r="M54" s="115">
        <v>0.141</v>
      </c>
      <c r="N54" s="115">
        <v>0.1378</v>
      </c>
      <c r="O54" s="115">
        <v>0.1888</v>
      </c>
      <c r="P54" s="116">
        <f t="shared" si="12"/>
        <v>1.5237</v>
      </c>
    </row>
    <row r="55" spans="1:16" ht="18.75">
      <c r="A55" s="3" t="s">
        <v>38</v>
      </c>
      <c r="B55" s="306"/>
      <c r="C55" s="7" t="s">
        <v>18</v>
      </c>
      <c r="D55" s="6">
        <v>101.381</v>
      </c>
      <c r="E55" s="6">
        <v>93.794</v>
      </c>
      <c r="F55" s="6">
        <v>135.971</v>
      </c>
      <c r="G55" s="6">
        <v>116.899</v>
      </c>
      <c r="H55" s="6">
        <v>196.483</v>
      </c>
      <c r="I55" s="6">
        <v>154.028</v>
      </c>
      <c r="J55" s="6">
        <v>85.737</v>
      </c>
      <c r="K55" s="6">
        <v>136.987</v>
      </c>
      <c r="L55" s="6">
        <v>99.762</v>
      </c>
      <c r="M55" s="6">
        <v>146.937</v>
      </c>
      <c r="N55" s="6">
        <v>150.487</v>
      </c>
      <c r="O55" s="6">
        <v>183.061</v>
      </c>
      <c r="P55" s="117">
        <f t="shared" si="12"/>
        <v>1601.5269999999998</v>
      </c>
    </row>
    <row r="56" spans="1:16" ht="18.75">
      <c r="A56" s="3" t="s">
        <v>17</v>
      </c>
      <c r="B56" s="15" t="s">
        <v>20</v>
      </c>
      <c r="C56" s="5" t="s">
        <v>16</v>
      </c>
      <c r="D56" s="115">
        <v>2.5487</v>
      </c>
      <c r="E56" s="115">
        <v>0.0196</v>
      </c>
      <c r="F56" s="115">
        <v>0.0034</v>
      </c>
      <c r="G56" s="115">
        <v>0.002</v>
      </c>
      <c r="H56" s="115">
        <v>0.0301</v>
      </c>
      <c r="I56" s="115">
        <v>0.3384</v>
      </c>
      <c r="J56" s="115">
        <v>0.0551</v>
      </c>
      <c r="K56" s="115">
        <v>0.182</v>
      </c>
      <c r="L56" s="115">
        <v>0.2795</v>
      </c>
      <c r="M56" s="115">
        <v>0.6669</v>
      </c>
      <c r="N56" s="115">
        <v>0.1098</v>
      </c>
      <c r="O56" s="115">
        <v>0.6982</v>
      </c>
      <c r="P56" s="116">
        <f t="shared" si="12"/>
        <v>4.9337</v>
      </c>
    </row>
    <row r="57" spans="1:16" ht="18.75">
      <c r="A57" s="3" t="s">
        <v>23</v>
      </c>
      <c r="B57" s="7" t="s">
        <v>136</v>
      </c>
      <c r="C57" s="7" t="s">
        <v>18</v>
      </c>
      <c r="D57" s="6">
        <v>1012.703</v>
      </c>
      <c r="E57" s="6">
        <v>8.81</v>
      </c>
      <c r="F57" s="6">
        <v>2.667</v>
      </c>
      <c r="G57" s="6">
        <v>4.2</v>
      </c>
      <c r="H57" s="6">
        <v>31.822</v>
      </c>
      <c r="I57" s="6">
        <v>197.236</v>
      </c>
      <c r="J57" s="6">
        <v>53.274</v>
      </c>
      <c r="K57" s="6">
        <v>131.973</v>
      </c>
      <c r="L57" s="6">
        <v>110.713</v>
      </c>
      <c r="M57" s="6">
        <v>222.475</v>
      </c>
      <c r="N57" s="6">
        <v>67.047</v>
      </c>
      <c r="O57" s="6">
        <v>346.245</v>
      </c>
      <c r="P57" s="117">
        <f t="shared" si="12"/>
        <v>2189.1649999999995</v>
      </c>
    </row>
    <row r="58" spans="1:16" ht="18.75">
      <c r="A58" s="10"/>
      <c r="B58" s="303" t="s">
        <v>132</v>
      </c>
      <c r="C58" s="5" t="s">
        <v>16</v>
      </c>
      <c r="D58" s="115">
        <f>+D54+D56</f>
        <v>2.6502000000000003</v>
      </c>
      <c r="E58" s="115">
        <f aca="true" t="shared" si="13" ref="E58:G59">+E54+E56</f>
        <v>0.11760000000000001</v>
      </c>
      <c r="F58" s="115">
        <f t="shared" si="13"/>
        <v>0.14059999999999997</v>
      </c>
      <c r="G58" s="115">
        <f t="shared" si="13"/>
        <v>0.1225</v>
      </c>
      <c r="H58" s="115">
        <f aca="true" t="shared" si="14" ref="H58:O59">+H54+H56</f>
        <v>0.182</v>
      </c>
      <c r="I58" s="115">
        <f t="shared" si="14"/>
        <v>0.46409999999999996</v>
      </c>
      <c r="J58" s="115">
        <f t="shared" si="14"/>
        <v>0.1395</v>
      </c>
      <c r="K58" s="115">
        <f t="shared" si="14"/>
        <v>0.3207</v>
      </c>
      <c r="L58" s="115">
        <f t="shared" si="14"/>
        <v>0.37770000000000004</v>
      </c>
      <c r="M58" s="115">
        <f t="shared" si="14"/>
        <v>0.8079000000000001</v>
      </c>
      <c r="N58" s="115">
        <f t="shared" si="14"/>
        <v>0.2476</v>
      </c>
      <c r="O58" s="115">
        <f t="shared" si="14"/>
        <v>0.887</v>
      </c>
      <c r="P58" s="116">
        <f t="shared" si="12"/>
        <v>6.4574</v>
      </c>
    </row>
    <row r="59" spans="1:16" ht="18.75">
      <c r="A59" s="8"/>
      <c r="B59" s="304"/>
      <c r="C59" s="7" t="s">
        <v>18</v>
      </c>
      <c r="D59" s="6">
        <f>+D55+D57</f>
        <v>1114.084</v>
      </c>
      <c r="E59" s="6">
        <f t="shared" si="13"/>
        <v>102.604</v>
      </c>
      <c r="F59" s="6">
        <f t="shared" si="13"/>
        <v>138.638</v>
      </c>
      <c r="G59" s="6">
        <f t="shared" si="13"/>
        <v>121.099</v>
      </c>
      <c r="H59" s="6">
        <f t="shared" si="14"/>
        <v>228.305</v>
      </c>
      <c r="I59" s="6">
        <f t="shared" si="14"/>
        <v>351.264</v>
      </c>
      <c r="J59" s="6">
        <f t="shared" si="14"/>
        <v>139.011</v>
      </c>
      <c r="K59" s="6">
        <f t="shared" si="14"/>
        <v>268.96000000000004</v>
      </c>
      <c r="L59" s="6">
        <f t="shared" si="14"/>
        <v>210.475</v>
      </c>
      <c r="M59" s="6">
        <f t="shared" si="14"/>
        <v>369.41200000000003</v>
      </c>
      <c r="N59" s="6">
        <f t="shared" si="14"/>
        <v>217.534</v>
      </c>
      <c r="O59" s="6">
        <f t="shared" si="14"/>
        <v>529.306</v>
      </c>
      <c r="P59" s="117">
        <f t="shared" si="12"/>
        <v>3790.692</v>
      </c>
    </row>
    <row r="60" spans="1:16" ht="18.75">
      <c r="A60" s="3" t="s">
        <v>0</v>
      </c>
      <c r="B60" s="305" t="s">
        <v>137</v>
      </c>
      <c r="C60" s="5" t="s">
        <v>16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>
        <f t="shared" si="12"/>
        <v>0</v>
      </c>
    </row>
    <row r="61" spans="1:16" ht="18.75">
      <c r="A61" s="3" t="s">
        <v>49</v>
      </c>
      <c r="B61" s="306"/>
      <c r="C61" s="7" t="s">
        <v>18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17">
        <f t="shared" si="12"/>
        <v>0</v>
      </c>
    </row>
    <row r="62" spans="1:16" ht="18.75">
      <c r="A62" s="3" t="s">
        <v>0</v>
      </c>
      <c r="B62" s="15" t="s">
        <v>50</v>
      </c>
      <c r="C62" s="5" t="s">
        <v>16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>
        <f t="shared" si="12"/>
        <v>0</v>
      </c>
    </row>
    <row r="63" spans="1:16" ht="18.75">
      <c r="A63" s="3" t="s">
        <v>51</v>
      </c>
      <c r="B63" s="7" t="s">
        <v>138</v>
      </c>
      <c r="C63" s="7" t="s">
        <v>18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17">
        <f t="shared" si="12"/>
        <v>0</v>
      </c>
    </row>
    <row r="64" spans="1:16" ht="18.75">
      <c r="A64" s="3" t="s">
        <v>0</v>
      </c>
      <c r="B64" s="305" t="s">
        <v>53</v>
      </c>
      <c r="C64" s="5" t="s">
        <v>16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>
        <f t="shared" si="12"/>
        <v>0</v>
      </c>
    </row>
    <row r="65" spans="1:16" ht="18.75">
      <c r="A65" s="3" t="s">
        <v>23</v>
      </c>
      <c r="B65" s="306"/>
      <c r="C65" s="7" t="s">
        <v>18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17">
        <f t="shared" si="12"/>
        <v>0</v>
      </c>
    </row>
    <row r="66" spans="1:16" ht="18.75">
      <c r="A66" s="10"/>
      <c r="B66" s="15" t="s">
        <v>20</v>
      </c>
      <c r="C66" s="5" t="s">
        <v>16</v>
      </c>
      <c r="D66" s="115">
        <v>3.127</v>
      </c>
      <c r="E66" s="115">
        <v>2.4822</v>
      </c>
      <c r="F66" s="115">
        <v>0.0845</v>
      </c>
      <c r="G66" s="115">
        <v>0.1435</v>
      </c>
      <c r="H66" s="115"/>
      <c r="I66" s="115">
        <v>0.009</v>
      </c>
      <c r="J66" s="115">
        <v>0.002</v>
      </c>
      <c r="K66" s="115">
        <v>0.002</v>
      </c>
      <c r="L66" s="115">
        <v>0.015</v>
      </c>
      <c r="M66" s="115">
        <v>0.044</v>
      </c>
      <c r="N66" s="115">
        <v>0.029</v>
      </c>
      <c r="O66" s="115">
        <v>0.253</v>
      </c>
      <c r="P66" s="116">
        <f t="shared" si="12"/>
        <v>6.191199999999999</v>
      </c>
    </row>
    <row r="67" spans="1:16" ht="19.5" thickBot="1">
      <c r="A67" s="11" t="s">
        <v>0</v>
      </c>
      <c r="B67" s="12" t="s">
        <v>138</v>
      </c>
      <c r="C67" s="12" t="s">
        <v>18</v>
      </c>
      <c r="D67" s="140">
        <v>528.754</v>
      </c>
      <c r="E67" s="140">
        <v>224.231</v>
      </c>
      <c r="F67" s="140">
        <v>28.803</v>
      </c>
      <c r="G67" s="140">
        <v>18.734</v>
      </c>
      <c r="H67" s="140"/>
      <c r="I67" s="140">
        <v>5.46</v>
      </c>
      <c r="J67" s="140">
        <v>1.155</v>
      </c>
      <c r="K67" s="140">
        <v>0.315</v>
      </c>
      <c r="L67" s="140">
        <v>6.51</v>
      </c>
      <c r="M67" s="140">
        <v>16.328</v>
      </c>
      <c r="N67" s="140">
        <v>11.026</v>
      </c>
      <c r="O67" s="140">
        <v>41.246</v>
      </c>
      <c r="P67" s="121">
        <f t="shared" si="12"/>
        <v>882.562</v>
      </c>
    </row>
    <row r="68" ht="18.75">
      <c r="P68" s="27"/>
    </row>
    <row r="69" spans="1:16" ht="19.5" thickBot="1">
      <c r="A69" s="13" t="s">
        <v>94</v>
      </c>
      <c r="B69" s="3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 t="s">
        <v>139</v>
      </c>
      <c r="P69" s="13"/>
    </row>
    <row r="70" spans="1:16" ht="18.75">
      <c r="A70" s="8"/>
      <c r="B70" s="9"/>
      <c r="C70" s="9"/>
      <c r="D70" s="28" t="s">
        <v>2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14</v>
      </c>
    </row>
    <row r="71" spans="1:16" ht="18.75">
      <c r="A71" s="3" t="s">
        <v>49</v>
      </c>
      <c r="B71" s="303" t="s">
        <v>237</v>
      </c>
      <c r="C71" s="5" t="s">
        <v>16</v>
      </c>
      <c r="D71" s="115">
        <f>+D60+D62+D64+D66</f>
        <v>3.127</v>
      </c>
      <c r="E71" s="115">
        <f aca="true" t="shared" si="15" ref="E71:G72">+E60+E62+E64+E66</f>
        <v>2.4822</v>
      </c>
      <c r="F71" s="115">
        <f t="shared" si="15"/>
        <v>0.0845</v>
      </c>
      <c r="G71" s="115">
        <f t="shared" si="15"/>
        <v>0.1435</v>
      </c>
      <c r="H71" s="115">
        <f>+H60+H62+H64+H66</f>
        <v>0</v>
      </c>
      <c r="I71" s="115">
        <f>+I60+I62+I64+I66</f>
        <v>0.009</v>
      </c>
      <c r="J71" s="115">
        <f aca="true" t="shared" si="16" ref="J71:P72">+J60+J62+J64+J66</f>
        <v>0.002</v>
      </c>
      <c r="K71" s="115">
        <f t="shared" si="16"/>
        <v>0.002</v>
      </c>
      <c r="L71" s="115">
        <f t="shared" si="16"/>
        <v>0.015</v>
      </c>
      <c r="M71" s="115">
        <f t="shared" si="16"/>
        <v>0.044</v>
      </c>
      <c r="N71" s="115">
        <f t="shared" si="16"/>
        <v>0.029</v>
      </c>
      <c r="O71" s="115">
        <f t="shared" si="16"/>
        <v>0.253</v>
      </c>
      <c r="P71" s="116">
        <f t="shared" si="16"/>
        <v>6.191199999999999</v>
      </c>
    </row>
    <row r="72" spans="1:16" ht="18.75">
      <c r="A72" s="14" t="s">
        <v>51</v>
      </c>
      <c r="B72" s="304"/>
      <c r="C72" s="7" t="s">
        <v>18</v>
      </c>
      <c r="D72" s="6">
        <f>+D61+D63+D65+D67</f>
        <v>528.754</v>
      </c>
      <c r="E72" s="6">
        <f t="shared" si="15"/>
        <v>224.231</v>
      </c>
      <c r="F72" s="6">
        <f t="shared" si="15"/>
        <v>28.803</v>
      </c>
      <c r="G72" s="6">
        <f t="shared" si="15"/>
        <v>18.734</v>
      </c>
      <c r="H72" s="6">
        <f>+H61+H63+H65+H67</f>
        <v>0</v>
      </c>
      <c r="I72" s="6">
        <f>+I61+I63+I65+I67</f>
        <v>5.46</v>
      </c>
      <c r="J72" s="6">
        <f t="shared" si="16"/>
        <v>1.155</v>
      </c>
      <c r="K72" s="6">
        <f t="shared" si="16"/>
        <v>0.315</v>
      </c>
      <c r="L72" s="6">
        <f t="shared" si="16"/>
        <v>6.51</v>
      </c>
      <c r="M72" s="122">
        <f t="shared" si="16"/>
        <v>16.328</v>
      </c>
      <c r="N72" s="6">
        <f t="shared" si="16"/>
        <v>11.026</v>
      </c>
      <c r="O72" s="6">
        <f t="shared" si="16"/>
        <v>41.246</v>
      </c>
      <c r="P72" s="117">
        <f t="shared" si="16"/>
        <v>882.562</v>
      </c>
    </row>
    <row r="73" spans="1:16" ht="18.75">
      <c r="A73" s="3" t="s">
        <v>0</v>
      </c>
      <c r="B73" s="305" t="s">
        <v>54</v>
      </c>
      <c r="C73" s="5" t="s">
        <v>16</v>
      </c>
      <c r="D73" s="115">
        <v>0.6142</v>
      </c>
      <c r="E73" s="115">
        <v>0.2161</v>
      </c>
      <c r="F73" s="115">
        <v>0.3951</v>
      </c>
      <c r="G73" s="115">
        <v>0.351</v>
      </c>
      <c r="H73" s="115">
        <v>1.2224</v>
      </c>
      <c r="I73" s="115">
        <v>2.3982</v>
      </c>
      <c r="J73" s="115">
        <v>1.8669</v>
      </c>
      <c r="K73" s="115">
        <v>1.0112</v>
      </c>
      <c r="L73" s="115">
        <v>2.0088</v>
      </c>
      <c r="M73" s="118">
        <v>1.8587</v>
      </c>
      <c r="N73" s="115">
        <v>0.8868</v>
      </c>
      <c r="O73" s="115">
        <v>0.5232</v>
      </c>
      <c r="P73" s="116">
        <f aca="true" t="shared" si="17" ref="P73:P104">SUM(D73:O73)</f>
        <v>13.352599999999999</v>
      </c>
    </row>
    <row r="74" spans="1:16" ht="18.75">
      <c r="A74" s="3" t="s">
        <v>34</v>
      </c>
      <c r="B74" s="306"/>
      <c r="C74" s="7" t="s">
        <v>18</v>
      </c>
      <c r="D74" s="6">
        <v>885.593</v>
      </c>
      <c r="E74" s="6">
        <v>416.262</v>
      </c>
      <c r="F74" s="6">
        <v>668.841</v>
      </c>
      <c r="G74" s="6">
        <v>720.755</v>
      </c>
      <c r="H74" s="6">
        <v>1134.793</v>
      </c>
      <c r="I74" s="6">
        <v>1595.338</v>
      </c>
      <c r="J74" s="6">
        <v>1696.613</v>
      </c>
      <c r="K74" s="6">
        <v>1380.449</v>
      </c>
      <c r="L74" s="6">
        <v>2074.437</v>
      </c>
      <c r="M74" s="6">
        <v>1649.906</v>
      </c>
      <c r="N74" s="6">
        <v>1236.745</v>
      </c>
      <c r="O74" s="6">
        <v>889.271</v>
      </c>
      <c r="P74" s="117">
        <f t="shared" si="17"/>
        <v>14349.003</v>
      </c>
    </row>
    <row r="75" spans="1:16" ht="18.75">
      <c r="A75" s="3" t="s">
        <v>0</v>
      </c>
      <c r="B75" s="305" t="s">
        <v>55</v>
      </c>
      <c r="C75" s="5" t="s">
        <v>16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6">
        <f t="shared" si="17"/>
        <v>0</v>
      </c>
    </row>
    <row r="76" spans="1:16" ht="18.75">
      <c r="A76" s="3" t="s">
        <v>0</v>
      </c>
      <c r="B76" s="306"/>
      <c r="C76" s="7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17">
        <f t="shared" si="17"/>
        <v>0</v>
      </c>
    </row>
    <row r="77" spans="1:16" ht="18.75">
      <c r="A77" s="3" t="s">
        <v>56</v>
      </c>
      <c r="B77" s="15" t="s">
        <v>57</v>
      </c>
      <c r="C77" s="5" t="s">
        <v>16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>
        <f t="shared" si="17"/>
        <v>0</v>
      </c>
    </row>
    <row r="78" spans="1:16" ht="18.75">
      <c r="A78" s="10"/>
      <c r="B78" s="7" t="s">
        <v>58</v>
      </c>
      <c r="C78" s="7" t="s">
        <v>18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17">
        <f t="shared" si="17"/>
        <v>0</v>
      </c>
    </row>
    <row r="79" spans="1:16" ht="18.75">
      <c r="A79" s="10"/>
      <c r="B79" s="305" t="s">
        <v>59</v>
      </c>
      <c r="C79" s="5" t="s">
        <v>16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6">
        <f t="shared" si="17"/>
        <v>0</v>
      </c>
    </row>
    <row r="80" spans="1:16" ht="18.75">
      <c r="A80" s="3" t="s">
        <v>17</v>
      </c>
      <c r="B80" s="306"/>
      <c r="C80" s="7" t="s">
        <v>18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17">
        <f t="shared" si="17"/>
        <v>0</v>
      </c>
    </row>
    <row r="81" spans="1:16" ht="18.75">
      <c r="A81" s="10"/>
      <c r="B81" s="15" t="s">
        <v>20</v>
      </c>
      <c r="C81" s="5" t="s">
        <v>16</v>
      </c>
      <c r="D81" s="115">
        <v>6.6929</v>
      </c>
      <c r="E81" s="115">
        <v>13.1009</v>
      </c>
      <c r="F81" s="115">
        <v>16.4248</v>
      </c>
      <c r="G81" s="115">
        <v>7.8158</v>
      </c>
      <c r="H81" s="115">
        <v>3.3099</v>
      </c>
      <c r="I81" s="115">
        <v>3.595</v>
      </c>
      <c r="J81" s="115">
        <v>2.5127</v>
      </c>
      <c r="K81" s="115">
        <v>0.9804</v>
      </c>
      <c r="L81" s="115">
        <v>0.4445</v>
      </c>
      <c r="M81" s="115">
        <v>0.4913</v>
      </c>
      <c r="N81" s="115">
        <v>0.306</v>
      </c>
      <c r="O81" s="115">
        <v>1.2076</v>
      </c>
      <c r="P81" s="116">
        <f t="shared" si="17"/>
        <v>56.8818</v>
      </c>
    </row>
    <row r="82" spans="1:16" ht="18.75">
      <c r="A82" s="10"/>
      <c r="B82" s="7" t="s">
        <v>60</v>
      </c>
      <c r="C82" s="7" t="s">
        <v>18</v>
      </c>
      <c r="D82" s="6">
        <v>3646.311</v>
      </c>
      <c r="E82" s="6">
        <v>6405.287</v>
      </c>
      <c r="F82" s="6">
        <v>8303.604</v>
      </c>
      <c r="G82" s="6">
        <v>3553.223</v>
      </c>
      <c r="H82" s="6">
        <v>2353.546</v>
      </c>
      <c r="I82" s="6">
        <v>2481.829</v>
      </c>
      <c r="J82" s="6">
        <v>2181.08</v>
      </c>
      <c r="K82" s="6">
        <v>989.08</v>
      </c>
      <c r="L82" s="6">
        <v>510.548</v>
      </c>
      <c r="M82" s="6">
        <v>493.957</v>
      </c>
      <c r="N82" s="6">
        <v>451.714</v>
      </c>
      <c r="O82" s="6">
        <v>1815.899</v>
      </c>
      <c r="P82" s="117">
        <f t="shared" si="17"/>
        <v>33186.077999999994</v>
      </c>
    </row>
    <row r="83" spans="1:16" ht="18.75">
      <c r="A83" s="3" t="s">
        <v>23</v>
      </c>
      <c r="B83" s="303" t="s">
        <v>129</v>
      </c>
      <c r="C83" s="5" t="s">
        <v>16</v>
      </c>
      <c r="D83" s="115">
        <f>+D73+D75+D77+D79+D81</f>
        <v>7.3071</v>
      </c>
      <c r="E83" s="115">
        <f aca="true" t="shared" si="18" ref="E83:G84">+E73+E75+E77+E79+E81</f>
        <v>13.317</v>
      </c>
      <c r="F83" s="115">
        <f>+F73+F75+F77+F79+F81</f>
        <v>16.8199</v>
      </c>
      <c r="G83" s="115">
        <f t="shared" si="18"/>
        <v>8.1668</v>
      </c>
      <c r="H83" s="115">
        <f aca="true" t="shared" si="19" ref="H83:O84">+H73+H75+H77+H79+H81</f>
        <v>4.532299999999999</v>
      </c>
      <c r="I83" s="115">
        <f t="shared" si="19"/>
        <v>5.9932</v>
      </c>
      <c r="J83" s="115">
        <f>+J73+J75+J77+J79+J81</f>
        <v>4.3796</v>
      </c>
      <c r="K83" s="115">
        <f t="shared" si="19"/>
        <v>1.9916</v>
      </c>
      <c r="L83" s="115">
        <f t="shared" si="19"/>
        <v>2.4533</v>
      </c>
      <c r="M83" s="115">
        <f t="shared" si="19"/>
        <v>2.35</v>
      </c>
      <c r="N83" s="115">
        <f t="shared" si="19"/>
        <v>1.1928</v>
      </c>
      <c r="O83" s="115">
        <f t="shared" si="19"/>
        <v>1.7308</v>
      </c>
      <c r="P83" s="116">
        <f t="shared" si="17"/>
        <v>70.23440000000001</v>
      </c>
    </row>
    <row r="84" spans="1:16" ht="18.75">
      <c r="A84" s="8"/>
      <c r="B84" s="304"/>
      <c r="C84" s="7" t="s">
        <v>18</v>
      </c>
      <c r="D84" s="6">
        <f>+D74+D76+D78+D80+D82</f>
        <v>4531.904</v>
      </c>
      <c r="E84" s="6">
        <f t="shared" si="18"/>
        <v>6821.549</v>
      </c>
      <c r="F84" s="6">
        <f>+F74+F76+F78+F80+F82</f>
        <v>8972.445</v>
      </c>
      <c r="G84" s="6">
        <f t="shared" si="18"/>
        <v>4273.978</v>
      </c>
      <c r="H84" s="6">
        <f t="shared" si="19"/>
        <v>3488.339</v>
      </c>
      <c r="I84" s="6">
        <f t="shared" si="19"/>
        <v>4077.1670000000004</v>
      </c>
      <c r="J84" s="6">
        <f>+J74+J76+J78+J80+J82</f>
        <v>3877.693</v>
      </c>
      <c r="K84" s="6">
        <f t="shared" si="19"/>
        <v>2369.529</v>
      </c>
      <c r="L84" s="6">
        <f t="shared" si="19"/>
        <v>2584.9849999999997</v>
      </c>
      <c r="M84" s="6">
        <f t="shared" si="19"/>
        <v>2143.863</v>
      </c>
      <c r="N84" s="6">
        <f t="shared" si="19"/>
        <v>1688.4589999999998</v>
      </c>
      <c r="O84" s="6">
        <f t="shared" si="19"/>
        <v>2705.17</v>
      </c>
      <c r="P84" s="117">
        <f t="shared" si="17"/>
        <v>47535.081000000006</v>
      </c>
    </row>
    <row r="85" spans="1:16" ht="18.75">
      <c r="A85" s="307" t="s">
        <v>141</v>
      </c>
      <c r="B85" s="308"/>
      <c r="C85" s="5" t="s">
        <v>16</v>
      </c>
      <c r="D85" s="115">
        <v>0.5567</v>
      </c>
      <c r="E85" s="115">
        <v>0.1064</v>
      </c>
      <c r="F85" s="115">
        <v>0.0077</v>
      </c>
      <c r="G85" s="115">
        <v>0.0605</v>
      </c>
      <c r="H85" s="115">
        <v>0.9959</v>
      </c>
      <c r="I85" s="115">
        <v>4.1604</v>
      </c>
      <c r="J85" s="115">
        <v>6.0335</v>
      </c>
      <c r="K85" s="115">
        <v>4.6938</v>
      </c>
      <c r="L85" s="115">
        <v>1.9297</v>
      </c>
      <c r="M85" s="115">
        <v>1.2694</v>
      </c>
      <c r="N85" s="115">
        <v>1.212</v>
      </c>
      <c r="O85" s="115">
        <v>2.5097</v>
      </c>
      <c r="P85" s="116">
        <f t="shared" si="17"/>
        <v>23.5357</v>
      </c>
    </row>
    <row r="86" spans="1:16" ht="18.75">
      <c r="A86" s="309"/>
      <c r="B86" s="310"/>
      <c r="C86" s="7" t="s">
        <v>18</v>
      </c>
      <c r="D86" s="6">
        <v>319.543</v>
      </c>
      <c r="E86" s="6">
        <v>81.755</v>
      </c>
      <c r="F86" s="6">
        <v>10.458</v>
      </c>
      <c r="G86" s="6">
        <v>102.367</v>
      </c>
      <c r="H86" s="6">
        <v>817.609</v>
      </c>
      <c r="I86" s="6">
        <v>2419.886</v>
      </c>
      <c r="J86" s="6">
        <v>5279.484</v>
      </c>
      <c r="K86" s="6">
        <v>4122.83</v>
      </c>
      <c r="L86" s="6">
        <v>1567.069</v>
      </c>
      <c r="M86" s="6">
        <v>757.796</v>
      </c>
      <c r="N86" s="6">
        <v>818.895</v>
      </c>
      <c r="O86" s="6">
        <v>1512.645</v>
      </c>
      <c r="P86" s="117">
        <f t="shared" si="17"/>
        <v>17810.337</v>
      </c>
    </row>
    <row r="87" spans="1:16" ht="18.75">
      <c r="A87" s="307" t="s">
        <v>61</v>
      </c>
      <c r="B87" s="308"/>
      <c r="C87" s="5" t="s">
        <v>16</v>
      </c>
      <c r="D87" s="115">
        <v>0.008</v>
      </c>
      <c r="E87" s="115"/>
      <c r="F87" s="115">
        <v>0.259</v>
      </c>
      <c r="G87" s="115">
        <v>0.195</v>
      </c>
      <c r="H87" s="115">
        <v>0.987</v>
      </c>
      <c r="I87" s="115">
        <v>0.409</v>
      </c>
      <c r="J87" s="115"/>
      <c r="K87" s="115"/>
      <c r="L87" s="115"/>
      <c r="M87" s="115"/>
      <c r="N87" s="115"/>
      <c r="O87" s="115">
        <v>0.0693</v>
      </c>
      <c r="P87" s="116">
        <f t="shared" si="17"/>
        <v>1.9273</v>
      </c>
    </row>
    <row r="88" spans="1:16" ht="18.75">
      <c r="A88" s="309"/>
      <c r="B88" s="310"/>
      <c r="C88" s="7" t="s">
        <v>18</v>
      </c>
      <c r="D88" s="6">
        <v>2.94</v>
      </c>
      <c r="E88" s="6"/>
      <c r="F88" s="6">
        <v>23.012</v>
      </c>
      <c r="G88" s="6">
        <v>105.863</v>
      </c>
      <c r="H88" s="6">
        <v>328.731</v>
      </c>
      <c r="I88" s="6">
        <v>52.482</v>
      </c>
      <c r="J88" s="6"/>
      <c r="K88" s="6"/>
      <c r="L88" s="6"/>
      <c r="M88" s="6"/>
      <c r="N88" s="6"/>
      <c r="O88" s="6">
        <v>30.02</v>
      </c>
      <c r="P88" s="117">
        <f t="shared" si="17"/>
        <v>543.048</v>
      </c>
    </row>
    <row r="89" spans="1:16" ht="18.75">
      <c r="A89" s="307" t="s">
        <v>238</v>
      </c>
      <c r="B89" s="308"/>
      <c r="C89" s="5" t="s">
        <v>16</v>
      </c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>
        <f t="shared" si="17"/>
        <v>0</v>
      </c>
    </row>
    <row r="90" spans="1:16" ht="18.75">
      <c r="A90" s="309"/>
      <c r="B90" s="310"/>
      <c r="C90" s="7" t="s">
        <v>18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17">
        <f t="shared" si="17"/>
        <v>0</v>
      </c>
    </row>
    <row r="91" spans="1:16" ht="18.75">
      <c r="A91" s="307" t="s">
        <v>143</v>
      </c>
      <c r="B91" s="308"/>
      <c r="C91" s="5" t="s">
        <v>16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>
        <f t="shared" si="17"/>
        <v>0</v>
      </c>
    </row>
    <row r="92" spans="1:16" ht="18.75">
      <c r="A92" s="309"/>
      <c r="B92" s="310"/>
      <c r="C92" s="7" t="s">
        <v>18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17">
        <f t="shared" si="17"/>
        <v>0</v>
      </c>
    </row>
    <row r="93" spans="1:16" ht="18.75">
      <c r="A93" s="307" t="s">
        <v>63</v>
      </c>
      <c r="B93" s="308"/>
      <c r="C93" s="5" t="s">
        <v>16</v>
      </c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>
        <f t="shared" si="17"/>
        <v>0</v>
      </c>
    </row>
    <row r="94" spans="1:16" ht="18.75">
      <c r="A94" s="309"/>
      <c r="B94" s="310"/>
      <c r="C94" s="7" t="s">
        <v>18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17">
        <f t="shared" si="17"/>
        <v>0</v>
      </c>
    </row>
    <row r="95" spans="1:16" ht="18.75">
      <c r="A95" s="307" t="s">
        <v>144</v>
      </c>
      <c r="B95" s="308"/>
      <c r="C95" s="5" t="s">
        <v>16</v>
      </c>
      <c r="D95" s="115">
        <v>0.0318</v>
      </c>
      <c r="E95" s="115">
        <v>0.0283</v>
      </c>
      <c r="F95" s="115">
        <v>0.0562</v>
      </c>
      <c r="G95" s="115">
        <v>0.2074</v>
      </c>
      <c r="H95" s="115">
        <v>0.8822</v>
      </c>
      <c r="I95" s="115">
        <v>0.6999</v>
      </c>
      <c r="J95" s="115">
        <v>0.1922</v>
      </c>
      <c r="K95" s="115">
        <v>0.2624</v>
      </c>
      <c r="L95" s="115">
        <v>0.3354</v>
      </c>
      <c r="M95" s="115">
        <v>1.0565</v>
      </c>
      <c r="N95" s="115">
        <v>0.557</v>
      </c>
      <c r="O95" s="115">
        <v>0.2564</v>
      </c>
      <c r="P95" s="116">
        <f t="shared" si="17"/>
        <v>4.5657000000000005</v>
      </c>
    </row>
    <row r="96" spans="1:16" ht="18.75">
      <c r="A96" s="309"/>
      <c r="B96" s="310"/>
      <c r="C96" s="7" t="s">
        <v>18</v>
      </c>
      <c r="D96" s="6">
        <v>35.911</v>
      </c>
      <c r="E96" s="6">
        <v>18.974</v>
      </c>
      <c r="F96" s="6">
        <v>62.067</v>
      </c>
      <c r="G96" s="6">
        <v>251.781</v>
      </c>
      <c r="H96" s="6">
        <v>481.014</v>
      </c>
      <c r="I96" s="6">
        <v>321.945</v>
      </c>
      <c r="J96" s="6">
        <v>230.002</v>
      </c>
      <c r="K96" s="6">
        <v>280.38</v>
      </c>
      <c r="L96" s="6">
        <v>330.294</v>
      </c>
      <c r="M96" s="6">
        <v>553.901</v>
      </c>
      <c r="N96" s="6">
        <v>242.866</v>
      </c>
      <c r="O96" s="6">
        <v>180.5</v>
      </c>
      <c r="P96" s="117">
        <f t="shared" si="17"/>
        <v>2989.6349999999998</v>
      </c>
    </row>
    <row r="97" spans="1:16" ht="18.75">
      <c r="A97" s="307" t="s">
        <v>64</v>
      </c>
      <c r="B97" s="308"/>
      <c r="C97" s="5" t="s">
        <v>16</v>
      </c>
      <c r="D97" s="115">
        <v>7.5025</v>
      </c>
      <c r="E97" s="115">
        <v>5.9746</v>
      </c>
      <c r="F97" s="115">
        <v>6.948</v>
      </c>
      <c r="G97" s="115">
        <v>10.1587</v>
      </c>
      <c r="H97" s="115">
        <v>13.2038</v>
      </c>
      <c r="I97" s="115">
        <v>13.2692</v>
      </c>
      <c r="J97" s="115">
        <v>10.4059</v>
      </c>
      <c r="K97" s="115">
        <v>8.5688</v>
      </c>
      <c r="L97" s="115">
        <v>6.5617</v>
      </c>
      <c r="M97" s="115">
        <v>9.1838</v>
      </c>
      <c r="N97" s="115">
        <v>5.9552</v>
      </c>
      <c r="O97" s="115">
        <v>10.4556</v>
      </c>
      <c r="P97" s="116">
        <f t="shared" si="17"/>
        <v>108.18780000000001</v>
      </c>
    </row>
    <row r="98" spans="1:16" ht="18.75">
      <c r="A98" s="309"/>
      <c r="B98" s="310"/>
      <c r="C98" s="7" t="s">
        <v>18</v>
      </c>
      <c r="D98" s="6">
        <v>5352.05</v>
      </c>
      <c r="E98" s="6">
        <v>4831.403</v>
      </c>
      <c r="F98" s="6">
        <v>5379.563</v>
      </c>
      <c r="G98" s="6">
        <v>6545.059</v>
      </c>
      <c r="H98" s="6">
        <v>8424.905</v>
      </c>
      <c r="I98" s="6">
        <v>5426.512</v>
      </c>
      <c r="J98" s="6">
        <v>4099.03</v>
      </c>
      <c r="K98" s="6">
        <v>4395.388</v>
      </c>
      <c r="L98" s="6">
        <v>3696.701</v>
      </c>
      <c r="M98" s="6">
        <v>5272.28</v>
      </c>
      <c r="N98" s="6">
        <v>3876.015</v>
      </c>
      <c r="O98" s="6">
        <v>7594.776</v>
      </c>
      <c r="P98" s="117">
        <f t="shared" si="17"/>
        <v>64893.682</v>
      </c>
    </row>
    <row r="99" spans="1:16" ht="18.75">
      <c r="A99" s="311" t="s">
        <v>65</v>
      </c>
      <c r="B99" s="312"/>
      <c r="C99" s="5" t="s">
        <v>16</v>
      </c>
      <c r="D99" s="115">
        <f>+D8+D10+D22+D28+D36+D38+D40+D42+D44+D46+D48+D50+D52+D58+D71+D83+D85+D87+D89+D91+D93+D95+D97</f>
        <v>153.86950000000002</v>
      </c>
      <c r="E99" s="115">
        <f aca="true" t="shared" si="20" ref="E99:G100">+E8+E10+E22+E28+E36+E38+E40+E42+E44+E46+E48+E50+E52+E58+E71+E83+E85+E87+E89+E91+E93+E95+E97</f>
        <v>66.2051</v>
      </c>
      <c r="F99" s="115">
        <f t="shared" si="20"/>
        <v>26.816100000000002</v>
      </c>
      <c r="G99" s="115">
        <f t="shared" si="20"/>
        <v>33.5796</v>
      </c>
      <c r="H99" s="115">
        <f aca="true" t="shared" si="21" ref="H99:K100">+H8+H10+H22+H28+H36+H38+H40+H42+H44+H46+H48+H50+H52+H58+H71+H83+H85+H87+H89+H91+H93+H95+H97</f>
        <v>84.5159</v>
      </c>
      <c r="I99" s="115">
        <f t="shared" si="21"/>
        <v>133.4533</v>
      </c>
      <c r="J99" s="115">
        <f t="shared" si="21"/>
        <v>149.65290000000005</v>
      </c>
      <c r="K99" s="115">
        <f t="shared" si="21"/>
        <v>164.16850000000005</v>
      </c>
      <c r="L99" s="115">
        <f aca="true" t="shared" si="22" ref="L99:N100">+L8+L10+L22+L28+L36+L38+L40+L42+L44+L46+L48+L50+L52+L58+L71+L83+L85+L87+L89+L91+L93+L95+L97</f>
        <v>199.2274</v>
      </c>
      <c r="M99" s="115">
        <f t="shared" si="22"/>
        <v>1460.4801999999997</v>
      </c>
      <c r="N99" s="115">
        <f t="shared" si="22"/>
        <v>2140.1164999999996</v>
      </c>
      <c r="O99" s="115">
        <f>+O8+O10+O22+O28+O36+O38+O40+O42+O44+O46+O48+O50+O52+O58+O71+O83+O85+O87+O89+O91+O93+O95+O97</f>
        <v>485.9709</v>
      </c>
      <c r="P99" s="116">
        <f t="shared" si="17"/>
        <v>5098.055899999999</v>
      </c>
    </row>
    <row r="100" spans="1:16" ht="18.75">
      <c r="A100" s="313"/>
      <c r="B100" s="314"/>
      <c r="C100" s="7" t="s">
        <v>18</v>
      </c>
      <c r="D100" s="6">
        <f>+D9+D11+D23+D29+D37+D39+D41+D43+D45+D47+D49+D51+D53+D59+D72+D84+D86+D88+D90+D92+D94+D96+D98</f>
        <v>71676.61000000002</v>
      </c>
      <c r="E100" s="6">
        <f t="shared" si="20"/>
        <v>29978.950999999994</v>
      </c>
      <c r="F100" s="6">
        <f t="shared" si="20"/>
        <v>16918.046000000002</v>
      </c>
      <c r="G100" s="6">
        <f t="shared" si="20"/>
        <v>20384.149</v>
      </c>
      <c r="H100" s="6">
        <f t="shared" si="21"/>
        <v>45018.301</v>
      </c>
      <c r="I100" s="6">
        <f t="shared" si="21"/>
        <v>61637.42600000001</v>
      </c>
      <c r="J100" s="6">
        <f t="shared" si="21"/>
        <v>58299.44699999999</v>
      </c>
      <c r="K100" s="6">
        <f t="shared" si="21"/>
        <v>20531.788</v>
      </c>
      <c r="L100" s="6">
        <f t="shared" si="22"/>
        <v>42527.08200000001</v>
      </c>
      <c r="M100" s="6">
        <f t="shared" si="22"/>
        <v>364482.485</v>
      </c>
      <c r="N100" s="6">
        <f t="shared" si="22"/>
        <v>510576.739</v>
      </c>
      <c r="O100" s="6">
        <f>+O9+O11+O23+O29+O37+O39+O41+O43+O45+O47+O49+O51+O53+O59+O72+O84+O86+O88+O90+O92+O94+O96+O98</f>
        <v>120058.85</v>
      </c>
      <c r="P100" s="117">
        <f t="shared" si="17"/>
        <v>1362089.874</v>
      </c>
    </row>
    <row r="101" spans="1:16" ht="18.75">
      <c r="A101" s="3" t="s">
        <v>0</v>
      </c>
      <c r="B101" s="305" t="s">
        <v>224</v>
      </c>
      <c r="C101" s="5" t="s">
        <v>16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6">
        <f t="shared" si="17"/>
        <v>0</v>
      </c>
    </row>
    <row r="102" spans="1:16" ht="18.75">
      <c r="A102" s="3" t="s">
        <v>0</v>
      </c>
      <c r="B102" s="306"/>
      <c r="C102" s="7" t="s">
        <v>18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17">
        <f t="shared" si="17"/>
        <v>0</v>
      </c>
    </row>
    <row r="103" spans="1:16" ht="18.75">
      <c r="A103" s="3" t="s">
        <v>66</v>
      </c>
      <c r="B103" s="305" t="s">
        <v>225</v>
      </c>
      <c r="C103" s="5" t="s">
        <v>16</v>
      </c>
      <c r="D103" s="115">
        <v>8.6536</v>
      </c>
      <c r="E103" s="115">
        <v>2.4819</v>
      </c>
      <c r="F103" s="115">
        <v>1.4718</v>
      </c>
      <c r="G103" s="115">
        <v>1.8256</v>
      </c>
      <c r="H103" s="115">
        <v>19.7287</v>
      </c>
      <c r="I103" s="115">
        <v>41.3268</v>
      </c>
      <c r="J103" s="115">
        <v>60.2123</v>
      </c>
      <c r="K103" s="115">
        <v>21.3571</v>
      </c>
      <c r="L103" s="115">
        <v>3.9957</v>
      </c>
      <c r="M103" s="115">
        <v>8.4869</v>
      </c>
      <c r="N103" s="115">
        <v>26.6769</v>
      </c>
      <c r="O103" s="115">
        <v>29.8431</v>
      </c>
      <c r="P103" s="116">
        <f t="shared" si="17"/>
        <v>226.06039999999996</v>
      </c>
    </row>
    <row r="104" spans="1:16" ht="18.75">
      <c r="A104" s="3" t="s">
        <v>0</v>
      </c>
      <c r="B104" s="306"/>
      <c r="C104" s="7" t="s">
        <v>18</v>
      </c>
      <c r="D104" s="6">
        <v>4978.339</v>
      </c>
      <c r="E104" s="6">
        <v>1524.48</v>
      </c>
      <c r="F104" s="6">
        <v>1051.092</v>
      </c>
      <c r="G104" s="6">
        <v>1480.347</v>
      </c>
      <c r="H104" s="6">
        <v>9923.532</v>
      </c>
      <c r="I104" s="6">
        <v>18052.682</v>
      </c>
      <c r="J104" s="6">
        <v>23001.636</v>
      </c>
      <c r="K104" s="6">
        <v>8692.781</v>
      </c>
      <c r="L104" s="6">
        <v>1858.481</v>
      </c>
      <c r="M104" s="6">
        <v>3391.166</v>
      </c>
      <c r="N104" s="6">
        <v>11666.521</v>
      </c>
      <c r="O104" s="6">
        <v>15772.45</v>
      </c>
      <c r="P104" s="117">
        <f t="shared" si="17"/>
        <v>101393.507</v>
      </c>
    </row>
    <row r="105" spans="1:16" ht="18.75">
      <c r="A105" s="3" t="s">
        <v>0</v>
      </c>
      <c r="B105" s="305" t="s">
        <v>235</v>
      </c>
      <c r="C105" s="5" t="s">
        <v>16</v>
      </c>
      <c r="D105" s="115">
        <v>2.0844</v>
      </c>
      <c r="E105" s="115">
        <v>0.09</v>
      </c>
      <c r="F105" s="115">
        <v>0.075</v>
      </c>
      <c r="G105" s="115">
        <v>0.1068</v>
      </c>
      <c r="H105" s="115">
        <v>0.6583</v>
      </c>
      <c r="I105" s="115">
        <v>4.5239</v>
      </c>
      <c r="J105" s="115">
        <v>8.8421</v>
      </c>
      <c r="K105" s="115">
        <v>10.7059</v>
      </c>
      <c r="L105" s="115">
        <v>5.8986</v>
      </c>
      <c r="M105" s="115">
        <v>2.7732</v>
      </c>
      <c r="N105" s="115">
        <v>2.9292</v>
      </c>
      <c r="O105" s="115">
        <v>2.229</v>
      </c>
      <c r="P105" s="116">
        <f aca="true" t="shared" si="23" ref="P105:P136">SUM(D105:O105)</f>
        <v>40.9164</v>
      </c>
    </row>
    <row r="106" spans="1:16" ht="18.75">
      <c r="A106" s="10"/>
      <c r="B106" s="306"/>
      <c r="C106" s="7" t="s">
        <v>18</v>
      </c>
      <c r="D106" s="6">
        <v>667.452</v>
      </c>
      <c r="E106" s="6">
        <v>57.96</v>
      </c>
      <c r="F106" s="6">
        <v>45.675</v>
      </c>
      <c r="G106" s="6">
        <v>85.33</v>
      </c>
      <c r="H106" s="6">
        <v>400.668</v>
      </c>
      <c r="I106" s="6">
        <v>760.777</v>
      </c>
      <c r="J106" s="6">
        <v>2244.522</v>
      </c>
      <c r="K106" s="6">
        <v>3253.08</v>
      </c>
      <c r="L106" s="6">
        <v>1833.832</v>
      </c>
      <c r="M106" s="6">
        <v>1127.319</v>
      </c>
      <c r="N106" s="6">
        <v>1065.007</v>
      </c>
      <c r="O106" s="6">
        <v>1169.062</v>
      </c>
      <c r="P106" s="117">
        <f t="shared" si="23"/>
        <v>12710.684</v>
      </c>
    </row>
    <row r="107" spans="1:16" ht="18.75">
      <c r="A107" s="3" t="s">
        <v>67</v>
      </c>
      <c r="B107" s="305" t="s">
        <v>236</v>
      </c>
      <c r="C107" s="5" t="s">
        <v>16</v>
      </c>
      <c r="D107" s="115"/>
      <c r="E107" s="115"/>
      <c r="F107" s="115"/>
      <c r="G107" s="115">
        <v>0.009</v>
      </c>
      <c r="H107" s="115">
        <v>0.0035</v>
      </c>
      <c r="I107" s="115">
        <v>0.0166</v>
      </c>
      <c r="J107" s="115">
        <v>0.0084</v>
      </c>
      <c r="K107" s="115">
        <v>0.002</v>
      </c>
      <c r="L107" s="115"/>
      <c r="M107" s="115"/>
      <c r="N107" s="115"/>
      <c r="O107" s="115">
        <v>0.001</v>
      </c>
      <c r="P107" s="116">
        <f t="shared" si="23"/>
        <v>0.0405</v>
      </c>
    </row>
    <row r="108" spans="1:16" ht="18.75">
      <c r="A108" s="10"/>
      <c r="B108" s="306"/>
      <c r="C108" s="7" t="s">
        <v>18</v>
      </c>
      <c r="D108" s="6"/>
      <c r="E108" s="6"/>
      <c r="F108" s="6"/>
      <c r="G108" s="6">
        <v>2.363</v>
      </c>
      <c r="H108" s="6">
        <v>5.513</v>
      </c>
      <c r="I108" s="6">
        <v>19.845</v>
      </c>
      <c r="J108" s="6">
        <v>8.001</v>
      </c>
      <c r="K108" s="6">
        <v>1.89</v>
      </c>
      <c r="L108" s="6"/>
      <c r="M108" s="6"/>
      <c r="N108" s="6"/>
      <c r="O108" s="6">
        <v>0.315</v>
      </c>
      <c r="P108" s="117">
        <f t="shared" si="23"/>
        <v>37.92699999999999</v>
      </c>
    </row>
    <row r="109" spans="1:16" ht="18.75">
      <c r="A109" s="10"/>
      <c r="B109" s="305" t="s">
        <v>228</v>
      </c>
      <c r="C109" s="5" t="s">
        <v>16</v>
      </c>
      <c r="D109" s="115">
        <v>0.0585</v>
      </c>
      <c r="E109" s="115">
        <v>0.1375</v>
      </c>
      <c r="F109" s="115">
        <v>1.9192</v>
      </c>
      <c r="G109" s="115">
        <v>1.4112</v>
      </c>
      <c r="H109" s="115">
        <v>0.6225</v>
      </c>
      <c r="I109" s="115">
        <v>0.3072</v>
      </c>
      <c r="J109" s="115">
        <v>3.3854</v>
      </c>
      <c r="K109" s="115">
        <v>2.0503</v>
      </c>
      <c r="L109" s="115">
        <v>0.2654</v>
      </c>
      <c r="M109" s="115">
        <v>0.091</v>
      </c>
      <c r="N109" s="115">
        <v>0.003</v>
      </c>
      <c r="O109" s="115">
        <v>0.0065</v>
      </c>
      <c r="P109" s="116">
        <f t="shared" si="23"/>
        <v>10.2577</v>
      </c>
    </row>
    <row r="110" spans="1:16" ht="18.75">
      <c r="A110" s="10"/>
      <c r="B110" s="306"/>
      <c r="C110" s="7" t="s">
        <v>18</v>
      </c>
      <c r="D110" s="6">
        <v>28.153</v>
      </c>
      <c r="E110" s="6">
        <v>116.168</v>
      </c>
      <c r="F110" s="6">
        <v>571.054</v>
      </c>
      <c r="G110" s="6">
        <v>885.116</v>
      </c>
      <c r="H110" s="6">
        <v>738.924</v>
      </c>
      <c r="I110" s="6">
        <v>287.879</v>
      </c>
      <c r="J110" s="6">
        <v>1689.913</v>
      </c>
      <c r="K110" s="6">
        <v>954.956</v>
      </c>
      <c r="L110" s="6">
        <v>123.09</v>
      </c>
      <c r="M110" s="6">
        <v>30.131</v>
      </c>
      <c r="N110" s="6">
        <v>3.045</v>
      </c>
      <c r="O110" s="6">
        <v>1.916</v>
      </c>
      <c r="P110" s="117">
        <f t="shared" si="23"/>
        <v>5430.345000000001</v>
      </c>
    </row>
    <row r="111" spans="1:16" ht="18.75">
      <c r="A111" s="3" t="s">
        <v>68</v>
      </c>
      <c r="B111" s="305" t="s">
        <v>150</v>
      </c>
      <c r="C111" s="5" t="s">
        <v>16</v>
      </c>
      <c r="D111" s="115"/>
      <c r="E111" s="115"/>
      <c r="F111" s="115">
        <v>883.83</v>
      </c>
      <c r="G111" s="115">
        <v>1402.38</v>
      </c>
      <c r="H111" s="115"/>
      <c r="I111" s="115"/>
      <c r="J111" s="115"/>
      <c r="K111" s="115"/>
      <c r="L111" s="115"/>
      <c r="M111" s="115"/>
      <c r="N111" s="115"/>
      <c r="O111" s="115"/>
      <c r="P111" s="116">
        <f t="shared" si="23"/>
        <v>2286.21</v>
      </c>
    </row>
    <row r="112" spans="1:16" ht="18.75">
      <c r="A112" s="10"/>
      <c r="B112" s="306"/>
      <c r="C112" s="7" t="s">
        <v>18</v>
      </c>
      <c r="D112" s="6"/>
      <c r="E112" s="6"/>
      <c r="F112" s="6">
        <v>26913.085</v>
      </c>
      <c r="G112" s="6">
        <v>65460.98</v>
      </c>
      <c r="H112" s="6"/>
      <c r="I112" s="6"/>
      <c r="J112" s="6"/>
      <c r="K112" s="6"/>
      <c r="L112" s="6"/>
      <c r="M112" s="6"/>
      <c r="N112" s="6"/>
      <c r="O112" s="6"/>
      <c r="P112" s="117">
        <f t="shared" si="23"/>
        <v>92374.065</v>
      </c>
    </row>
    <row r="113" spans="1:16" ht="18.75">
      <c r="A113" s="10"/>
      <c r="B113" s="305" t="s">
        <v>151</v>
      </c>
      <c r="C113" s="5" t="s">
        <v>16</v>
      </c>
      <c r="D113" s="115">
        <v>0.1305</v>
      </c>
      <c r="E113" s="115">
        <v>0.1162</v>
      </c>
      <c r="F113" s="115">
        <v>0.0985</v>
      </c>
      <c r="G113" s="115">
        <v>0.0975</v>
      </c>
      <c r="H113" s="115"/>
      <c r="I113" s="115"/>
      <c r="J113" s="115"/>
      <c r="K113" s="115"/>
      <c r="L113" s="115"/>
      <c r="M113" s="115">
        <v>0.001</v>
      </c>
      <c r="N113" s="115"/>
      <c r="O113" s="115">
        <v>0.0915</v>
      </c>
      <c r="P113" s="116">
        <f t="shared" si="23"/>
        <v>0.5352</v>
      </c>
    </row>
    <row r="114" spans="1:16" ht="18.75">
      <c r="A114" s="10"/>
      <c r="B114" s="306"/>
      <c r="C114" s="7" t="s">
        <v>18</v>
      </c>
      <c r="D114" s="6">
        <v>179.628</v>
      </c>
      <c r="E114" s="6">
        <v>76.631</v>
      </c>
      <c r="F114" s="6">
        <v>123.012</v>
      </c>
      <c r="G114" s="6">
        <v>85.557</v>
      </c>
      <c r="H114" s="6"/>
      <c r="I114" s="6"/>
      <c r="J114" s="6"/>
      <c r="K114" s="6"/>
      <c r="L114" s="6"/>
      <c r="M114" s="6">
        <v>0.84</v>
      </c>
      <c r="N114" s="6"/>
      <c r="O114" s="6">
        <v>101.798</v>
      </c>
      <c r="P114" s="117">
        <f t="shared" si="23"/>
        <v>567.466</v>
      </c>
    </row>
    <row r="115" spans="1:16" ht="18.75">
      <c r="A115" s="3" t="s">
        <v>70</v>
      </c>
      <c r="B115" s="305" t="s">
        <v>231</v>
      </c>
      <c r="C115" s="5" t="s">
        <v>16</v>
      </c>
      <c r="D115" s="115">
        <v>0.0944</v>
      </c>
      <c r="E115" s="115">
        <v>0.046</v>
      </c>
      <c r="F115" s="115">
        <v>0.04</v>
      </c>
      <c r="G115" s="115">
        <v>0.002</v>
      </c>
      <c r="H115" s="115"/>
      <c r="I115" s="115"/>
      <c r="J115" s="115"/>
      <c r="K115" s="115"/>
      <c r="L115" s="115"/>
      <c r="M115" s="115"/>
      <c r="N115" s="115"/>
      <c r="O115" s="115">
        <v>0.0142</v>
      </c>
      <c r="P115" s="116">
        <f t="shared" si="23"/>
        <v>0.1966</v>
      </c>
    </row>
    <row r="116" spans="1:16" ht="18.75">
      <c r="A116" s="10"/>
      <c r="B116" s="306"/>
      <c r="C116" s="7" t="s">
        <v>18</v>
      </c>
      <c r="D116" s="6">
        <v>125.055</v>
      </c>
      <c r="E116" s="6">
        <v>60.375</v>
      </c>
      <c r="F116" s="6">
        <v>52.5</v>
      </c>
      <c r="G116" s="6">
        <v>2.625</v>
      </c>
      <c r="H116" s="6"/>
      <c r="I116" s="6"/>
      <c r="J116" s="6"/>
      <c r="K116" s="6"/>
      <c r="L116" s="6"/>
      <c r="M116" s="6"/>
      <c r="N116" s="6"/>
      <c r="O116" s="6">
        <v>34.65</v>
      </c>
      <c r="P116" s="117">
        <f t="shared" si="23"/>
        <v>275.205</v>
      </c>
    </row>
    <row r="117" spans="1:16" ht="18.75">
      <c r="A117" s="10"/>
      <c r="B117" s="305" t="s">
        <v>72</v>
      </c>
      <c r="C117" s="5" t="s">
        <v>16</v>
      </c>
      <c r="D117" s="115">
        <v>3.5176</v>
      </c>
      <c r="E117" s="115">
        <v>1.3453</v>
      </c>
      <c r="F117" s="115">
        <v>1.2011</v>
      </c>
      <c r="G117" s="115">
        <v>2.4581</v>
      </c>
      <c r="H117" s="115">
        <v>5.323</v>
      </c>
      <c r="I117" s="115">
        <v>4.407</v>
      </c>
      <c r="J117" s="115">
        <v>4.986</v>
      </c>
      <c r="K117" s="115">
        <v>6.7241</v>
      </c>
      <c r="L117" s="115">
        <v>4.607</v>
      </c>
      <c r="M117" s="115">
        <v>2.042</v>
      </c>
      <c r="N117" s="115">
        <v>1.9231</v>
      </c>
      <c r="O117" s="115">
        <v>5.1475</v>
      </c>
      <c r="P117" s="116">
        <f t="shared" si="23"/>
        <v>43.6818</v>
      </c>
    </row>
    <row r="118" spans="1:16" ht="18.75">
      <c r="A118" s="10"/>
      <c r="B118" s="306"/>
      <c r="C118" s="7" t="s">
        <v>18</v>
      </c>
      <c r="D118" s="6">
        <v>1127.627</v>
      </c>
      <c r="E118" s="6">
        <v>450.959</v>
      </c>
      <c r="F118" s="6">
        <v>512.172</v>
      </c>
      <c r="G118" s="6">
        <v>1084.04</v>
      </c>
      <c r="H118" s="6">
        <v>1658.181</v>
      </c>
      <c r="I118" s="6">
        <v>938.156</v>
      </c>
      <c r="J118" s="6">
        <v>1231.913</v>
      </c>
      <c r="K118" s="6">
        <v>1414.026</v>
      </c>
      <c r="L118" s="6">
        <v>1032.171</v>
      </c>
      <c r="M118" s="6">
        <v>813.094</v>
      </c>
      <c r="N118" s="6">
        <v>699.149</v>
      </c>
      <c r="O118" s="6">
        <v>2029.967</v>
      </c>
      <c r="P118" s="117">
        <f t="shared" si="23"/>
        <v>12991.455</v>
      </c>
    </row>
    <row r="119" spans="1:16" ht="18.75">
      <c r="A119" s="3" t="s">
        <v>23</v>
      </c>
      <c r="B119" s="305" t="s">
        <v>153</v>
      </c>
      <c r="C119" s="5" t="s">
        <v>16</v>
      </c>
      <c r="D119" s="115">
        <v>1.3268</v>
      </c>
      <c r="E119" s="115">
        <v>0.7282</v>
      </c>
      <c r="F119" s="115">
        <v>0.7692</v>
      </c>
      <c r="G119" s="115">
        <v>1.0748</v>
      </c>
      <c r="H119" s="115">
        <v>1.5439</v>
      </c>
      <c r="I119" s="115">
        <v>1.2263</v>
      </c>
      <c r="J119" s="115">
        <v>146.7624</v>
      </c>
      <c r="K119" s="115">
        <v>67.3065</v>
      </c>
      <c r="L119" s="115">
        <v>0.3863</v>
      </c>
      <c r="M119" s="115">
        <v>0.6761</v>
      </c>
      <c r="N119" s="115">
        <v>1.4247</v>
      </c>
      <c r="O119" s="115">
        <v>2.3367</v>
      </c>
      <c r="P119" s="116">
        <f t="shared" si="23"/>
        <v>225.5619</v>
      </c>
    </row>
    <row r="120" spans="1:16" ht="18.75">
      <c r="A120" s="10"/>
      <c r="B120" s="306"/>
      <c r="C120" s="7" t="s">
        <v>18</v>
      </c>
      <c r="D120" s="6">
        <v>378.899</v>
      </c>
      <c r="E120" s="6">
        <v>270.09</v>
      </c>
      <c r="F120" s="6">
        <v>473.928</v>
      </c>
      <c r="G120" s="6">
        <v>579.278</v>
      </c>
      <c r="H120" s="6">
        <v>637.207</v>
      </c>
      <c r="I120" s="6">
        <v>258.58</v>
      </c>
      <c r="J120" s="6">
        <v>21699.734</v>
      </c>
      <c r="K120" s="6">
        <v>9519.564</v>
      </c>
      <c r="L120" s="6">
        <v>104.52</v>
      </c>
      <c r="M120" s="6">
        <v>163.015</v>
      </c>
      <c r="N120" s="6">
        <v>307.085</v>
      </c>
      <c r="O120" s="6">
        <v>399.083</v>
      </c>
      <c r="P120" s="117">
        <f t="shared" si="23"/>
        <v>34790.98299999999</v>
      </c>
    </row>
    <row r="121" spans="1:16" ht="18.75">
      <c r="A121" s="10"/>
      <c r="B121" s="15" t="s">
        <v>20</v>
      </c>
      <c r="C121" s="5" t="s">
        <v>16</v>
      </c>
      <c r="D121" s="115">
        <v>0.3618</v>
      </c>
      <c r="E121" s="115">
        <v>0.2753</v>
      </c>
      <c r="F121" s="115">
        <v>0.468</v>
      </c>
      <c r="G121" s="115">
        <v>1.9192</v>
      </c>
      <c r="H121" s="115">
        <v>6.6758</v>
      </c>
      <c r="I121" s="115">
        <v>7.7823</v>
      </c>
      <c r="J121" s="115">
        <v>6.3691</v>
      </c>
      <c r="K121" s="115">
        <v>4.0677</v>
      </c>
      <c r="L121" s="115">
        <v>1.7456</v>
      </c>
      <c r="M121" s="115">
        <v>0.6966</v>
      </c>
      <c r="N121" s="115">
        <v>0.658</v>
      </c>
      <c r="O121" s="115">
        <v>0.5694</v>
      </c>
      <c r="P121" s="116">
        <f t="shared" si="23"/>
        <v>31.5888</v>
      </c>
    </row>
    <row r="122" spans="1:16" ht="18.75">
      <c r="A122" s="10"/>
      <c r="B122" s="7" t="s">
        <v>73</v>
      </c>
      <c r="C122" s="7" t="s">
        <v>18</v>
      </c>
      <c r="D122" s="6">
        <v>179.408</v>
      </c>
      <c r="E122" s="6">
        <v>158.46</v>
      </c>
      <c r="F122" s="6">
        <v>378.631</v>
      </c>
      <c r="G122" s="6">
        <v>1078.944</v>
      </c>
      <c r="H122" s="6">
        <v>1925.965</v>
      </c>
      <c r="I122" s="6">
        <v>2029.883</v>
      </c>
      <c r="J122" s="6">
        <v>2232.988</v>
      </c>
      <c r="K122" s="6">
        <v>1600.713</v>
      </c>
      <c r="L122" s="6">
        <v>1141.941</v>
      </c>
      <c r="M122" s="6">
        <v>565.119</v>
      </c>
      <c r="N122" s="6">
        <v>395.721</v>
      </c>
      <c r="O122" s="6">
        <v>354.583</v>
      </c>
      <c r="P122" s="117">
        <f t="shared" si="23"/>
        <v>12042.356000000002</v>
      </c>
    </row>
    <row r="123" spans="1:16" ht="18.75">
      <c r="A123" s="10"/>
      <c r="B123" s="303" t="s">
        <v>132</v>
      </c>
      <c r="C123" s="5" t="s">
        <v>16</v>
      </c>
      <c r="D123" s="115">
        <f>+D101+D103+D105+D107+D109+D111+D113+D115+D117+D119+D121</f>
        <v>16.227600000000002</v>
      </c>
      <c r="E123" s="115">
        <f aca="true" t="shared" si="24" ref="E123:G124">+E101+E103+E105+E107+E109+E111+E113+E115+E117+E119+E121</f>
        <v>5.2204</v>
      </c>
      <c r="F123" s="115">
        <f>+F101+F103+F105+F107+F109+F111+F113+F115+F117+F119+F121</f>
        <v>889.8727999999999</v>
      </c>
      <c r="G123" s="115">
        <f t="shared" si="24"/>
        <v>1411.2842000000003</v>
      </c>
      <c r="H123" s="115">
        <f aca="true" t="shared" si="25" ref="H123:O124">+H101+H103+H105+H107+H109+H111+H113+H115+H117+H119+H121</f>
        <v>34.5557</v>
      </c>
      <c r="I123" s="115">
        <f t="shared" si="25"/>
        <v>59.59009999999999</v>
      </c>
      <c r="J123" s="115">
        <f>+J101+J103+J105+J107+J109+J111+J113+J115+J117+J119+J121</f>
        <v>230.56570000000002</v>
      </c>
      <c r="K123" s="115">
        <f t="shared" si="25"/>
        <v>112.21360000000001</v>
      </c>
      <c r="L123" s="118">
        <f t="shared" si="25"/>
        <v>16.898600000000002</v>
      </c>
      <c r="M123" s="118">
        <f t="shared" si="25"/>
        <v>14.7668</v>
      </c>
      <c r="N123" s="118">
        <f t="shared" si="25"/>
        <v>33.6149</v>
      </c>
      <c r="O123" s="115">
        <f t="shared" si="25"/>
        <v>40.23890000000001</v>
      </c>
      <c r="P123" s="116">
        <f t="shared" si="23"/>
        <v>2865.0492999999997</v>
      </c>
    </row>
    <row r="124" spans="1:16" ht="18.75">
      <c r="A124" s="8"/>
      <c r="B124" s="304"/>
      <c r="C124" s="7" t="s">
        <v>18</v>
      </c>
      <c r="D124" s="6">
        <f>+D102+D104+D106+D108+D110+D112+D114+D116+D118+D120+D122</f>
        <v>7664.5610000000015</v>
      </c>
      <c r="E124" s="6">
        <f t="shared" si="24"/>
        <v>2715.1230000000005</v>
      </c>
      <c r="F124" s="6">
        <f>+F102+F104+F106+F108+F110+F112+F114+F116+F118+F120+F122</f>
        <v>30121.148999999998</v>
      </c>
      <c r="G124" s="6">
        <f t="shared" si="24"/>
        <v>70744.58</v>
      </c>
      <c r="H124" s="6">
        <f t="shared" si="25"/>
        <v>15289.99</v>
      </c>
      <c r="I124" s="6">
        <f t="shared" si="25"/>
        <v>22347.802000000007</v>
      </c>
      <c r="J124" s="6">
        <f>+J102+J104+J106+J108+J110+J112+J114+J116+J118+J120+J122</f>
        <v>52108.706999999995</v>
      </c>
      <c r="K124" s="6">
        <f t="shared" si="25"/>
        <v>25437.01</v>
      </c>
      <c r="L124" s="6">
        <f t="shared" si="25"/>
        <v>6094.035000000001</v>
      </c>
      <c r="M124" s="6">
        <f t="shared" si="25"/>
        <v>6090.684000000001</v>
      </c>
      <c r="N124" s="6">
        <f t="shared" si="25"/>
        <v>14136.527999999998</v>
      </c>
      <c r="O124" s="6">
        <f t="shared" si="25"/>
        <v>19863.824</v>
      </c>
      <c r="P124" s="117">
        <f t="shared" si="23"/>
        <v>272613.993</v>
      </c>
    </row>
    <row r="125" spans="1:16" ht="18.75">
      <c r="A125" s="3" t="s">
        <v>0</v>
      </c>
      <c r="B125" s="305" t="s">
        <v>74</v>
      </c>
      <c r="C125" s="5" t="s">
        <v>16</v>
      </c>
      <c r="D125" s="115"/>
      <c r="E125" s="115">
        <v>0.0635</v>
      </c>
      <c r="F125" s="115">
        <v>0.1275</v>
      </c>
      <c r="G125" s="115">
        <v>0.0055</v>
      </c>
      <c r="H125" s="115"/>
      <c r="I125" s="115"/>
      <c r="J125" s="115"/>
      <c r="K125" s="115"/>
      <c r="L125" s="115"/>
      <c r="M125" s="115"/>
      <c r="N125" s="115"/>
      <c r="O125" s="115"/>
      <c r="P125" s="116">
        <f t="shared" si="23"/>
        <v>0.1965</v>
      </c>
    </row>
    <row r="126" spans="1:16" ht="18.75">
      <c r="A126" s="3" t="s">
        <v>0</v>
      </c>
      <c r="B126" s="306"/>
      <c r="C126" s="7" t="s">
        <v>18</v>
      </c>
      <c r="D126" s="6"/>
      <c r="E126" s="6">
        <v>21.107</v>
      </c>
      <c r="F126" s="6">
        <v>41.529</v>
      </c>
      <c r="G126" s="6">
        <v>2.31</v>
      </c>
      <c r="H126" s="6"/>
      <c r="I126" s="6"/>
      <c r="J126" s="6"/>
      <c r="K126" s="6"/>
      <c r="L126" s="6"/>
      <c r="M126" s="6"/>
      <c r="N126" s="6"/>
      <c r="O126" s="6"/>
      <c r="P126" s="117">
        <f t="shared" si="23"/>
        <v>64.946</v>
      </c>
    </row>
    <row r="127" spans="1:16" ht="18.75">
      <c r="A127" s="3" t="s">
        <v>75</v>
      </c>
      <c r="B127" s="305" t="s">
        <v>76</v>
      </c>
      <c r="C127" s="5" t="s">
        <v>16</v>
      </c>
      <c r="D127" s="115">
        <v>74.6252</v>
      </c>
      <c r="E127" s="115">
        <v>108.3304</v>
      </c>
      <c r="F127" s="115">
        <v>79.3385</v>
      </c>
      <c r="G127" s="115">
        <v>22.25</v>
      </c>
      <c r="H127" s="115">
        <v>2.561</v>
      </c>
      <c r="I127" s="115"/>
      <c r="J127" s="115"/>
      <c r="K127" s="115"/>
      <c r="L127" s="115"/>
      <c r="M127" s="115">
        <v>0.04</v>
      </c>
      <c r="N127" s="115"/>
      <c r="O127" s="115">
        <v>3.393</v>
      </c>
      <c r="P127" s="116">
        <f t="shared" si="23"/>
        <v>290.5381</v>
      </c>
    </row>
    <row r="128" spans="1:16" ht="18.75">
      <c r="A128" s="10"/>
      <c r="B128" s="306"/>
      <c r="C128" s="7" t="s">
        <v>18</v>
      </c>
      <c r="D128" s="6">
        <v>10993.463</v>
      </c>
      <c r="E128" s="6">
        <v>15612.424</v>
      </c>
      <c r="F128" s="6">
        <v>14322.771</v>
      </c>
      <c r="G128" s="6">
        <v>4483.662</v>
      </c>
      <c r="H128" s="6">
        <v>259.72</v>
      </c>
      <c r="I128" s="6"/>
      <c r="J128" s="6"/>
      <c r="K128" s="6"/>
      <c r="L128" s="6"/>
      <c r="M128" s="6">
        <v>5.04</v>
      </c>
      <c r="N128" s="6"/>
      <c r="O128" s="6">
        <v>629.22</v>
      </c>
      <c r="P128" s="117">
        <f t="shared" si="23"/>
        <v>46306.30000000001</v>
      </c>
    </row>
    <row r="129" spans="1:16" ht="18.75">
      <c r="A129" s="3" t="s">
        <v>77</v>
      </c>
      <c r="B129" s="15" t="s">
        <v>20</v>
      </c>
      <c r="C129" s="15" t="s">
        <v>16</v>
      </c>
      <c r="D129" s="122">
        <v>0.9519</v>
      </c>
      <c r="E129" s="122">
        <v>3.6622</v>
      </c>
      <c r="F129" s="122">
        <v>1.4567</v>
      </c>
      <c r="G129" s="122">
        <v>0.8327</v>
      </c>
      <c r="H129" s="122">
        <v>0.0108</v>
      </c>
      <c r="I129" s="122"/>
      <c r="J129" s="122"/>
      <c r="K129" s="122"/>
      <c r="L129" s="122"/>
      <c r="M129" s="122"/>
      <c r="N129" s="122"/>
      <c r="O129" s="122"/>
      <c r="P129" s="123">
        <f t="shared" si="23"/>
        <v>6.9143</v>
      </c>
    </row>
    <row r="130" spans="1:16" ht="18.75">
      <c r="A130" s="10"/>
      <c r="B130" s="15" t="s">
        <v>78</v>
      </c>
      <c r="C130" s="5" t="s">
        <v>79</v>
      </c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6">
        <f t="shared" si="23"/>
        <v>0</v>
      </c>
    </row>
    <row r="131" spans="1:16" ht="18.75">
      <c r="A131" s="3" t="s">
        <v>23</v>
      </c>
      <c r="B131" s="6"/>
      <c r="C131" s="7" t="s">
        <v>18</v>
      </c>
      <c r="D131" s="134">
        <v>140.511</v>
      </c>
      <c r="E131" s="6">
        <v>1266.742</v>
      </c>
      <c r="F131" s="134">
        <v>821.66</v>
      </c>
      <c r="G131" s="6">
        <v>431.44</v>
      </c>
      <c r="H131" s="134">
        <v>4.946</v>
      </c>
      <c r="I131" s="6"/>
      <c r="J131" s="6"/>
      <c r="K131" s="6"/>
      <c r="L131" s="6"/>
      <c r="M131" s="6"/>
      <c r="N131" s="6"/>
      <c r="O131" s="6"/>
      <c r="P131" s="117">
        <f t="shared" si="23"/>
        <v>2665.299</v>
      </c>
    </row>
    <row r="132" spans="1:16" ht="18.75">
      <c r="A132" s="10"/>
      <c r="B132" s="4" t="s">
        <v>0</v>
      </c>
      <c r="C132" s="15" t="s">
        <v>16</v>
      </c>
      <c r="D132" s="122">
        <f>+D125+D127+D129</f>
        <v>75.5771</v>
      </c>
      <c r="E132" s="122">
        <f aca="true" t="shared" si="26" ref="E132:O132">+E125+E127+E129</f>
        <v>112.0561</v>
      </c>
      <c r="F132" s="122">
        <f>F125+F127+F129</f>
        <v>80.92269999999999</v>
      </c>
      <c r="G132" s="122">
        <f t="shared" si="26"/>
        <v>23.0882</v>
      </c>
      <c r="H132" s="122">
        <f t="shared" si="26"/>
        <v>2.5718</v>
      </c>
      <c r="I132" s="122">
        <f t="shared" si="26"/>
        <v>0</v>
      </c>
      <c r="J132" s="122">
        <f>J125+J127+J129</f>
        <v>0</v>
      </c>
      <c r="K132" s="122">
        <f t="shared" si="26"/>
        <v>0</v>
      </c>
      <c r="L132" s="122">
        <f t="shared" si="26"/>
        <v>0</v>
      </c>
      <c r="M132" s="122">
        <f t="shared" si="26"/>
        <v>0.04</v>
      </c>
      <c r="N132" s="122">
        <f t="shared" si="26"/>
        <v>0</v>
      </c>
      <c r="O132" s="122">
        <f t="shared" si="26"/>
        <v>3.393</v>
      </c>
      <c r="P132" s="123">
        <f t="shared" si="23"/>
        <v>297.64889999999997</v>
      </c>
    </row>
    <row r="133" spans="1:16" ht="18.75">
      <c r="A133" s="10"/>
      <c r="B133" s="17" t="s">
        <v>232</v>
      </c>
      <c r="C133" s="5" t="s">
        <v>79</v>
      </c>
      <c r="D133" s="115">
        <f>D130</f>
        <v>0</v>
      </c>
      <c r="E133" s="115">
        <f aca="true" t="shared" si="27" ref="E133:O133">E130</f>
        <v>0</v>
      </c>
      <c r="F133" s="115">
        <f t="shared" si="27"/>
        <v>0</v>
      </c>
      <c r="G133" s="115">
        <f t="shared" si="27"/>
        <v>0</v>
      </c>
      <c r="H133" s="115">
        <f t="shared" si="27"/>
        <v>0</v>
      </c>
      <c r="I133" s="115">
        <f t="shared" si="27"/>
        <v>0</v>
      </c>
      <c r="J133" s="115">
        <f t="shared" si="27"/>
        <v>0</v>
      </c>
      <c r="K133" s="115">
        <f t="shared" si="27"/>
        <v>0</v>
      </c>
      <c r="L133" s="115">
        <f t="shared" si="27"/>
        <v>0</v>
      </c>
      <c r="M133" s="115">
        <f t="shared" si="27"/>
        <v>0</v>
      </c>
      <c r="N133" s="115">
        <f t="shared" si="27"/>
        <v>0</v>
      </c>
      <c r="O133" s="115">
        <f t="shared" si="27"/>
        <v>0</v>
      </c>
      <c r="P133" s="116">
        <f t="shared" si="23"/>
        <v>0</v>
      </c>
    </row>
    <row r="134" spans="1:16" ht="18.75">
      <c r="A134" s="8"/>
      <c r="B134" s="6"/>
      <c r="C134" s="7" t="s">
        <v>18</v>
      </c>
      <c r="D134" s="6">
        <f>+D126+D128+D131</f>
        <v>11133.974</v>
      </c>
      <c r="E134" s="6">
        <f aca="true" t="shared" si="28" ref="E134:O134">+E126+E128+E131</f>
        <v>16900.273</v>
      </c>
      <c r="F134" s="6">
        <f t="shared" si="28"/>
        <v>15185.960000000001</v>
      </c>
      <c r="G134" s="6">
        <f t="shared" si="28"/>
        <v>4917.412</v>
      </c>
      <c r="H134" s="6">
        <f t="shared" si="28"/>
        <v>264.66600000000005</v>
      </c>
      <c r="I134" s="6">
        <f t="shared" si="28"/>
        <v>0</v>
      </c>
      <c r="J134" s="6">
        <f>J126+J128+J131</f>
        <v>0</v>
      </c>
      <c r="K134" s="6">
        <f t="shared" si="28"/>
        <v>0</v>
      </c>
      <c r="L134" s="6">
        <f t="shared" si="28"/>
        <v>0</v>
      </c>
      <c r="M134" s="6">
        <f t="shared" si="28"/>
        <v>5.04</v>
      </c>
      <c r="N134" s="6">
        <f t="shared" si="28"/>
        <v>0</v>
      </c>
      <c r="O134" s="6">
        <f t="shared" si="28"/>
        <v>629.22</v>
      </c>
      <c r="P134" s="117">
        <f t="shared" si="23"/>
        <v>49036.545000000006</v>
      </c>
    </row>
    <row r="135" spans="1:16" s="149" customFormat="1" ht="18.75">
      <c r="A135" s="19"/>
      <c r="B135" s="20" t="s">
        <v>0</v>
      </c>
      <c r="C135" s="21" t="s">
        <v>16</v>
      </c>
      <c r="D135" s="124">
        <f>D132+D123+D99</f>
        <v>245.6742</v>
      </c>
      <c r="E135" s="124">
        <f aca="true" t="shared" si="29" ref="E135:O135">E132+E123+E99</f>
        <v>183.48160000000001</v>
      </c>
      <c r="F135" s="124">
        <f t="shared" si="29"/>
        <v>997.6115999999998</v>
      </c>
      <c r="G135" s="124">
        <f t="shared" si="29"/>
        <v>1467.9520000000002</v>
      </c>
      <c r="H135" s="124">
        <f t="shared" si="29"/>
        <v>121.64340000000001</v>
      </c>
      <c r="I135" s="124">
        <f t="shared" si="29"/>
        <v>193.04340000000002</v>
      </c>
      <c r="J135" s="124">
        <f t="shared" si="29"/>
        <v>380.21860000000004</v>
      </c>
      <c r="K135" s="124">
        <f t="shared" si="29"/>
        <v>276.38210000000004</v>
      </c>
      <c r="L135" s="124">
        <f t="shared" si="29"/>
        <v>216.12599999999998</v>
      </c>
      <c r="M135" s="124">
        <f t="shared" si="29"/>
        <v>1475.2869999999998</v>
      </c>
      <c r="N135" s="124">
        <f t="shared" si="29"/>
        <v>2173.7313999999997</v>
      </c>
      <c r="O135" s="124">
        <f t="shared" si="29"/>
        <v>529.6028</v>
      </c>
      <c r="P135" s="125">
        <f t="shared" si="23"/>
        <v>8260.7541</v>
      </c>
    </row>
    <row r="136" spans="1:16" s="149" customFormat="1" ht="18.75">
      <c r="A136" s="19"/>
      <c r="B136" s="22" t="s">
        <v>206</v>
      </c>
      <c r="C136" s="23" t="s">
        <v>79</v>
      </c>
      <c r="D136" s="127">
        <f>D133</f>
        <v>0</v>
      </c>
      <c r="E136" s="127">
        <f aca="true" t="shared" si="30" ref="E136:O136">E133</f>
        <v>0</v>
      </c>
      <c r="F136" s="127">
        <f t="shared" si="30"/>
        <v>0</v>
      </c>
      <c r="G136" s="127">
        <f t="shared" si="30"/>
        <v>0</v>
      </c>
      <c r="H136" s="127">
        <f t="shared" si="30"/>
        <v>0</v>
      </c>
      <c r="I136" s="127">
        <f t="shared" si="30"/>
        <v>0</v>
      </c>
      <c r="J136" s="127">
        <f t="shared" si="30"/>
        <v>0</v>
      </c>
      <c r="K136" s="127">
        <f t="shared" si="30"/>
        <v>0</v>
      </c>
      <c r="L136" s="127">
        <f t="shared" si="30"/>
        <v>0</v>
      </c>
      <c r="M136" s="127">
        <f t="shared" si="30"/>
        <v>0</v>
      </c>
      <c r="N136" s="127">
        <f t="shared" si="30"/>
        <v>0</v>
      </c>
      <c r="O136" s="127">
        <f t="shared" si="30"/>
        <v>0</v>
      </c>
      <c r="P136" s="128">
        <f t="shared" si="23"/>
        <v>0</v>
      </c>
    </row>
    <row r="137" spans="1:16" s="149" customFormat="1" ht="19.5" thickBot="1">
      <c r="A137" s="24"/>
      <c r="B137" s="25"/>
      <c r="C137" s="26" t="s">
        <v>18</v>
      </c>
      <c r="D137" s="129">
        <f>D134+D124+D100</f>
        <v>90475.14500000002</v>
      </c>
      <c r="E137" s="129">
        <f aca="true" t="shared" si="31" ref="E137:O137">E134+E124+E100</f>
        <v>49594.346999999994</v>
      </c>
      <c r="F137" s="129">
        <f t="shared" si="31"/>
        <v>62225.155</v>
      </c>
      <c r="G137" s="129">
        <f t="shared" si="31"/>
        <v>96046.141</v>
      </c>
      <c r="H137" s="129">
        <f t="shared" si="31"/>
        <v>60572.956999999995</v>
      </c>
      <c r="I137" s="129">
        <f t="shared" si="31"/>
        <v>83985.22800000002</v>
      </c>
      <c r="J137" s="129">
        <f t="shared" si="31"/>
        <v>110408.15399999998</v>
      </c>
      <c r="K137" s="129">
        <f t="shared" si="31"/>
        <v>45968.797999999995</v>
      </c>
      <c r="L137" s="129">
        <f t="shared" si="31"/>
        <v>48621.11700000001</v>
      </c>
      <c r="M137" s="129">
        <f t="shared" si="31"/>
        <v>370578.209</v>
      </c>
      <c r="N137" s="129">
        <f t="shared" si="31"/>
        <v>524713.267</v>
      </c>
      <c r="O137" s="129">
        <f t="shared" si="31"/>
        <v>140551.894</v>
      </c>
      <c r="P137" s="130">
        <f>SUM(D137:O137)</f>
        <v>1683740.412</v>
      </c>
    </row>
    <row r="138" spans="15:16" ht="18.75">
      <c r="O138" s="34"/>
      <c r="P138" s="36" t="s">
        <v>93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49" useFirstPageNumber="1" horizontalDpi="600" verticalDpi="600" orientation="landscape" paperSize="12" scale="50" r:id="rId1"/>
  <headerFooter alignWithMargins="0">
    <oddFooter>&amp;C&amp;16- &amp;P -</oddFooter>
  </headerFooter>
  <rowBreaks count="1" manualBreakCount="1"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="75" zoomScaleNormal="75" zoomScalePageLayoutView="0" workbookViewId="0" topLeftCell="A1">
      <pane xSplit="3" ySplit="3" topLeftCell="I12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P144" sqref="P144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148" customWidth="1"/>
  </cols>
  <sheetData>
    <row r="1" ht="18.75">
      <c r="B1" s="16" t="s">
        <v>0</v>
      </c>
    </row>
    <row r="2" spans="1:15" ht="19.5" thickBot="1">
      <c r="A2" s="13" t="s">
        <v>98</v>
      </c>
      <c r="B2" s="31"/>
      <c r="C2" s="13"/>
      <c r="O2" s="13" t="s">
        <v>90</v>
      </c>
    </row>
    <row r="3" spans="1:16" ht="18.75">
      <c r="A3" s="1"/>
      <c r="B3" s="2"/>
      <c r="C3" s="2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3" t="s">
        <v>0</v>
      </c>
      <c r="B4" s="305" t="s">
        <v>15</v>
      </c>
      <c r="C4" s="5" t="s">
        <v>16</v>
      </c>
      <c r="D4" s="115"/>
      <c r="E4" s="115"/>
      <c r="F4" s="115"/>
      <c r="G4" s="115"/>
      <c r="H4" s="115"/>
      <c r="I4" s="115">
        <v>0.04</v>
      </c>
      <c r="J4" s="115">
        <v>0.196</v>
      </c>
      <c r="K4" s="115">
        <v>0.006</v>
      </c>
      <c r="L4" s="115"/>
      <c r="M4" s="115"/>
      <c r="N4" s="115"/>
      <c r="O4" s="115"/>
      <c r="P4" s="116">
        <f aca="true" t="shared" si="0" ref="P4:P11">SUM(D4:O4)</f>
        <v>0.24200000000000002</v>
      </c>
    </row>
    <row r="5" spans="1:16" ht="18.75">
      <c r="A5" s="3" t="s">
        <v>17</v>
      </c>
      <c r="B5" s="306"/>
      <c r="C5" s="7" t="s">
        <v>18</v>
      </c>
      <c r="D5" s="6"/>
      <c r="E5" s="6"/>
      <c r="F5" s="6"/>
      <c r="G5" s="6"/>
      <c r="H5" s="6"/>
      <c r="I5" s="6">
        <v>4.935</v>
      </c>
      <c r="J5" s="6">
        <v>48.563</v>
      </c>
      <c r="K5" s="6">
        <v>2.205</v>
      </c>
      <c r="L5" s="6"/>
      <c r="M5" s="6"/>
      <c r="N5" s="6"/>
      <c r="O5" s="6"/>
      <c r="P5" s="117">
        <f t="shared" si="0"/>
        <v>55.703</v>
      </c>
    </row>
    <row r="6" spans="1:16" ht="18.75">
      <c r="A6" s="3" t="s">
        <v>19</v>
      </c>
      <c r="B6" s="15" t="s">
        <v>20</v>
      </c>
      <c r="C6" s="5" t="s">
        <v>16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>
        <f t="shared" si="0"/>
        <v>0</v>
      </c>
    </row>
    <row r="7" spans="1:16" ht="18.75">
      <c r="A7" s="3" t="s">
        <v>21</v>
      </c>
      <c r="B7" s="7" t="s">
        <v>22</v>
      </c>
      <c r="C7" s="7" t="s">
        <v>18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17">
        <f t="shared" si="0"/>
        <v>0</v>
      </c>
    </row>
    <row r="8" spans="1:16" ht="18.75">
      <c r="A8" s="3" t="s">
        <v>23</v>
      </c>
      <c r="B8" s="303" t="s">
        <v>132</v>
      </c>
      <c r="C8" s="5" t="s">
        <v>16</v>
      </c>
      <c r="D8" s="115">
        <f>+D4+D6</f>
        <v>0</v>
      </c>
      <c r="E8" s="115">
        <f aca="true" t="shared" si="1" ref="E8:G9">+E4+E6</f>
        <v>0</v>
      </c>
      <c r="F8" s="115">
        <f t="shared" si="1"/>
        <v>0</v>
      </c>
      <c r="G8" s="115">
        <f t="shared" si="1"/>
        <v>0</v>
      </c>
      <c r="H8" s="115">
        <f>+H4+H6</f>
        <v>0</v>
      </c>
      <c r="I8" s="115">
        <f aca="true" t="shared" si="2" ref="I8:O9">+I4+I6</f>
        <v>0.04</v>
      </c>
      <c r="J8" s="115">
        <f t="shared" si="2"/>
        <v>0.196</v>
      </c>
      <c r="K8" s="115">
        <f t="shared" si="2"/>
        <v>0.006</v>
      </c>
      <c r="L8" s="115">
        <f t="shared" si="2"/>
        <v>0</v>
      </c>
      <c r="M8" s="115">
        <f t="shared" si="2"/>
        <v>0</v>
      </c>
      <c r="N8" s="115">
        <f t="shared" si="2"/>
        <v>0</v>
      </c>
      <c r="O8" s="115">
        <f t="shared" si="2"/>
        <v>0</v>
      </c>
      <c r="P8" s="116">
        <f t="shared" si="0"/>
        <v>0.24200000000000002</v>
      </c>
    </row>
    <row r="9" spans="1:16" ht="18.75">
      <c r="A9" s="8"/>
      <c r="B9" s="304"/>
      <c r="C9" s="7" t="s">
        <v>18</v>
      </c>
      <c r="D9" s="6">
        <f>+D5+D7</f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>+H5+H7</f>
        <v>0</v>
      </c>
      <c r="I9" s="6">
        <f t="shared" si="2"/>
        <v>4.935</v>
      </c>
      <c r="J9" s="6">
        <f t="shared" si="2"/>
        <v>48.563</v>
      </c>
      <c r="K9" s="6">
        <f t="shared" si="2"/>
        <v>2.205</v>
      </c>
      <c r="L9" s="6">
        <f t="shared" si="2"/>
        <v>0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117">
        <f t="shared" si="0"/>
        <v>55.703</v>
      </c>
    </row>
    <row r="10" spans="1:16" ht="18.75">
      <c r="A10" s="307" t="s">
        <v>25</v>
      </c>
      <c r="B10" s="308"/>
      <c r="C10" s="5" t="s">
        <v>16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>
        <f t="shared" si="0"/>
        <v>0</v>
      </c>
    </row>
    <row r="11" spans="1:16" ht="18.75">
      <c r="A11" s="309"/>
      <c r="B11" s="310"/>
      <c r="C11" s="7" t="s">
        <v>18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7">
        <f t="shared" si="0"/>
        <v>0</v>
      </c>
    </row>
    <row r="12" spans="1:16" ht="18.75">
      <c r="A12" s="10"/>
      <c r="B12" s="305" t="s">
        <v>26</v>
      </c>
      <c r="C12" s="5" t="s">
        <v>16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>
        <f aca="true" t="shared" si="3" ref="P12:P29">SUM(D12:O12)</f>
        <v>0</v>
      </c>
    </row>
    <row r="13" spans="1:16" ht="18.75">
      <c r="A13" s="3" t="s">
        <v>0</v>
      </c>
      <c r="B13" s="306"/>
      <c r="C13" s="7" t="s">
        <v>18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7">
        <f t="shared" si="3"/>
        <v>0</v>
      </c>
    </row>
    <row r="14" spans="1:16" ht="18.75">
      <c r="A14" s="3" t="s">
        <v>27</v>
      </c>
      <c r="B14" s="305" t="s">
        <v>28</v>
      </c>
      <c r="C14" s="5" t="s">
        <v>16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>
        <f t="shared" si="3"/>
        <v>0</v>
      </c>
    </row>
    <row r="15" spans="1:16" ht="18.75">
      <c r="A15" s="3" t="s">
        <v>0</v>
      </c>
      <c r="B15" s="306"/>
      <c r="C15" s="7" t="s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7">
        <f t="shared" si="3"/>
        <v>0</v>
      </c>
    </row>
    <row r="16" spans="1:16" ht="18.75">
      <c r="A16" s="3" t="s">
        <v>29</v>
      </c>
      <c r="B16" s="305" t="s">
        <v>30</v>
      </c>
      <c r="C16" s="5" t="s">
        <v>16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>
        <f t="shared" si="3"/>
        <v>0</v>
      </c>
    </row>
    <row r="17" spans="1:16" ht="18.75">
      <c r="A17" s="10"/>
      <c r="B17" s="306"/>
      <c r="C17" s="7" t="s">
        <v>18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7">
        <f t="shared" si="3"/>
        <v>0</v>
      </c>
    </row>
    <row r="18" spans="1:16" ht="18.75">
      <c r="A18" s="3" t="s">
        <v>31</v>
      </c>
      <c r="B18" s="15" t="s">
        <v>130</v>
      </c>
      <c r="C18" s="5" t="s">
        <v>16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>
        <f t="shared" si="3"/>
        <v>0</v>
      </c>
    </row>
    <row r="19" spans="1:16" ht="18.75">
      <c r="A19" s="10"/>
      <c r="B19" s="7" t="s">
        <v>131</v>
      </c>
      <c r="C19" s="7" t="s">
        <v>18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17">
        <f t="shared" si="3"/>
        <v>0</v>
      </c>
    </row>
    <row r="20" spans="1:16" ht="18.75">
      <c r="A20" s="3" t="s">
        <v>23</v>
      </c>
      <c r="B20" s="305" t="s">
        <v>32</v>
      </c>
      <c r="C20" s="5" t="s">
        <v>16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>
        <f t="shared" si="3"/>
        <v>0</v>
      </c>
    </row>
    <row r="21" spans="1:16" ht="18.75">
      <c r="A21" s="10"/>
      <c r="B21" s="306"/>
      <c r="C21" s="7" t="s">
        <v>18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17">
        <f t="shared" si="3"/>
        <v>0</v>
      </c>
    </row>
    <row r="22" spans="1:16" ht="18.75">
      <c r="A22" s="10"/>
      <c r="B22" s="303" t="s">
        <v>129</v>
      </c>
      <c r="C22" s="5" t="s">
        <v>16</v>
      </c>
      <c r="D22" s="115">
        <f>+D12+D14+D16+D18+D20</f>
        <v>0</v>
      </c>
      <c r="E22" s="115">
        <f aca="true" t="shared" si="4" ref="E22:G23">+E12+E14+E16+E18+E20</f>
        <v>0</v>
      </c>
      <c r="F22" s="115">
        <f t="shared" si="4"/>
        <v>0</v>
      </c>
      <c r="G22" s="115">
        <f t="shared" si="4"/>
        <v>0</v>
      </c>
      <c r="H22" s="115">
        <f aca="true" t="shared" si="5" ref="H22:O23">+H12+H14+H16+H18+H20</f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6">
        <f t="shared" si="3"/>
        <v>0</v>
      </c>
    </row>
    <row r="23" spans="1:16" ht="18.75">
      <c r="A23" s="8"/>
      <c r="B23" s="304"/>
      <c r="C23" s="7" t="s">
        <v>18</v>
      </c>
      <c r="D23" s="6">
        <f>+D13+D15+D17+D19+D21</f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117">
        <f t="shared" si="3"/>
        <v>0</v>
      </c>
    </row>
    <row r="24" spans="1:16" ht="18.75">
      <c r="A24" s="3" t="s">
        <v>0</v>
      </c>
      <c r="B24" s="305" t="s">
        <v>33</v>
      </c>
      <c r="C24" s="5" t="s">
        <v>16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>
        <f t="shared" si="3"/>
        <v>0</v>
      </c>
    </row>
    <row r="25" spans="1:16" ht="18.75">
      <c r="A25" s="3" t="s">
        <v>34</v>
      </c>
      <c r="B25" s="306"/>
      <c r="C25" s="7" t="s">
        <v>18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17">
        <f t="shared" si="3"/>
        <v>0</v>
      </c>
    </row>
    <row r="26" spans="1:16" ht="18.75">
      <c r="A26" s="3" t="s">
        <v>35</v>
      </c>
      <c r="B26" s="15" t="s">
        <v>20</v>
      </c>
      <c r="C26" s="5" t="s">
        <v>16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>
        <f t="shared" si="3"/>
        <v>0</v>
      </c>
    </row>
    <row r="27" spans="1:16" ht="18.75">
      <c r="A27" s="3" t="s">
        <v>36</v>
      </c>
      <c r="B27" s="7" t="s">
        <v>133</v>
      </c>
      <c r="C27" s="7" t="s">
        <v>18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17">
        <f t="shared" si="3"/>
        <v>0</v>
      </c>
    </row>
    <row r="28" spans="1:16" ht="18.75">
      <c r="A28" s="3" t="s">
        <v>23</v>
      </c>
      <c r="B28" s="303" t="s">
        <v>129</v>
      </c>
      <c r="C28" s="5" t="s">
        <v>16</v>
      </c>
      <c r="D28" s="115">
        <f>+D24+D26</f>
        <v>0</v>
      </c>
      <c r="E28" s="115">
        <f>+E24+E26</f>
        <v>0</v>
      </c>
      <c r="F28" s="115">
        <f aca="true" t="shared" si="6" ref="F28:O28">+F24+F26</f>
        <v>0</v>
      </c>
      <c r="G28" s="115">
        <f t="shared" si="6"/>
        <v>0</v>
      </c>
      <c r="H28" s="115">
        <f t="shared" si="6"/>
        <v>0</v>
      </c>
      <c r="I28" s="115">
        <f t="shared" si="6"/>
        <v>0</v>
      </c>
      <c r="J28" s="115">
        <f t="shared" si="6"/>
        <v>0</v>
      </c>
      <c r="K28" s="115">
        <f t="shared" si="6"/>
        <v>0</v>
      </c>
      <c r="L28" s="115">
        <f t="shared" si="6"/>
        <v>0</v>
      </c>
      <c r="M28" s="115">
        <f t="shared" si="6"/>
        <v>0</v>
      </c>
      <c r="N28" s="115">
        <f>+N24+N26</f>
        <v>0</v>
      </c>
      <c r="O28" s="115">
        <f t="shared" si="6"/>
        <v>0</v>
      </c>
      <c r="P28" s="116">
        <f t="shared" si="3"/>
        <v>0</v>
      </c>
    </row>
    <row r="29" spans="1:16" ht="18.75">
      <c r="A29" s="8"/>
      <c r="B29" s="304"/>
      <c r="C29" s="7" t="s">
        <v>18</v>
      </c>
      <c r="D29" s="6">
        <f>+D25+D27</f>
        <v>0</v>
      </c>
      <c r="E29" s="6">
        <f>+E25+E27</f>
        <v>0</v>
      </c>
      <c r="F29" s="6">
        <f aca="true" t="shared" si="7" ref="F29:O29">+F25+F27</f>
        <v>0</v>
      </c>
      <c r="G29" s="6">
        <f t="shared" si="7"/>
        <v>0</v>
      </c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6">
        <f t="shared" si="7"/>
        <v>0</v>
      </c>
      <c r="P29" s="117">
        <f t="shared" si="3"/>
        <v>0</v>
      </c>
    </row>
    <row r="30" spans="1:16" ht="18.75">
      <c r="A30" s="3" t="s">
        <v>0</v>
      </c>
      <c r="B30" s="305" t="s">
        <v>37</v>
      </c>
      <c r="C30" s="5" t="s">
        <v>16</v>
      </c>
      <c r="D30" s="115">
        <v>0.095</v>
      </c>
      <c r="E30" s="115">
        <v>0.424</v>
      </c>
      <c r="F30" s="115">
        <v>0.24</v>
      </c>
      <c r="G30" s="115">
        <v>0.342</v>
      </c>
      <c r="H30" s="115">
        <v>0.397</v>
      </c>
      <c r="I30" s="115">
        <v>0.222</v>
      </c>
      <c r="J30" s="115">
        <v>0.034</v>
      </c>
      <c r="K30" s="115"/>
      <c r="L30" s="115">
        <v>0.106</v>
      </c>
      <c r="M30" s="115">
        <v>0.169</v>
      </c>
      <c r="N30" s="115">
        <v>0.136</v>
      </c>
      <c r="O30" s="115">
        <v>0.217</v>
      </c>
      <c r="P30" s="116">
        <f aca="true" t="shared" si="8" ref="P30:P35">SUM(D30:O30)</f>
        <v>2.382</v>
      </c>
    </row>
    <row r="31" spans="1:16" ht="18.75">
      <c r="A31" s="3" t="s">
        <v>38</v>
      </c>
      <c r="B31" s="306"/>
      <c r="C31" s="7" t="s">
        <v>18</v>
      </c>
      <c r="D31" s="6">
        <v>25.83</v>
      </c>
      <c r="E31" s="6">
        <v>90.375</v>
      </c>
      <c r="F31" s="6">
        <v>61.058</v>
      </c>
      <c r="G31" s="6">
        <v>66.362</v>
      </c>
      <c r="H31" s="6">
        <v>49.353</v>
      </c>
      <c r="I31" s="6">
        <v>21.106</v>
      </c>
      <c r="J31" s="6">
        <v>2.31</v>
      </c>
      <c r="K31" s="6"/>
      <c r="L31" s="6">
        <v>18.428</v>
      </c>
      <c r="M31" s="6">
        <v>19.951</v>
      </c>
      <c r="N31" s="6">
        <v>24.623</v>
      </c>
      <c r="O31" s="6">
        <v>65.101</v>
      </c>
      <c r="P31" s="117">
        <f t="shared" si="8"/>
        <v>444.497</v>
      </c>
    </row>
    <row r="32" spans="1:16" ht="18.75">
      <c r="A32" s="3" t="s">
        <v>0</v>
      </c>
      <c r="B32" s="305" t="s">
        <v>39</v>
      </c>
      <c r="C32" s="5" t="s">
        <v>16</v>
      </c>
      <c r="D32" s="115"/>
      <c r="E32" s="115">
        <v>0.042</v>
      </c>
      <c r="F32" s="115">
        <v>0.024</v>
      </c>
      <c r="G32" s="115"/>
      <c r="H32" s="115">
        <v>0.002</v>
      </c>
      <c r="I32" s="115"/>
      <c r="J32" s="115"/>
      <c r="K32" s="115"/>
      <c r="L32" s="115">
        <v>0.006</v>
      </c>
      <c r="M32" s="115"/>
      <c r="N32" s="115">
        <v>0.006</v>
      </c>
      <c r="O32" s="115"/>
      <c r="P32" s="116">
        <f t="shared" si="8"/>
        <v>0.08000000000000002</v>
      </c>
    </row>
    <row r="33" spans="1:16" ht="18.75">
      <c r="A33" s="3" t="s">
        <v>40</v>
      </c>
      <c r="B33" s="306"/>
      <c r="C33" s="7" t="s">
        <v>18</v>
      </c>
      <c r="D33" s="6"/>
      <c r="E33" s="6">
        <v>7.403</v>
      </c>
      <c r="F33" s="6">
        <v>3.15</v>
      </c>
      <c r="G33" s="6"/>
      <c r="H33" s="6">
        <v>0.105</v>
      </c>
      <c r="I33" s="6"/>
      <c r="J33" s="6"/>
      <c r="K33" s="6"/>
      <c r="L33" s="6">
        <v>1.155</v>
      </c>
      <c r="M33" s="6"/>
      <c r="N33" s="6">
        <v>1.89</v>
      </c>
      <c r="O33" s="6"/>
      <c r="P33" s="117">
        <f t="shared" si="8"/>
        <v>13.703</v>
      </c>
    </row>
    <row r="34" spans="1:16" ht="18.75">
      <c r="A34" s="10"/>
      <c r="B34" s="15" t="s">
        <v>20</v>
      </c>
      <c r="C34" s="5" t="s">
        <v>16</v>
      </c>
      <c r="D34" s="115">
        <v>0.112</v>
      </c>
      <c r="E34" s="115">
        <v>0.028</v>
      </c>
      <c r="F34" s="115">
        <v>0.203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6">
        <f t="shared" si="8"/>
        <v>0.343</v>
      </c>
    </row>
    <row r="35" spans="1:16" ht="18.75">
      <c r="A35" s="3" t="s">
        <v>23</v>
      </c>
      <c r="B35" s="7" t="s">
        <v>134</v>
      </c>
      <c r="C35" s="7" t="s">
        <v>18</v>
      </c>
      <c r="D35" s="6">
        <v>23.258</v>
      </c>
      <c r="E35" s="6">
        <v>4.515</v>
      </c>
      <c r="F35" s="6">
        <v>30.87</v>
      </c>
      <c r="G35" s="6"/>
      <c r="H35" s="6"/>
      <c r="I35" s="6"/>
      <c r="J35" s="6"/>
      <c r="K35" s="6"/>
      <c r="L35" s="6"/>
      <c r="M35" s="6"/>
      <c r="N35" s="6"/>
      <c r="O35" s="6"/>
      <c r="P35" s="117">
        <f t="shared" si="8"/>
        <v>58.643</v>
      </c>
    </row>
    <row r="36" spans="1:16" ht="18.75">
      <c r="A36" s="10"/>
      <c r="B36" s="303" t="s">
        <v>129</v>
      </c>
      <c r="C36" s="5" t="s">
        <v>16</v>
      </c>
      <c r="D36" s="115">
        <f>+D30+D32+D34</f>
        <v>0.20700000000000002</v>
      </c>
      <c r="E36" s="115">
        <f aca="true" t="shared" si="9" ref="E36:G37">+E30+E32+E34</f>
        <v>0.494</v>
      </c>
      <c r="F36" s="115">
        <f t="shared" si="9"/>
        <v>0.467</v>
      </c>
      <c r="G36" s="115">
        <f t="shared" si="9"/>
        <v>0.342</v>
      </c>
      <c r="H36" s="115">
        <f aca="true" t="shared" si="10" ref="H36:N37">+H30+H32+H34</f>
        <v>0.399</v>
      </c>
      <c r="I36" s="115">
        <f t="shared" si="10"/>
        <v>0.222</v>
      </c>
      <c r="J36" s="115">
        <f t="shared" si="10"/>
        <v>0.034</v>
      </c>
      <c r="K36" s="115">
        <f t="shared" si="10"/>
        <v>0</v>
      </c>
      <c r="L36" s="115">
        <f t="shared" si="10"/>
        <v>0.112</v>
      </c>
      <c r="M36" s="115">
        <f t="shared" si="10"/>
        <v>0.169</v>
      </c>
      <c r="N36" s="115">
        <f t="shared" si="10"/>
        <v>0.14200000000000002</v>
      </c>
      <c r="O36" s="115">
        <f>+O30+O32+O34</f>
        <v>0.217</v>
      </c>
      <c r="P36" s="116">
        <f aca="true" t="shared" si="11" ref="P36:P47">SUM(D36:O36)</f>
        <v>2.805</v>
      </c>
    </row>
    <row r="37" spans="1:16" ht="18.75">
      <c r="A37" s="8"/>
      <c r="B37" s="304"/>
      <c r="C37" s="7" t="s">
        <v>18</v>
      </c>
      <c r="D37" s="6">
        <f>+D31+D33+D35</f>
        <v>49.087999999999994</v>
      </c>
      <c r="E37" s="6">
        <f t="shared" si="9"/>
        <v>102.293</v>
      </c>
      <c r="F37" s="6">
        <f t="shared" si="9"/>
        <v>95.078</v>
      </c>
      <c r="G37" s="6">
        <f t="shared" si="9"/>
        <v>66.362</v>
      </c>
      <c r="H37" s="6">
        <f t="shared" si="10"/>
        <v>49.458</v>
      </c>
      <c r="I37" s="6">
        <f t="shared" si="10"/>
        <v>21.106</v>
      </c>
      <c r="J37" s="6">
        <f t="shared" si="10"/>
        <v>2.31</v>
      </c>
      <c r="K37" s="6">
        <f t="shared" si="10"/>
        <v>0</v>
      </c>
      <c r="L37" s="6">
        <f t="shared" si="10"/>
        <v>19.583000000000002</v>
      </c>
      <c r="M37" s="6">
        <f t="shared" si="10"/>
        <v>19.951</v>
      </c>
      <c r="N37" s="6">
        <f t="shared" si="10"/>
        <v>26.513</v>
      </c>
      <c r="O37" s="6">
        <f>+O31+O33+O35</f>
        <v>65.101</v>
      </c>
      <c r="P37" s="117">
        <f t="shared" si="11"/>
        <v>516.8430000000001</v>
      </c>
    </row>
    <row r="38" spans="1:16" ht="18.75">
      <c r="A38" s="307" t="s">
        <v>41</v>
      </c>
      <c r="B38" s="308"/>
      <c r="C38" s="5" t="s">
        <v>16</v>
      </c>
      <c r="D38" s="115"/>
      <c r="E38" s="115"/>
      <c r="F38" s="115"/>
      <c r="G38" s="115">
        <v>0.032</v>
      </c>
      <c r="H38" s="115">
        <v>0.08</v>
      </c>
      <c r="I38" s="115">
        <v>0.209</v>
      </c>
      <c r="J38" s="115">
        <v>0.796</v>
      </c>
      <c r="K38" s="115">
        <v>0.282</v>
      </c>
      <c r="L38" s="115">
        <v>0.289</v>
      </c>
      <c r="M38" s="115">
        <v>0.07</v>
      </c>
      <c r="N38" s="115">
        <v>0.052</v>
      </c>
      <c r="O38" s="115">
        <v>0.16</v>
      </c>
      <c r="P38" s="116">
        <f t="shared" si="11"/>
        <v>1.97</v>
      </c>
    </row>
    <row r="39" spans="1:16" ht="18.75">
      <c r="A39" s="309"/>
      <c r="B39" s="310"/>
      <c r="C39" s="7" t="s">
        <v>18</v>
      </c>
      <c r="D39" s="6"/>
      <c r="E39" s="6"/>
      <c r="F39" s="6"/>
      <c r="G39" s="6">
        <v>7.035</v>
      </c>
      <c r="H39" s="6">
        <v>14.228</v>
      </c>
      <c r="I39" s="6">
        <v>57.803</v>
      </c>
      <c r="J39" s="6">
        <v>184.276</v>
      </c>
      <c r="K39" s="6">
        <v>74.289</v>
      </c>
      <c r="L39" s="6">
        <v>53.446</v>
      </c>
      <c r="M39" s="6">
        <v>11.605</v>
      </c>
      <c r="N39" s="6">
        <v>11.13</v>
      </c>
      <c r="O39" s="6">
        <v>24.465</v>
      </c>
      <c r="P39" s="117">
        <f t="shared" si="11"/>
        <v>438.277</v>
      </c>
    </row>
    <row r="40" spans="1:16" ht="18.75">
      <c r="A40" s="307" t="s">
        <v>42</v>
      </c>
      <c r="B40" s="308"/>
      <c r="C40" s="5" t="s">
        <v>16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>
        <v>0.211</v>
      </c>
      <c r="N40" s="115">
        <v>0.13</v>
      </c>
      <c r="O40" s="115"/>
      <c r="P40" s="116">
        <f t="shared" si="11"/>
        <v>0.34099999999999997</v>
      </c>
    </row>
    <row r="41" spans="1:16" ht="18.75">
      <c r="A41" s="309"/>
      <c r="B41" s="310"/>
      <c r="C41" s="7" t="s">
        <v>18</v>
      </c>
      <c r="D41" s="6"/>
      <c r="E41" s="6"/>
      <c r="F41" s="6"/>
      <c r="G41" s="6"/>
      <c r="H41" s="6"/>
      <c r="I41" s="6"/>
      <c r="J41" s="6"/>
      <c r="K41" s="6"/>
      <c r="L41" s="6"/>
      <c r="M41" s="6">
        <v>51.818</v>
      </c>
      <c r="N41" s="6">
        <v>23.73</v>
      </c>
      <c r="O41" s="6"/>
      <c r="P41" s="117">
        <f t="shared" si="11"/>
        <v>75.548</v>
      </c>
    </row>
    <row r="42" spans="1:16" ht="18.75">
      <c r="A42" s="307" t="s">
        <v>43</v>
      </c>
      <c r="B42" s="308"/>
      <c r="C42" s="5" t="s">
        <v>16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>
        <f t="shared" si="11"/>
        <v>0</v>
      </c>
    </row>
    <row r="43" spans="1:16" ht="18.75">
      <c r="A43" s="309"/>
      <c r="B43" s="310"/>
      <c r="C43" s="7" t="s">
        <v>18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17">
        <f t="shared" si="11"/>
        <v>0</v>
      </c>
    </row>
    <row r="44" spans="1:16" ht="18.75">
      <c r="A44" s="307" t="s">
        <v>44</v>
      </c>
      <c r="B44" s="308"/>
      <c r="C44" s="5" t="s">
        <v>16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>
        <f t="shared" si="11"/>
        <v>0</v>
      </c>
    </row>
    <row r="45" spans="1:16" ht="18.75">
      <c r="A45" s="309"/>
      <c r="B45" s="310"/>
      <c r="C45" s="7" t="s">
        <v>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17">
        <f t="shared" si="11"/>
        <v>0</v>
      </c>
    </row>
    <row r="46" spans="1:16" ht="18.75">
      <c r="A46" s="307" t="s">
        <v>45</v>
      </c>
      <c r="B46" s="308"/>
      <c r="C46" s="5" t="s">
        <v>16</v>
      </c>
      <c r="D46" s="115"/>
      <c r="E46" s="115"/>
      <c r="F46" s="115"/>
      <c r="G46" s="115"/>
      <c r="H46" s="115"/>
      <c r="I46" s="115"/>
      <c r="J46" s="115">
        <v>0.012</v>
      </c>
      <c r="K46" s="115">
        <v>0.002</v>
      </c>
      <c r="L46" s="115">
        <v>0.002</v>
      </c>
      <c r="M46" s="115"/>
      <c r="N46" s="115"/>
      <c r="O46" s="115"/>
      <c r="P46" s="116">
        <f t="shared" si="11"/>
        <v>0.016</v>
      </c>
    </row>
    <row r="47" spans="1:16" ht="18.75">
      <c r="A47" s="309"/>
      <c r="B47" s="310"/>
      <c r="C47" s="7" t="s">
        <v>18</v>
      </c>
      <c r="D47" s="6"/>
      <c r="E47" s="6"/>
      <c r="F47" s="6"/>
      <c r="G47" s="6"/>
      <c r="H47" s="6"/>
      <c r="I47" s="6"/>
      <c r="J47" s="6">
        <v>1.995</v>
      </c>
      <c r="K47" s="6">
        <v>0.315</v>
      </c>
      <c r="L47" s="6">
        <v>0.21</v>
      </c>
      <c r="M47" s="6"/>
      <c r="N47" s="6"/>
      <c r="O47" s="6"/>
      <c r="P47" s="117">
        <f t="shared" si="11"/>
        <v>2.52</v>
      </c>
    </row>
    <row r="48" spans="1:16" ht="18.75">
      <c r="A48" s="307" t="s">
        <v>46</v>
      </c>
      <c r="B48" s="308"/>
      <c r="C48" s="5" t="s">
        <v>16</v>
      </c>
      <c r="D48" s="115">
        <v>0.002</v>
      </c>
      <c r="E48" s="115"/>
      <c r="F48" s="115">
        <v>0.008</v>
      </c>
      <c r="G48" s="115"/>
      <c r="H48" s="115"/>
      <c r="I48" s="115">
        <v>0.062</v>
      </c>
      <c r="J48" s="115">
        <v>0.09</v>
      </c>
      <c r="K48" s="115">
        <v>0.038</v>
      </c>
      <c r="L48" s="115">
        <v>0.102</v>
      </c>
      <c r="M48" s="115">
        <v>0.07</v>
      </c>
      <c r="N48" s="115">
        <v>0.084</v>
      </c>
      <c r="O48" s="115">
        <v>0.01</v>
      </c>
      <c r="P48" s="116">
        <f>SUM(D48:O48)</f>
        <v>0.466</v>
      </c>
    </row>
    <row r="49" spans="1:16" ht="18.75">
      <c r="A49" s="309"/>
      <c r="B49" s="310"/>
      <c r="C49" s="7" t="s">
        <v>18</v>
      </c>
      <c r="D49" s="6">
        <v>0.105</v>
      </c>
      <c r="E49" s="6"/>
      <c r="F49" s="6">
        <v>0.84</v>
      </c>
      <c r="G49" s="6"/>
      <c r="H49" s="6"/>
      <c r="I49" s="6">
        <v>8.033</v>
      </c>
      <c r="J49" s="6">
        <v>16.695</v>
      </c>
      <c r="K49" s="6">
        <v>7.298</v>
      </c>
      <c r="L49" s="6">
        <v>12.601</v>
      </c>
      <c r="M49" s="6">
        <v>6.722</v>
      </c>
      <c r="N49" s="6">
        <v>13.337</v>
      </c>
      <c r="O49" s="6">
        <v>3.15</v>
      </c>
      <c r="P49" s="117">
        <f>SUM(D49:O49)</f>
        <v>68.781</v>
      </c>
    </row>
    <row r="50" spans="1:16" ht="18.75">
      <c r="A50" s="307" t="s">
        <v>47</v>
      </c>
      <c r="B50" s="308"/>
      <c r="C50" s="5" t="s">
        <v>16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>
        <f>SUM(D50:O50)</f>
        <v>0</v>
      </c>
    </row>
    <row r="51" spans="1:16" ht="18.75">
      <c r="A51" s="309"/>
      <c r="B51" s="310"/>
      <c r="C51" s="7" t="s">
        <v>18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17">
        <f>SUM(D51:O51)</f>
        <v>0</v>
      </c>
    </row>
    <row r="52" spans="1:16" ht="18.75">
      <c r="A52" s="307" t="s">
        <v>48</v>
      </c>
      <c r="B52" s="308"/>
      <c r="C52" s="5" t="s">
        <v>16</v>
      </c>
      <c r="D52" s="115"/>
      <c r="E52" s="115"/>
      <c r="F52" s="115"/>
      <c r="G52" s="115"/>
      <c r="H52" s="115">
        <v>0.008</v>
      </c>
      <c r="I52" s="115">
        <v>0.02</v>
      </c>
      <c r="J52" s="115"/>
      <c r="K52" s="115"/>
      <c r="L52" s="115">
        <v>0.148</v>
      </c>
      <c r="M52" s="115">
        <v>0.849</v>
      </c>
      <c r="N52" s="115">
        <v>0.856</v>
      </c>
      <c r="O52" s="115">
        <v>0.036</v>
      </c>
      <c r="P52" s="116">
        <f aca="true" t="shared" si="12" ref="P52:P67">SUM(D52:O52)</f>
        <v>1.9169999999999998</v>
      </c>
    </row>
    <row r="53" spans="1:16" ht="18.75">
      <c r="A53" s="309"/>
      <c r="B53" s="310"/>
      <c r="C53" s="7" t="s">
        <v>18</v>
      </c>
      <c r="D53" s="6"/>
      <c r="E53" s="6"/>
      <c r="F53" s="6"/>
      <c r="G53" s="6"/>
      <c r="H53" s="6">
        <v>3.465</v>
      </c>
      <c r="I53" s="6">
        <v>11.025</v>
      </c>
      <c r="J53" s="6"/>
      <c r="K53" s="6"/>
      <c r="L53" s="6">
        <v>53.97</v>
      </c>
      <c r="M53" s="6">
        <v>276.256</v>
      </c>
      <c r="N53" s="6">
        <v>264.097</v>
      </c>
      <c r="O53" s="6">
        <v>6.51</v>
      </c>
      <c r="P53" s="117">
        <f t="shared" si="12"/>
        <v>615.3229999999999</v>
      </c>
    </row>
    <row r="54" spans="1:16" ht="18.75">
      <c r="A54" s="3" t="s">
        <v>0</v>
      </c>
      <c r="B54" s="305" t="s">
        <v>135</v>
      </c>
      <c r="C54" s="5" t="s">
        <v>16</v>
      </c>
      <c r="D54" s="115"/>
      <c r="E54" s="115"/>
      <c r="F54" s="115"/>
      <c r="G54" s="115"/>
      <c r="H54" s="115">
        <v>0.004</v>
      </c>
      <c r="I54" s="115">
        <v>0.015</v>
      </c>
      <c r="J54" s="115">
        <v>0.018</v>
      </c>
      <c r="K54" s="115">
        <v>0.106</v>
      </c>
      <c r="L54" s="115">
        <v>0.072</v>
      </c>
      <c r="M54" s="115">
        <v>0.006</v>
      </c>
      <c r="N54" s="115">
        <v>0.01</v>
      </c>
      <c r="O54" s="115">
        <v>0.026</v>
      </c>
      <c r="P54" s="116">
        <f t="shared" si="12"/>
        <v>0.257</v>
      </c>
    </row>
    <row r="55" spans="1:16" ht="18.75">
      <c r="A55" s="3" t="s">
        <v>38</v>
      </c>
      <c r="B55" s="306"/>
      <c r="C55" s="7" t="s">
        <v>18</v>
      </c>
      <c r="D55" s="6"/>
      <c r="E55" s="6"/>
      <c r="F55" s="6"/>
      <c r="G55" s="6"/>
      <c r="H55" s="6">
        <v>1.575</v>
      </c>
      <c r="I55" s="6">
        <v>7.875</v>
      </c>
      <c r="J55" s="6">
        <v>6.09</v>
      </c>
      <c r="K55" s="6">
        <v>31.185</v>
      </c>
      <c r="L55" s="6">
        <v>12.705</v>
      </c>
      <c r="M55" s="6">
        <v>1.575</v>
      </c>
      <c r="N55" s="6">
        <v>2.31</v>
      </c>
      <c r="O55" s="6">
        <v>5.355</v>
      </c>
      <c r="P55" s="117">
        <f t="shared" si="12"/>
        <v>68.67</v>
      </c>
    </row>
    <row r="56" spans="1:16" ht="18.75">
      <c r="A56" s="3" t="s">
        <v>17</v>
      </c>
      <c r="B56" s="15" t="s">
        <v>20</v>
      </c>
      <c r="C56" s="5" t="s">
        <v>16</v>
      </c>
      <c r="D56" s="115">
        <v>0.106</v>
      </c>
      <c r="E56" s="115">
        <v>0.028</v>
      </c>
      <c r="F56" s="115">
        <v>0.009</v>
      </c>
      <c r="G56" s="115">
        <v>0.002</v>
      </c>
      <c r="H56" s="115"/>
      <c r="I56" s="115">
        <v>0.092</v>
      </c>
      <c r="J56" s="115">
        <v>0.048</v>
      </c>
      <c r="K56" s="115">
        <v>0.046</v>
      </c>
      <c r="L56" s="115">
        <v>0.116</v>
      </c>
      <c r="M56" s="115">
        <v>0.108</v>
      </c>
      <c r="N56" s="115">
        <v>0.062</v>
      </c>
      <c r="O56" s="115">
        <v>0.14</v>
      </c>
      <c r="P56" s="116">
        <f t="shared" si="12"/>
        <v>0.757</v>
      </c>
    </row>
    <row r="57" spans="1:16" ht="18.75">
      <c r="A57" s="3" t="s">
        <v>23</v>
      </c>
      <c r="B57" s="7" t="s">
        <v>233</v>
      </c>
      <c r="C57" s="7" t="s">
        <v>18</v>
      </c>
      <c r="D57" s="6">
        <v>11.445</v>
      </c>
      <c r="E57" s="6">
        <v>3.36</v>
      </c>
      <c r="F57" s="6">
        <v>1.575</v>
      </c>
      <c r="G57" s="6">
        <v>0.315</v>
      </c>
      <c r="H57" s="6"/>
      <c r="I57" s="6">
        <v>38.115</v>
      </c>
      <c r="J57" s="6">
        <v>20.681</v>
      </c>
      <c r="K57" s="6">
        <v>7.56</v>
      </c>
      <c r="L57" s="6">
        <v>13.073</v>
      </c>
      <c r="M57" s="6">
        <v>11.133</v>
      </c>
      <c r="N57" s="6">
        <v>8.82</v>
      </c>
      <c r="O57" s="6">
        <v>21</v>
      </c>
      <c r="P57" s="117">
        <f t="shared" si="12"/>
        <v>137.077</v>
      </c>
    </row>
    <row r="58" spans="1:16" ht="18.75">
      <c r="A58" s="10"/>
      <c r="B58" s="303" t="s">
        <v>132</v>
      </c>
      <c r="C58" s="5" t="s">
        <v>16</v>
      </c>
      <c r="D58" s="115">
        <f>+D54+D56</f>
        <v>0.106</v>
      </c>
      <c r="E58" s="115">
        <f aca="true" t="shared" si="13" ref="E58:G59">+E54+E56</f>
        <v>0.028</v>
      </c>
      <c r="F58" s="115">
        <f t="shared" si="13"/>
        <v>0.009</v>
      </c>
      <c r="G58" s="115">
        <f t="shared" si="13"/>
        <v>0.002</v>
      </c>
      <c r="H58" s="115">
        <f aca="true" t="shared" si="14" ref="H58:O59">+H54+H56</f>
        <v>0.004</v>
      </c>
      <c r="I58" s="115">
        <f t="shared" si="14"/>
        <v>0.107</v>
      </c>
      <c r="J58" s="115">
        <f t="shared" si="14"/>
        <v>0.066</v>
      </c>
      <c r="K58" s="115">
        <f t="shared" si="14"/>
        <v>0.152</v>
      </c>
      <c r="L58" s="115">
        <f t="shared" si="14"/>
        <v>0.188</v>
      </c>
      <c r="M58" s="115">
        <f t="shared" si="14"/>
        <v>0.114</v>
      </c>
      <c r="N58" s="115">
        <f t="shared" si="14"/>
        <v>0.072</v>
      </c>
      <c r="O58" s="115">
        <f t="shared" si="14"/>
        <v>0.166</v>
      </c>
      <c r="P58" s="116">
        <f t="shared" si="12"/>
        <v>1.0139999999999998</v>
      </c>
    </row>
    <row r="59" spans="1:16" ht="18.75">
      <c r="A59" s="8"/>
      <c r="B59" s="304"/>
      <c r="C59" s="7" t="s">
        <v>18</v>
      </c>
      <c r="D59" s="6">
        <f>+D55+D57</f>
        <v>11.445</v>
      </c>
      <c r="E59" s="6">
        <f t="shared" si="13"/>
        <v>3.36</v>
      </c>
      <c r="F59" s="6">
        <f t="shared" si="13"/>
        <v>1.575</v>
      </c>
      <c r="G59" s="6">
        <f t="shared" si="13"/>
        <v>0.315</v>
      </c>
      <c r="H59" s="6">
        <f t="shared" si="14"/>
        <v>1.575</v>
      </c>
      <c r="I59" s="6">
        <f t="shared" si="14"/>
        <v>45.99</v>
      </c>
      <c r="J59" s="6">
        <f t="shared" si="14"/>
        <v>26.771</v>
      </c>
      <c r="K59" s="6">
        <f t="shared" si="14"/>
        <v>38.745</v>
      </c>
      <c r="L59" s="6">
        <f t="shared" si="14"/>
        <v>25.778</v>
      </c>
      <c r="M59" s="6">
        <f t="shared" si="14"/>
        <v>12.707999999999998</v>
      </c>
      <c r="N59" s="6">
        <f t="shared" si="14"/>
        <v>11.13</v>
      </c>
      <c r="O59" s="6">
        <f t="shared" si="14"/>
        <v>26.355</v>
      </c>
      <c r="P59" s="117">
        <f t="shared" si="12"/>
        <v>205.74699999999999</v>
      </c>
    </row>
    <row r="60" spans="1:16" ht="18.75">
      <c r="A60" s="3" t="s">
        <v>0</v>
      </c>
      <c r="B60" s="305" t="s">
        <v>137</v>
      </c>
      <c r="C60" s="5" t="s">
        <v>16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>
        <f t="shared" si="12"/>
        <v>0</v>
      </c>
    </row>
    <row r="61" spans="1:16" ht="18.75">
      <c r="A61" s="3" t="s">
        <v>49</v>
      </c>
      <c r="B61" s="306"/>
      <c r="C61" s="7" t="s">
        <v>18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17">
        <f t="shared" si="12"/>
        <v>0</v>
      </c>
    </row>
    <row r="62" spans="1:16" ht="18.75">
      <c r="A62" s="3" t="s">
        <v>0</v>
      </c>
      <c r="B62" s="15" t="s">
        <v>50</v>
      </c>
      <c r="C62" s="5" t="s">
        <v>16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>
        <f t="shared" si="12"/>
        <v>0</v>
      </c>
    </row>
    <row r="63" spans="1:16" ht="18.75">
      <c r="A63" s="3" t="s">
        <v>51</v>
      </c>
      <c r="B63" s="7" t="s">
        <v>52</v>
      </c>
      <c r="C63" s="7" t="s">
        <v>18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17">
        <f t="shared" si="12"/>
        <v>0</v>
      </c>
    </row>
    <row r="64" spans="1:16" ht="18.75">
      <c r="A64" s="3" t="s">
        <v>0</v>
      </c>
      <c r="B64" s="305" t="s">
        <v>53</v>
      </c>
      <c r="C64" s="5" t="s">
        <v>16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>
        <f t="shared" si="12"/>
        <v>0</v>
      </c>
    </row>
    <row r="65" spans="1:16" ht="18.75">
      <c r="A65" s="3" t="s">
        <v>23</v>
      </c>
      <c r="B65" s="306"/>
      <c r="C65" s="7" t="s">
        <v>18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17">
        <f t="shared" si="12"/>
        <v>0</v>
      </c>
    </row>
    <row r="66" spans="1:16" ht="18.75">
      <c r="A66" s="10"/>
      <c r="B66" s="15" t="s">
        <v>20</v>
      </c>
      <c r="C66" s="5" t="s">
        <v>16</v>
      </c>
      <c r="D66" s="115">
        <v>0.122</v>
      </c>
      <c r="E66" s="115">
        <v>0.144</v>
      </c>
      <c r="F66" s="115">
        <v>0.252</v>
      </c>
      <c r="G66" s="115">
        <v>0.097</v>
      </c>
      <c r="H66" s="115">
        <v>0.087</v>
      </c>
      <c r="I66" s="115">
        <v>0.046</v>
      </c>
      <c r="J66" s="115"/>
      <c r="K66" s="115"/>
      <c r="L66" s="115">
        <v>0.002</v>
      </c>
      <c r="M66" s="115"/>
      <c r="N66" s="115"/>
      <c r="O66" s="115"/>
      <c r="P66" s="116">
        <f t="shared" si="12"/>
        <v>0.75</v>
      </c>
    </row>
    <row r="67" spans="1:16" ht="19.5" thickBot="1">
      <c r="A67" s="11" t="s">
        <v>0</v>
      </c>
      <c r="B67" s="12" t="s">
        <v>138</v>
      </c>
      <c r="C67" s="12" t="s">
        <v>18</v>
      </c>
      <c r="D67" s="140">
        <v>26.565</v>
      </c>
      <c r="E67" s="140">
        <v>27.615</v>
      </c>
      <c r="F67" s="140">
        <v>42.263</v>
      </c>
      <c r="G67" s="140">
        <v>19.163</v>
      </c>
      <c r="H67" s="140">
        <v>7.771</v>
      </c>
      <c r="I67" s="140">
        <v>2.31</v>
      </c>
      <c r="J67" s="140"/>
      <c r="K67" s="140"/>
      <c r="L67" s="140">
        <v>0.21</v>
      </c>
      <c r="M67" s="140"/>
      <c r="N67" s="140"/>
      <c r="O67" s="140"/>
      <c r="P67" s="121">
        <f t="shared" si="12"/>
        <v>125.89699999999999</v>
      </c>
    </row>
    <row r="68" spans="4:16" ht="18.75">
      <c r="D68" s="35"/>
      <c r="P68" s="27"/>
    </row>
    <row r="69" spans="1:16" ht="19.5" thickBot="1">
      <c r="A69" s="13" t="s">
        <v>98</v>
      </c>
      <c r="B69" s="3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 t="s">
        <v>139</v>
      </c>
      <c r="P69" s="13"/>
    </row>
    <row r="70" spans="1:16" ht="18.75">
      <c r="A70" s="8"/>
      <c r="B70" s="9"/>
      <c r="C70" s="9"/>
      <c r="D70" s="28" t="s">
        <v>2</v>
      </c>
      <c r="E70" s="28" t="s">
        <v>91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14</v>
      </c>
    </row>
    <row r="71" spans="1:16" ht="18.75">
      <c r="A71" s="3" t="s">
        <v>49</v>
      </c>
      <c r="B71" s="303" t="s">
        <v>140</v>
      </c>
      <c r="C71" s="5" t="s">
        <v>16</v>
      </c>
      <c r="D71" s="115">
        <f>D60+D62+D64+D66</f>
        <v>0.122</v>
      </c>
      <c r="E71" s="115">
        <f aca="true" t="shared" si="15" ref="E71:G72">+E60+E62+E64+E66</f>
        <v>0.144</v>
      </c>
      <c r="F71" s="115">
        <f t="shared" si="15"/>
        <v>0.252</v>
      </c>
      <c r="G71" s="115">
        <f t="shared" si="15"/>
        <v>0.097</v>
      </c>
      <c r="H71" s="115">
        <f aca="true" t="shared" si="16" ref="H71:N72">+H60+H62+H64+H66</f>
        <v>0.087</v>
      </c>
      <c r="I71" s="115">
        <f t="shared" si="16"/>
        <v>0.046</v>
      </c>
      <c r="J71" s="115">
        <f t="shared" si="16"/>
        <v>0</v>
      </c>
      <c r="K71" s="115">
        <f t="shared" si="16"/>
        <v>0</v>
      </c>
      <c r="L71" s="115">
        <f t="shared" si="16"/>
        <v>0.002</v>
      </c>
      <c r="M71" s="115">
        <f t="shared" si="16"/>
        <v>0</v>
      </c>
      <c r="N71" s="115">
        <f t="shared" si="16"/>
        <v>0</v>
      </c>
      <c r="O71" s="115">
        <f>+O60+O62+O64+O66</f>
        <v>0</v>
      </c>
      <c r="P71" s="116">
        <f aca="true" t="shared" si="17" ref="P71:P80">SUM(D71:O71)</f>
        <v>0.75</v>
      </c>
    </row>
    <row r="72" spans="1:16" ht="18.75">
      <c r="A72" s="14" t="s">
        <v>51</v>
      </c>
      <c r="B72" s="304"/>
      <c r="C72" s="7" t="s">
        <v>18</v>
      </c>
      <c r="D72" s="6">
        <f>D61+D63+D65+D67</f>
        <v>26.565</v>
      </c>
      <c r="E72" s="6">
        <f t="shared" si="15"/>
        <v>27.615</v>
      </c>
      <c r="F72" s="6">
        <f t="shared" si="15"/>
        <v>42.263</v>
      </c>
      <c r="G72" s="6">
        <f t="shared" si="15"/>
        <v>19.163</v>
      </c>
      <c r="H72" s="6">
        <f t="shared" si="16"/>
        <v>7.771</v>
      </c>
      <c r="I72" s="6">
        <f t="shared" si="16"/>
        <v>2.31</v>
      </c>
      <c r="J72" s="6">
        <f t="shared" si="16"/>
        <v>0</v>
      </c>
      <c r="K72" s="6">
        <f t="shared" si="16"/>
        <v>0</v>
      </c>
      <c r="L72" s="6">
        <f t="shared" si="16"/>
        <v>0.21</v>
      </c>
      <c r="M72" s="122">
        <f t="shared" si="16"/>
        <v>0</v>
      </c>
      <c r="N72" s="6">
        <f t="shared" si="16"/>
        <v>0</v>
      </c>
      <c r="O72" s="6">
        <f>+O61+O63+O65+O67</f>
        <v>0</v>
      </c>
      <c r="P72" s="117">
        <f t="shared" si="17"/>
        <v>125.89699999999999</v>
      </c>
    </row>
    <row r="73" spans="1:16" ht="18.75">
      <c r="A73" s="3" t="s">
        <v>0</v>
      </c>
      <c r="B73" s="305" t="s">
        <v>54</v>
      </c>
      <c r="C73" s="5" t="s">
        <v>16</v>
      </c>
      <c r="D73" s="115">
        <v>0.282</v>
      </c>
      <c r="E73" s="115">
        <v>0.14</v>
      </c>
      <c r="F73" s="115">
        <v>0.032</v>
      </c>
      <c r="G73" s="115">
        <v>0.152</v>
      </c>
      <c r="H73" s="115">
        <v>0.282</v>
      </c>
      <c r="I73" s="115">
        <v>0.42</v>
      </c>
      <c r="J73" s="115">
        <v>0.36</v>
      </c>
      <c r="K73" s="115">
        <v>0.181</v>
      </c>
      <c r="L73" s="115">
        <v>0.182</v>
      </c>
      <c r="M73" s="118">
        <v>0.32</v>
      </c>
      <c r="N73" s="115">
        <v>0.34</v>
      </c>
      <c r="O73" s="115">
        <v>0.311</v>
      </c>
      <c r="P73" s="116">
        <f t="shared" si="17"/>
        <v>3.0019999999999993</v>
      </c>
    </row>
    <row r="74" spans="1:16" ht="18.75">
      <c r="A74" s="3" t="s">
        <v>34</v>
      </c>
      <c r="B74" s="306"/>
      <c r="C74" s="7" t="s">
        <v>18</v>
      </c>
      <c r="D74" s="6">
        <v>58.172</v>
      </c>
      <c r="E74" s="6">
        <v>36.488</v>
      </c>
      <c r="F74" s="6">
        <v>13.545</v>
      </c>
      <c r="G74" s="6">
        <v>67.2</v>
      </c>
      <c r="H74" s="6">
        <v>90.406</v>
      </c>
      <c r="I74" s="6">
        <v>183.804</v>
      </c>
      <c r="J74" s="6">
        <v>144.113</v>
      </c>
      <c r="K74" s="6">
        <v>46.935</v>
      </c>
      <c r="L74" s="6">
        <v>73.554</v>
      </c>
      <c r="M74" s="6">
        <v>102.743</v>
      </c>
      <c r="N74" s="6">
        <v>104.297</v>
      </c>
      <c r="O74" s="6">
        <v>90.154</v>
      </c>
      <c r="P74" s="117">
        <f t="shared" si="17"/>
        <v>1011.4110000000001</v>
      </c>
    </row>
    <row r="75" spans="1:16" ht="18.75">
      <c r="A75" s="3" t="s">
        <v>0</v>
      </c>
      <c r="B75" s="305" t="s">
        <v>55</v>
      </c>
      <c r="C75" s="5" t="s">
        <v>16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6">
        <f t="shared" si="17"/>
        <v>0</v>
      </c>
    </row>
    <row r="76" spans="1:16" ht="18.75">
      <c r="A76" s="3" t="s">
        <v>0</v>
      </c>
      <c r="B76" s="306"/>
      <c r="C76" s="7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17">
        <f t="shared" si="17"/>
        <v>0</v>
      </c>
    </row>
    <row r="77" spans="1:16" ht="18.75">
      <c r="A77" s="3" t="s">
        <v>56</v>
      </c>
      <c r="B77" s="15" t="s">
        <v>57</v>
      </c>
      <c r="C77" s="5" t="s">
        <v>16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>
        <f t="shared" si="17"/>
        <v>0</v>
      </c>
    </row>
    <row r="78" spans="1:16" ht="18.75">
      <c r="A78" s="10"/>
      <c r="B78" s="7" t="s">
        <v>58</v>
      </c>
      <c r="C78" s="7" t="s">
        <v>18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17">
        <f t="shared" si="17"/>
        <v>0</v>
      </c>
    </row>
    <row r="79" spans="1:16" ht="18.75">
      <c r="A79" s="10"/>
      <c r="B79" s="305" t="s">
        <v>59</v>
      </c>
      <c r="C79" s="5" t="s">
        <v>16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6">
        <f t="shared" si="17"/>
        <v>0</v>
      </c>
    </row>
    <row r="80" spans="1:16" ht="18.75">
      <c r="A80" s="3" t="s">
        <v>17</v>
      </c>
      <c r="B80" s="306"/>
      <c r="C80" s="7" t="s">
        <v>18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17">
        <f t="shared" si="17"/>
        <v>0</v>
      </c>
    </row>
    <row r="81" spans="1:16" ht="18.75">
      <c r="A81" s="10"/>
      <c r="B81" s="15" t="s">
        <v>20</v>
      </c>
      <c r="C81" s="5" t="s">
        <v>16</v>
      </c>
      <c r="D81" s="115">
        <v>1.678</v>
      </c>
      <c r="E81" s="115">
        <v>1.179</v>
      </c>
      <c r="F81" s="115">
        <v>1.119</v>
      </c>
      <c r="G81" s="115">
        <v>2.062</v>
      </c>
      <c r="H81" s="115">
        <v>2.708</v>
      </c>
      <c r="I81" s="115">
        <v>2.618</v>
      </c>
      <c r="J81" s="115">
        <v>1.854</v>
      </c>
      <c r="K81" s="115">
        <v>2.052</v>
      </c>
      <c r="L81" s="115">
        <v>3.488</v>
      </c>
      <c r="M81" s="115">
        <v>2.066</v>
      </c>
      <c r="N81" s="115">
        <v>2.116</v>
      </c>
      <c r="O81" s="115">
        <v>2.397</v>
      </c>
      <c r="P81" s="116">
        <f aca="true" t="shared" si="18" ref="P81:P94">SUM(D81:O81)</f>
        <v>25.336999999999996</v>
      </c>
    </row>
    <row r="82" spans="1:16" ht="18.75">
      <c r="A82" s="10"/>
      <c r="B82" s="7" t="s">
        <v>60</v>
      </c>
      <c r="C82" s="7" t="s">
        <v>18</v>
      </c>
      <c r="D82" s="6">
        <v>336.895</v>
      </c>
      <c r="E82" s="6">
        <v>251.387</v>
      </c>
      <c r="F82" s="6">
        <v>297.923</v>
      </c>
      <c r="G82" s="6">
        <v>532.827</v>
      </c>
      <c r="H82" s="6">
        <v>615.77</v>
      </c>
      <c r="I82" s="6">
        <v>624.724</v>
      </c>
      <c r="J82" s="6">
        <v>420.297</v>
      </c>
      <c r="K82" s="6">
        <v>351.867</v>
      </c>
      <c r="L82" s="6">
        <v>506.364</v>
      </c>
      <c r="M82" s="6">
        <v>370.358</v>
      </c>
      <c r="N82" s="6">
        <v>427.335</v>
      </c>
      <c r="O82" s="6">
        <v>853.73</v>
      </c>
      <c r="P82" s="117">
        <f t="shared" si="18"/>
        <v>5589.477000000001</v>
      </c>
    </row>
    <row r="83" spans="1:16" ht="18.75">
      <c r="A83" s="3" t="s">
        <v>23</v>
      </c>
      <c r="B83" s="303" t="s">
        <v>132</v>
      </c>
      <c r="C83" s="5" t="s">
        <v>16</v>
      </c>
      <c r="D83" s="115">
        <f>+D73+D75+D77+D79+D81</f>
        <v>1.96</v>
      </c>
      <c r="E83" s="115">
        <f aca="true" t="shared" si="19" ref="E83:G84">+E73+E75+E77+E79+E81</f>
        <v>1.319</v>
      </c>
      <c r="F83" s="115">
        <f t="shared" si="19"/>
        <v>1.151</v>
      </c>
      <c r="G83" s="115">
        <f t="shared" si="19"/>
        <v>2.214</v>
      </c>
      <c r="H83" s="115">
        <f aca="true" t="shared" si="20" ref="H83:O84">+H73+H75+H77+H79+H81</f>
        <v>2.99</v>
      </c>
      <c r="I83" s="115">
        <f t="shared" si="20"/>
        <v>3.038</v>
      </c>
      <c r="J83" s="115">
        <f t="shared" si="20"/>
        <v>2.214</v>
      </c>
      <c r="K83" s="115">
        <f t="shared" si="20"/>
        <v>2.233</v>
      </c>
      <c r="L83" s="115">
        <f t="shared" si="20"/>
        <v>3.67</v>
      </c>
      <c r="M83" s="115">
        <f t="shared" si="20"/>
        <v>2.3859999999999997</v>
      </c>
      <c r="N83" s="115">
        <f t="shared" si="20"/>
        <v>2.456</v>
      </c>
      <c r="O83" s="115">
        <f t="shared" si="20"/>
        <v>2.7079999999999997</v>
      </c>
      <c r="P83" s="116">
        <f t="shared" si="18"/>
        <v>28.339</v>
      </c>
    </row>
    <row r="84" spans="1:16" ht="18.75">
      <c r="A84" s="8"/>
      <c r="B84" s="304"/>
      <c r="C84" s="7" t="s">
        <v>18</v>
      </c>
      <c r="D84" s="6">
        <f>+D74+D76+D78+D80+D82</f>
        <v>395.067</v>
      </c>
      <c r="E84" s="6">
        <f t="shared" si="19"/>
        <v>287.875</v>
      </c>
      <c r="F84" s="6">
        <f t="shared" si="19"/>
        <v>311.468</v>
      </c>
      <c r="G84" s="6">
        <f t="shared" si="19"/>
        <v>600.027</v>
      </c>
      <c r="H84" s="6">
        <f t="shared" si="20"/>
        <v>706.1759999999999</v>
      </c>
      <c r="I84" s="6">
        <f t="shared" si="20"/>
        <v>808.528</v>
      </c>
      <c r="J84" s="6">
        <f t="shared" si="20"/>
        <v>564.4100000000001</v>
      </c>
      <c r="K84" s="6">
        <f t="shared" si="20"/>
        <v>398.802</v>
      </c>
      <c r="L84" s="6">
        <f t="shared" si="20"/>
        <v>579.918</v>
      </c>
      <c r="M84" s="6">
        <f t="shared" si="20"/>
        <v>473.101</v>
      </c>
      <c r="N84" s="6">
        <f t="shared" si="20"/>
        <v>531.632</v>
      </c>
      <c r="O84" s="6">
        <f t="shared" si="20"/>
        <v>943.884</v>
      </c>
      <c r="P84" s="117">
        <f t="shared" si="18"/>
        <v>6600.888</v>
      </c>
    </row>
    <row r="85" spans="1:16" ht="18.75">
      <c r="A85" s="307" t="s">
        <v>234</v>
      </c>
      <c r="B85" s="308"/>
      <c r="C85" s="5" t="s">
        <v>16</v>
      </c>
      <c r="D85" s="115">
        <v>0.03</v>
      </c>
      <c r="E85" s="115">
        <v>0.04</v>
      </c>
      <c r="F85" s="115">
        <v>0.04</v>
      </c>
      <c r="G85" s="115">
        <v>0.1</v>
      </c>
      <c r="H85" s="115">
        <v>0.115</v>
      </c>
      <c r="I85" s="115">
        <v>0.129</v>
      </c>
      <c r="J85" s="115">
        <v>0.018</v>
      </c>
      <c r="K85" s="115">
        <v>0.021</v>
      </c>
      <c r="L85" s="115">
        <v>0.022</v>
      </c>
      <c r="M85" s="115">
        <v>0.169</v>
      </c>
      <c r="N85" s="115">
        <v>0.08</v>
      </c>
      <c r="O85" s="115">
        <v>0.038</v>
      </c>
      <c r="P85" s="116">
        <f t="shared" si="18"/>
        <v>0.802</v>
      </c>
    </row>
    <row r="86" spans="1:16" ht="18.75">
      <c r="A86" s="309"/>
      <c r="B86" s="310"/>
      <c r="C86" s="7" t="s">
        <v>18</v>
      </c>
      <c r="D86" s="6">
        <v>8.19</v>
      </c>
      <c r="E86" s="6">
        <v>12.285</v>
      </c>
      <c r="F86" s="6">
        <v>11.76</v>
      </c>
      <c r="G86" s="6">
        <v>40.635</v>
      </c>
      <c r="H86" s="6">
        <v>31.08</v>
      </c>
      <c r="I86" s="6">
        <v>32.655</v>
      </c>
      <c r="J86" s="6">
        <v>5.145</v>
      </c>
      <c r="K86" s="6">
        <v>9.45</v>
      </c>
      <c r="L86" s="6">
        <v>6.09</v>
      </c>
      <c r="M86" s="6">
        <v>54.863</v>
      </c>
      <c r="N86" s="6">
        <v>24.255</v>
      </c>
      <c r="O86" s="6">
        <v>10.185</v>
      </c>
      <c r="P86" s="117">
        <f t="shared" si="18"/>
        <v>246.59300000000002</v>
      </c>
    </row>
    <row r="87" spans="1:16" ht="18.75">
      <c r="A87" s="307" t="s">
        <v>61</v>
      </c>
      <c r="B87" s="308"/>
      <c r="C87" s="5" t="s">
        <v>16</v>
      </c>
      <c r="D87" s="115"/>
      <c r="E87" s="115"/>
      <c r="F87" s="115">
        <v>1.637</v>
      </c>
      <c r="G87" s="115">
        <v>13.77</v>
      </c>
      <c r="H87" s="115">
        <v>5.166</v>
      </c>
      <c r="I87" s="115"/>
      <c r="J87" s="115"/>
      <c r="K87" s="115"/>
      <c r="L87" s="115"/>
      <c r="M87" s="115"/>
      <c r="N87" s="115"/>
      <c r="O87" s="115"/>
      <c r="P87" s="116">
        <f t="shared" si="18"/>
        <v>20.573</v>
      </c>
    </row>
    <row r="88" spans="1:16" ht="18.75">
      <c r="A88" s="309"/>
      <c r="B88" s="310"/>
      <c r="C88" s="7" t="s">
        <v>18</v>
      </c>
      <c r="D88" s="6"/>
      <c r="E88" s="6"/>
      <c r="F88" s="6">
        <v>1170.384</v>
      </c>
      <c r="G88" s="6">
        <v>5594.744</v>
      </c>
      <c r="H88" s="6">
        <v>1499.894</v>
      </c>
      <c r="I88" s="6"/>
      <c r="J88" s="6"/>
      <c r="K88" s="6"/>
      <c r="L88" s="6"/>
      <c r="M88" s="6"/>
      <c r="N88" s="6"/>
      <c r="O88" s="6"/>
      <c r="P88" s="117">
        <f t="shared" si="18"/>
        <v>8265.021999999999</v>
      </c>
    </row>
    <row r="89" spans="1:16" ht="18.75">
      <c r="A89" s="307" t="s">
        <v>142</v>
      </c>
      <c r="B89" s="308"/>
      <c r="C89" s="5" t="s">
        <v>16</v>
      </c>
      <c r="D89" s="115"/>
      <c r="E89" s="115"/>
      <c r="F89" s="115"/>
      <c r="G89" s="115"/>
      <c r="H89" s="115"/>
      <c r="I89" s="115">
        <v>0.006</v>
      </c>
      <c r="J89" s="115"/>
      <c r="K89" s="115"/>
      <c r="L89" s="115"/>
      <c r="M89" s="115"/>
      <c r="N89" s="115"/>
      <c r="O89" s="115"/>
      <c r="P89" s="116">
        <f t="shared" si="18"/>
        <v>0.006</v>
      </c>
    </row>
    <row r="90" spans="1:16" ht="18.75">
      <c r="A90" s="309"/>
      <c r="B90" s="310"/>
      <c r="C90" s="7" t="s">
        <v>18</v>
      </c>
      <c r="D90" s="6"/>
      <c r="E90" s="6"/>
      <c r="F90" s="6"/>
      <c r="G90" s="6"/>
      <c r="H90" s="6"/>
      <c r="I90" s="6">
        <v>10.5</v>
      </c>
      <c r="J90" s="6"/>
      <c r="K90" s="6"/>
      <c r="L90" s="6"/>
      <c r="M90" s="6"/>
      <c r="N90" s="6"/>
      <c r="O90" s="6"/>
      <c r="P90" s="117">
        <f t="shared" si="18"/>
        <v>10.5</v>
      </c>
    </row>
    <row r="91" spans="1:16" ht="18.75">
      <c r="A91" s="307" t="s">
        <v>143</v>
      </c>
      <c r="B91" s="308"/>
      <c r="C91" s="5" t="s">
        <v>16</v>
      </c>
      <c r="D91" s="115">
        <v>0.066</v>
      </c>
      <c r="E91" s="115">
        <v>0.058</v>
      </c>
      <c r="F91" s="115">
        <v>0.157</v>
      </c>
      <c r="G91" s="115">
        <v>0.07</v>
      </c>
      <c r="H91" s="115">
        <v>0.131</v>
      </c>
      <c r="I91" s="115">
        <v>0.228</v>
      </c>
      <c r="J91" s="115"/>
      <c r="K91" s="115"/>
      <c r="L91" s="115">
        <v>0.176</v>
      </c>
      <c r="M91" s="115">
        <v>0.243</v>
      </c>
      <c r="N91" s="115">
        <v>0.226</v>
      </c>
      <c r="O91" s="115">
        <v>0.094</v>
      </c>
      <c r="P91" s="116">
        <f t="shared" si="18"/>
        <v>1.449</v>
      </c>
    </row>
    <row r="92" spans="1:16" ht="18.75">
      <c r="A92" s="309"/>
      <c r="B92" s="310"/>
      <c r="C92" s="7" t="s">
        <v>18</v>
      </c>
      <c r="D92" s="6">
        <v>13.755</v>
      </c>
      <c r="E92" s="6">
        <v>20.16</v>
      </c>
      <c r="F92" s="6">
        <v>45.57</v>
      </c>
      <c r="G92" s="6">
        <v>15.383</v>
      </c>
      <c r="H92" s="6">
        <v>24.675</v>
      </c>
      <c r="I92" s="6">
        <v>52.5</v>
      </c>
      <c r="J92" s="6"/>
      <c r="K92" s="6"/>
      <c r="L92" s="6">
        <v>37.59</v>
      </c>
      <c r="M92" s="6">
        <v>43.419</v>
      </c>
      <c r="N92" s="6">
        <v>43.575</v>
      </c>
      <c r="O92" s="6">
        <v>28.823</v>
      </c>
      <c r="P92" s="117">
        <f t="shared" si="18"/>
        <v>325.45</v>
      </c>
    </row>
    <row r="93" spans="1:16" ht="18.75">
      <c r="A93" s="307" t="s">
        <v>63</v>
      </c>
      <c r="B93" s="308"/>
      <c r="C93" s="5" t="s">
        <v>16</v>
      </c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>
        <f t="shared" si="18"/>
        <v>0</v>
      </c>
    </row>
    <row r="94" spans="1:16" ht="18.75">
      <c r="A94" s="309"/>
      <c r="B94" s="310"/>
      <c r="C94" s="7" t="s">
        <v>18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17">
        <f t="shared" si="18"/>
        <v>0</v>
      </c>
    </row>
    <row r="95" spans="1:16" ht="18.75">
      <c r="A95" s="307" t="s">
        <v>144</v>
      </c>
      <c r="B95" s="308"/>
      <c r="C95" s="5" t="s">
        <v>16</v>
      </c>
      <c r="D95" s="115">
        <v>0.11</v>
      </c>
      <c r="E95" s="115">
        <v>0.171</v>
      </c>
      <c r="F95" s="115">
        <v>0.246</v>
      </c>
      <c r="G95" s="115">
        <v>0.046</v>
      </c>
      <c r="H95" s="115">
        <v>0.01</v>
      </c>
      <c r="I95" s="115">
        <v>0.011</v>
      </c>
      <c r="J95" s="115"/>
      <c r="K95" s="115"/>
      <c r="L95" s="115">
        <v>0.003</v>
      </c>
      <c r="M95" s="115">
        <v>0.104</v>
      </c>
      <c r="N95" s="115">
        <v>0.34</v>
      </c>
      <c r="O95" s="115">
        <v>0.305</v>
      </c>
      <c r="P95" s="116">
        <f aca="true" t="shared" si="21" ref="P95:P102">SUM(D95:O95)</f>
        <v>1.346</v>
      </c>
    </row>
    <row r="96" spans="1:16" ht="18.75">
      <c r="A96" s="309"/>
      <c r="B96" s="310"/>
      <c r="C96" s="7" t="s">
        <v>18</v>
      </c>
      <c r="D96" s="6">
        <v>17.378</v>
      </c>
      <c r="E96" s="6">
        <v>31.605</v>
      </c>
      <c r="F96" s="6">
        <v>35.123</v>
      </c>
      <c r="G96" s="6">
        <v>7.718</v>
      </c>
      <c r="H96" s="6">
        <v>18.69</v>
      </c>
      <c r="I96" s="6">
        <v>7.245</v>
      </c>
      <c r="J96" s="6"/>
      <c r="K96" s="6"/>
      <c r="L96" s="6">
        <v>2.1</v>
      </c>
      <c r="M96" s="6">
        <v>30.555</v>
      </c>
      <c r="N96" s="6">
        <v>70.142</v>
      </c>
      <c r="O96" s="6">
        <v>59.956</v>
      </c>
      <c r="P96" s="117">
        <f t="shared" si="21"/>
        <v>280.512</v>
      </c>
    </row>
    <row r="97" spans="1:16" ht="18.75">
      <c r="A97" s="307" t="s">
        <v>64</v>
      </c>
      <c r="B97" s="308"/>
      <c r="C97" s="5" t="s">
        <v>16</v>
      </c>
      <c r="D97" s="115">
        <v>0.579</v>
      </c>
      <c r="E97" s="115">
        <v>0.723</v>
      </c>
      <c r="F97" s="115">
        <v>0.562</v>
      </c>
      <c r="G97" s="115">
        <v>0.842</v>
      </c>
      <c r="H97" s="115">
        <v>1.015</v>
      </c>
      <c r="I97" s="115">
        <v>1.193</v>
      </c>
      <c r="J97" s="115">
        <v>0.957</v>
      </c>
      <c r="K97" s="115">
        <v>0.84</v>
      </c>
      <c r="L97" s="115">
        <v>0.96</v>
      </c>
      <c r="M97" s="115">
        <v>1.267</v>
      </c>
      <c r="N97" s="115">
        <v>0.598</v>
      </c>
      <c r="O97" s="115">
        <v>1.321</v>
      </c>
      <c r="P97" s="116">
        <f t="shared" si="21"/>
        <v>10.857</v>
      </c>
    </row>
    <row r="98" spans="1:16" ht="18.75">
      <c r="A98" s="309"/>
      <c r="B98" s="310"/>
      <c r="C98" s="7" t="s">
        <v>18</v>
      </c>
      <c r="D98" s="6">
        <v>86.476</v>
      </c>
      <c r="E98" s="6">
        <v>120.528</v>
      </c>
      <c r="F98" s="6">
        <v>196.195</v>
      </c>
      <c r="G98" s="6">
        <v>265.277</v>
      </c>
      <c r="H98" s="6">
        <v>260.036</v>
      </c>
      <c r="I98" s="6">
        <v>232.648</v>
      </c>
      <c r="J98" s="6">
        <v>278.328</v>
      </c>
      <c r="K98" s="6">
        <v>256.559</v>
      </c>
      <c r="L98" s="6">
        <v>135.676</v>
      </c>
      <c r="M98" s="6">
        <v>340.646</v>
      </c>
      <c r="N98" s="6">
        <v>115.204</v>
      </c>
      <c r="O98" s="6">
        <v>161.763</v>
      </c>
      <c r="P98" s="117">
        <f t="shared" si="21"/>
        <v>2449.336</v>
      </c>
    </row>
    <row r="99" spans="1:16" ht="18.75">
      <c r="A99" s="311" t="s">
        <v>65</v>
      </c>
      <c r="B99" s="312"/>
      <c r="C99" s="5" t="s">
        <v>16</v>
      </c>
      <c r="D99" s="115">
        <f>+D8+D10+D22+D28+D36+D38+D40+D42+D44+D46+D48+D50+D52+D58+D71+D83+D85+D87+D89+D91+D93+D95+D97</f>
        <v>3.1819999999999995</v>
      </c>
      <c r="E99" s="115">
        <f aca="true" t="shared" si="22" ref="E99:G100">+E8+E10+E22+E28+E36+E38+E40+E42+E44+E46+E48+E50+E52+E58+E71+E83+E85+E87+E89+E91+E93+E95+E97</f>
        <v>2.9769999999999994</v>
      </c>
      <c r="F99" s="115">
        <f t="shared" si="22"/>
        <v>4.529</v>
      </c>
      <c r="G99" s="115">
        <f t="shared" si="22"/>
        <v>17.514999999999997</v>
      </c>
      <c r="H99" s="115">
        <f aca="true" t="shared" si="23" ref="H99:O100">+H8+H10+H22+H28+H36+H38+H40+H42+H44+H46+H48+H50+H52+H58+H71+H83+H85+H87+H89+H91+H93+H95+H97</f>
        <v>10.005</v>
      </c>
      <c r="I99" s="115">
        <f t="shared" si="23"/>
        <v>5.311</v>
      </c>
      <c r="J99" s="115">
        <f t="shared" si="23"/>
        <v>4.383</v>
      </c>
      <c r="K99" s="115">
        <f t="shared" si="23"/>
        <v>3.574</v>
      </c>
      <c r="L99" s="115">
        <f t="shared" si="23"/>
        <v>5.674</v>
      </c>
      <c r="M99" s="115">
        <f t="shared" si="23"/>
        <v>5.651999999999999</v>
      </c>
      <c r="N99" s="115">
        <f t="shared" si="23"/>
        <v>5.036</v>
      </c>
      <c r="O99" s="115">
        <f t="shared" si="23"/>
        <v>5.055</v>
      </c>
      <c r="P99" s="116">
        <f t="shared" si="21"/>
        <v>72.893</v>
      </c>
    </row>
    <row r="100" spans="1:16" ht="18.75">
      <c r="A100" s="313"/>
      <c r="B100" s="314"/>
      <c r="C100" s="7" t="s">
        <v>18</v>
      </c>
      <c r="D100" s="6">
        <f>+D9+D11+D23+D29+D37+D39+D41+D43+D45+D47+D49+D51+D53+D59+D72+D84+D86+D88+D90+D92+D94+D96+D98</f>
        <v>608.069</v>
      </c>
      <c r="E100" s="6">
        <f t="shared" si="22"/>
        <v>605.7210000000001</v>
      </c>
      <c r="F100" s="6">
        <f t="shared" si="22"/>
        <v>1910.2559999999999</v>
      </c>
      <c r="G100" s="6">
        <f t="shared" si="22"/>
        <v>6616.659</v>
      </c>
      <c r="H100" s="6">
        <f t="shared" si="23"/>
        <v>2617.0480000000002</v>
      </c>
      <c r="I100" s="6">
        <f t="shared" si="23"/>
        <v>1295.2779999999998</v>
      </c>
      <c r="J100" s="6">
        <f t="shared" si="23"/>
        <v>1128.493</v>
      </c>
      <c r="K100" s="6">
        <f t="shared" si="23"/>
        <v>787.663</v>
      </c>
      <c r="L100" s="6">
        <f t="shared" si="23"/>
        <v>927.172</v>
      </c>
      <c r="M100" s="6">
        <f t="shared" si="23"/>
        <v>1321.6439999999998</v>
      </c>
      <c r="N100" s="6">
        <f t="shared" si="23"/>
        <v>1134.745</v>
      </c>
      <c r="O100" s="6">
        <f t="shared" si="23"/>
        <v>1330.192</v>
      </c>
      <c r="P100" s="117">
        <f t="shared" si="21"/>
        <v>20282.94</v>
      </c>
    </row>
    <row r="101" spans="1:16" ht="18.75">
      <c r="A101" s="3" t="s">
        <v>0</v>
      </c>
      <c r="B101" s="305" t="s">
        <v>224</v>
      </c>
      <c r="C101" s="5" t="s">
        <v>16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6">
        <f t="shared" si="21"/>
        <v>0</v>
      </c>
    </row>
    <row r="102" spans="1:16" ht="18.75">
      <c r="A102" s="3" t="s">
        <v>0</v>
      </c>
      <c r="B102" s="306"/>
      <c r="C102" s="7" t="s">
        <v>18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17">
        <f t="shared" si="21"/>
        <v>0</v>
      </c>
    </row>
    <row r="103" spans="1:16" ht="18.75">
      <c r="A103" s="3" t="s">
        <v>66</v>
      </c>
      <c r="B103" s="305" t="s">
        <v>225</v>
      </c>
      <c r="C103" s="5" t="s">
        <v>16</v>
      </c>
      <c r="D103" s="115">
        <v>0.36</v>
      </c>
      <c r="E103" s="115">
        <v>0.244</v>
      </c>
      <c r="F103" s="115">
        <v>0.116</v>
      </c>
      <c r="G103" s="115">
        <v>0.314</v>
      </c>
      <c r="H103" s="115">
        <v>0.197</v>
      </c>
      <c r="I103" s="115">
        <v>0.281</v>
      </c>
      <c r="J103" s="115">
        <v>0.135</v>
      </c>
      <c r="K103" s="115">
        <v>0.068</v>
      </c>
      <c r="L103" s="115">
        <v>0.242</v>
      </c>
      <c r="M103" s="115">
        <v>0.176</v>
      </c>
      <c r="N103" s="115">
        <v>0.194</v>
      </c>
      <c r="O103" s="115">
        <v>0.402</v>
      </c>
      <c r="P103" s="116">
        <f aca="true" t="shared" si="24" ref="P103:P112">SUM(D103:O103)</f>
        <v>2.729</v>
      </c>
    </row>
    <row r="104" spans="1:16" ht="18.75">
      <c r="A104" s="3" t="s">
        <v>0</v>
      </c>
      <c r="B104" s="306"/>
      <c r="C104" s="7" t="s">
        <v>18</v>
      </c>
      <c r="D104" s="6">
        <v>138.18</v>
      </c>
      <c r="E104" s="6">
        <v>72.135</v>
      </c>
      <c r="F104" s="6">
        <v>63.525</v>
      </c>
      <c r="G104" s="6">
        <v>121.696</v>
      </c>
      <c r="H104" s="6">
        <v>83.37</v>
      </c>
      <c r="I104" s="6">
        <v>102.585</v>
      </c>
      <c r="J104" s="6">
        <v>65.625</v>
      </c>
      <c r="K104" s="6">
        <v>40.32</v>
      </c>
      <c r="L104" s="6">
        <v>79.486</v>
      </c>
      <c r="M104" s="6">
        <v>65.73</v>
      </c>
      <c r="N104" s="6">
        <v>94.395</v>
      </c>
      <c r="O104" s="6">
        <v>252.526</v>
      </c>
      <c r="P104" s="117">
        <f t="shared" si="24"/>
        <v>1179.573</v>
      </c>
    </row>
    <row r="105" spans="1:16" ht="18.75">
      <c r="A105" s="3" t="s">
        <v>0</v>
      </c>
      <c r="B105" s="305" t="s">
        <v>235</v>
      </c>
      <c r="C105" s="5" t="s">
        <v>16</v>
      </c>
      <c r="D105" s="115">
        <v>0.396</v>
      </c>
      <c r="E105" s="115">
        <v>0.139</v>
      </c>
      <c r="F105" s="115">
        <v>0.211</v>
      </c>
      <c r="G105" s="115">
        <v>0.064</v>
      </c>
      <c r="H105" s="115">
        <v>0.084</v>
      </c>
      <c r="I105" s="115">
        <v>1.092</v>
      </c>
      <c r="J105" s="115">
        <v>0.211</v>
      </c>
      <c r="K105" s="115">
        <v>0.084</v>
      </c>
      <c r="L105" s="115">
        <v>0.544</v>
      </c>
      <c r="M105" s="115">
        <v>0.353</v>
      </c>
      <c r="N105" s="115">
        <v>0.297</v>
      </c>
      <c r="O105" s="115">
        <v>0.896</v>
      </c>
      <c r="P105" s="116">
        <f t="shared" si="24"/>
        <v>4.371</v>
      </c>
    </row>
    <row r="106" spans="1:16" ht="18.75">
      <c r="A106" s="10"/>
      <c r="B106" s="306"/>
      <c r="C106" s="7" t="s">
        <v>18</v>
      </c>
      <c r="D106" s="6">
        <v>95.97</v>
      </c>
      <c r="E106" s="6">
        <v>41.685</v>
      </c>
      <c r="F106" s="6">
        <v>69.983</v>
      </c>
      <c r="G106" s="6">
        <v>22.26</v>
      </c>
      <c r="H106" s="6">
        <v>19.845</v>
      </c>
      <c r="I106" s="6">
        <v>189.736</v>
      </c>
      <c r="J106" s="6">
        <v>69.038</v>
      </c>
      <c r="K106" s="6">
        <v>26.145</v>
      </c>
      <c r="L106" s="6">
        <v>116.235</v>
      </c>
      <c r="M106" s="6">
        <v>63.578</v>
      </c>
      <c r="N106" s="6">
        <v>69.195</v>
      </c>
      <c r="O106" s="6">
        <v>226.068</v>
      </c>
      <c r="P106" s="117">
        <f t="shared" si="24"/>
        <v>1009.738</v>
      </c>
    </row>
    <row r="107" spans="1:16" ht="18.75">
      <c r="A107" s="3" t="s">
        <v>67</v>
      </c>
      <c r="B107" s="305" t="s">
        <v>236</v>
      </c>
      <c r="C107" s="5" t="s">
        <v>16</v>
      </c>
      <c r="D107" s="115">
        <v>0.108</v>
      </c>
      <c r="E107" s="115">
        <v>0.172</v>
      </c>
      <c r="F107" s="115">
        <v>0.122</v>
      </c>
      <c r="G107" s="115">
        <v>0.048</v>
      </c>
      <c r="H107" s="115">
        <v>0.004</v>
      </c>
      <c r="I107" s="115">
        <v>0.099</v>
      </c>
      <c r="J107" s="115">
        <v>0.001</v>
      </c>
      <c r="K107" s="115">
        <v>0.002</v>
      </c>
      <c r="L107" s="115">
        <v>0.032</v>
      </c>
      <c r="M107" s="115">
        <v>0.065</v>
      </c>
      <c r="N107" s="115">
        <v>0.07</v>
      </c>
      <c r="O107" s="115">
        <v>0.252</v>
      </c>
      <c r="P107" s="116">
        <f t="shared" si="24"/>
        <v>0.9750000000000001</v>
      </c>
    </row>
    <row r="108" spans="1:16" ht="18.75">
      <c r="A108" s="10"/>
      <c r="B108" s="306"/>
      <c r="C108" s="7" t="s">
        <v>18</v>
      </c>
      <c r="D108" s="6">
        <v>57.015</v>
      </c>
      <c r="E108" s="6">
        <v>107.625</v>
      </c>
      <c r="F108" s="6">
        <v>89.355</v>
      </c>
      <c r="G108" s="6">
        <v>32.76</v>
      </c>
      <c r="H108" s="6">
        <v>1.47</v>
      </c>
      <c r="I108" s="6">
        <v>76.23</v>
      </c>
      <c r="J108" s="6">
        <v>0.84</v>
      </c>
      <c r="K108" s="6">
        <v>0.735</v>
      </c>
      <c r="L108" s="6">
        <v>18.198</v>
      </c>
      <c r="M108" s="6">
        <v>33.984</v>
      </c>
      <c r="N108" s="6">
        <v>48.091</v>
      </c>
      <c r="O108" s="6">
        <v>141.163</v>
      </c>
      <c r="P108" s="117">
        <f t="shared" si="24"/>
        <v>607.466</v>
      </c>
    </row>
    <row r="109" spans="1:16" ht="18.75">
      <c r="A109" s="10"/>
      <c r="B109" s="305" t="s">
        <v>228</v>
      </c>
      <c r="C109" s="5" t="s">
        <v>16</v>
      </c>
      <c r="D109" s="115">
        <v>0.827</v>
      </c>
      <c r="E109" s="115">
        <v>0.817</v>
      </c>
      <c r="F109" s="115">
        <v>0.748</v>
      </c>
      <c r="G109" s="115">
        <v>0.127</v>
      </c>
      <c r="H109" s="115">
        <v>0.046</v>
      </c>
      <c r="I109" s="115">
        <v>0.283</v>
      </c>
      <c r="J109" s="115">
        <v>0.23</v>
      </c>
      <c r="K109" s="115">
        <v>0.06</v>
      </c>
      <c r="L109" s="115">
        <v>0.217</v>
      </c>
      <c r="M109" s="115">
        <v>0.176</v>
      </c>
      <c r="N109" s="115">
        <v>0.078</v>
      </c>
      <c r="O109" s="115">
        <v>0.158</v>
      </c>
      <c r="P109" s="116">
        <f t="shared" si="24"/>
        <v>3.767</v>
      </c>
    </row>
    <row r="110" spans="1:16" ht="18.75">
      <c r="A110" s="10"/>
      <c r="B110" s="306"/>
      <c r="C110" s="7" t="s">
        <v>18</v>
      </c>
      <c r="D110" s="6">
        <v>133.981</v>
      </c>
      <c r="E110" s="6">
        <v>233.363</v>
      </c>
      <c r="F110" s="6">
        <v>174.3</v>
      </c>
      <c r="G110" s="6">
        <v>26.094</v>
      </c>
      <c r="H110" s="6">
        <v>13.23</v>
      </c>
      <c r="I110" s="6">
        <v>117.39</v>
      </c>
      <c r="J110" s="6">
        <v>152.545</v>
      </c>
      <c r="K110" s="6">
        <v>30.765</v>
      </c>
      <c r="L110" s="6">
        <v>27.773</v>
      </c>
      <c r="M110" s="6">
        <v>32.603</v>
      </c>
      <c r="N110" s="6">
        <v>16.59</v>
      </c>
      <c r="O110" s="6">
        <v>56.175</v>
      </c>
      <c r="P110" s="117">
        <f t="shared" si="24"/>
        <v>1014.809</v>
      </c>
    </row>
    <row r="111" spans="1:16" ht="18.75">
      <c r="A111" s="3" t="s">
        <v>68</v>
      </c>
      <c r="B111" s="305" t="s">
        <v>150</v>
      </c>
      <c r="C111" s="5" t="s">
        <v>16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6">
        <f t="shared" si="24"/>
        <v>0</v>
      </c>
    </row>
    <row r="112" spans="1:16" ht="18.75">
      <c r="A112" s="10"/>
      <c r="B112" s="306"/>
      <c r="C112" s="7" t="s">
        <v>18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17">
        <f t="shared" si="24"/>
        <v>0</v>
      </c>
    </row>
    <row r="113" spans="1:16" ht="18.75">
      <c r="A113" s="10"/>
      <c r="B113" s="305" t="s">
        <v>151</v>
      </c>
      <c r="C113" s="5" t="s">
        <v>16</v>
      </c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6">
        <f aca="true" t="shared" si="25" ref="P113:P121">SUM(D113:O113)</f>
        <v>0</v>
      </c>
    </row>
    <row r="114" spans="1:16" ht="18.75">
      <c r="A114" s="10"/>
      <c r="B114" s="306"/>
      <c r="C114" s="7" t="s">
        <v>18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17">
        <f t="shared" si="25"/>
        <v>0</v>
      </c>
    </row>
    <row r="115" spans="1:16" ht="18.75">
      <c r="A115" s="3" t="s">
        <v>70</v>
      </c>
      <c r="B115" s="305" t="s">
        <v>71</v>
      </c>
      <c r="C115" s="5" t="s">
        <v>16</v>
      </c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6">
        <f t="shared" si="25"/>
        <v>0</v>
      </c>
    </row>
    <row r="116" spans="1:16" ht="18.75">
      <c r="A116" s="10"/>
      <c r="B116" s="306"/>
      <c r="C116" s="7" t="s">
        <v>18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17">
        <f t="shared" si="25"/>
        <v>0</v>
      </c>
    </row>
    <row r="117" spans="1:16" ht="18.75">
      <c r="A117" s="10"/>
      <c r="B117" s="305" t="s">
        <v>72</v>
      </c>
      <c r="C117" s="5" t="s">
        <v>16</v>
      </c>
      <c r="D117" s="115">
        <v>4.535</v>
      </c>
      <c r="E117" s="115">
        <v>4.551</v>
      </c>
      <c r="F117" s="115">
        <v>5.401</v>
      </c>
      <c r="G117" s="115">
        <v>8.469</v>
      </c>
      <c r="H117" s="115">
        <v>6.666</v>
      </c>
      <c r="I117" s="115">
        <v>10.498</v>
      </c>
      <c r="J117" s="115">
        <v>1.02</v>
      </c>
      <c r="K117" s="115"/>
      <c r="L117" s="115"/>
      <c r="M117" s="115">
        <v>19.631</v>
      </c>
      <c r="N117" s="115">
        <v>14.112</v>
      </c>
      <c r="O117" s="115">
        <v>16.445</v>
      </c>
      <c r="P117" s="116">
        <f t="shared" si="25"/>
        <v>91.328</v>
      </c>
    </row>
    <row r="118" spans="1:16" ht="18.75">
      <c r="A118" s="10"/>
      <c r="B118" s="306"/>
      <c r="C118" s="7" t="s">
        <v>18</v>
      </c>
      <c r="D118" s="6">
        <v>8222.071</v>
      </c>
      <c r="E118" s="6">
        <v>5545.442</v>
      </c>
      <c r="F118" s="6">
        <v>7759.079</v>
      </c>
      <c r="G118" s="6">
        <v>6834.647</v>
      </c>
      <c r="H118" s="6">
        <v>5613.587</v>
      </c>
      <c r="I118" s="6">
        <v>6455.743</v>
      </c>
      <c r="J118" s="6">
        <v>138.213</v>
      </c>
      <c r="K118" s="6"/>
      <c r="L118" s="6"/>
      <c r="M118" s="6">
        <v>10356.27</v>
      </c>
      <c r="N118" s="6">
        <v>8041.495</v>
      </c>
      <c r="O118" s="6">
        <v>8963.754</v>
      </c>
      <c r="P118" s="117">
        <f t="shared" si="25"/>
        <v>67930.301</v>
      </c>
    </row>
    <row r="119" spans="1:16" ht="18.75">
      <c r="A119" s="3" t="s">
        <v>23</v>
      </c>
      <c r="B119" s="305" t="s">
        <v>153</v>
      </c>
      <c r="C119" s="5" t="s">
        <v>16</v>
      </c>
      <c r="D119" s="115">
        <v>0.201</v>
      </c>
      <c r="E119" s="115">
        <v>1.175</v>
      </c>
      <c r="F119" s="115">
        <v>1.689</v>
      </c>
      <c r="G119" s="115">
        <v>0.843</v>
      </c>
      <c r="H119" s="115">
        <v>0.662</v>
      </c>
      <c r="I119" s="115">
        <v>0.309</v>
      </c>
      <c r="J119" s="115">
        <v>0.003</v>
      </c>
      <c r="K119" s="115"/>
      <c r="L119" s="115">
        <v>21.493</v>
      </c>
      <c r="M119" s="115">
        <v>3.173</v>
      </c>
      <c r="N119" s="115">
        <v>2.811</v>
      </c>
      <c r="O119" s="115">
        <v>3.045</v>
      </c>
      <c r="P119" s="116">
        <f t="shared" si="25"/>
        <v>35.404</v>
      </c>
    </row>
    <row r="120" spans="1:16" ht="18.75">
      <c r="A120" s="10"/>
      <c r="B120" s="306"/>
      <c r="C120" s="7" t="s">
        <v>18</v>
      </c>
      <c r="D120" s="6">
        <v>53.305</v>
      </c>
      <c r="E120" s="6">
        <v>263.87</v>
      </c>
      <c r="F120" s="6">
        <v>381.553</v>
      </c>
      <c r="G120" s="6">
        <v>246</v>
      </c>
      <c r="H120" s="6">
        <v>199.836</v>
      </c>
      <c r="I120" s="6">
        <v>94.459</v>
      </c>
      <c r="J120" s="6">
        <v>1.05</v>
      </c>
      <c r="K120" s="6"/>
      <c r="L120" s="6">
        <v>9785.49</v>
      </c>
      <c r="M120" s="6">
        <v>481.453</v>
      </c>
      <c r="N120" s="6">
        <v>365.691</v>
      </c>
      <c r="O120" s="6">
        <v>339.944</v>
      </c>
      <c r="P120" s="117">
        <f t="shared" si="25"/>
        <v>12212.651</v>
      </c>
    </row>
    <row r="121" spans="1:16" ht="18.75">
      <c r="A121" s="10"/>
      <c r="B121" s="15" t="s">
        <v>20</v>
      </c>
      <c r="C121" s="5" t="s">
        <v>16</v>
      </c>
      <c r="D121" s="115"/>
      <c r="E121" s="115"/>
      <c r="F121" s="115"/>
      <c r="G121" s="115"/>
      <c r="H121" s="115"/>
      <c r="I121" s="115"/>
      <c r="J121" s="115"/>
      <c r="K121" s="115"/>
      <c r="L121" s="115">
        <v>3.661</v>
      </c>
      <c r="M121" s="115"/>
      <c r="N121" s="115"/>
      <c r="O121" s="115"/>
      <c r="P121" s="116">
        <f t="shared" si="25"/>
        <v>3.661</v>
      </c>
    </row>
    <row r="122" spans="1:16" ht="18.75">
      <c r="A122" s="10"/>
      <c r="B122" s="7" t="s">
        <v>73</v>
      </c>
      <c r="C122" s="7" t="s">
        <v>18</v>
      </c>
      <c r="D122" s="6"/>
      <c r="E122" s="6"/>
      <c r="F122" s="6"/>
      <c r="G122" s="6"/>
      <c r="H122" s="6"/>
      <c r="I122" s="6"/>
      <c r="J122" s="6"/>
      <c r="K122" s="6"/>
      <c r="L122" s="6">
        <v>585.814</v>
      </c>
      <c r="M122" s="6"/>
      <c r="N122" s="6"/>
      <c r="O122" s="6"/>
      <c r="P122" s="117">
        <f aca="true" t="shared" si="26" ref="P122:P128">SUM(D122:O122)</f>
        <v>585.814</v>
      </c>
    </row>
    <row r="123" spans="1:16" ht="18.75">
      <c r="A123" s="10"/>
      <c r="B123" s="303" t="s">
        <v>129</v>
      </c>
      <c r="C123" s="5" t="s">
        <v>16</v>
      </c>
      <c r="D123" s="115">
        <f>+D101+D103+D105+D107+D109+D111+D113+D115+D117+D119+D121</f>
        <v>6.427</v>
      </c>
      <c r="E123" s="115">
        <f aca="true" t="shared" si="27" ref="E123:G124">+E101+E103+E105+E107+E109+E111+E113+E115+E117+E119+E121</f>
        <v>7.098</v>
      </c>
      <c r="F123" s="115">
        <f t="shared" si="27"/>
        <v>8.286999999999999</v>
      </c>
      <c r="G123" s="115">
        <f t="shared" si="27"/>
        <v>9.864999999999998</v>
      </c>
      <c r="H123" s="115">
        <f aca="true" t="shared" si="28" ref="H123:N124">+H101+H103+H105+H107+H109+H111+H113+H115+H117+H119+H121</f>
        <v>7.659000000000001</v>
      </c>
      <c r="I123" s="115">
        <f t="shared" si="28"/>
        <v>12.562</v>
      </c>
      <c r="J123" s="118">
        <f t="shared" si="28"/>
        <v>1.5999999999999999</v>
      </c>
      <c r="K123" s="118">
        <f t="shared" si="28"/>
        <v>0.21400000000000002</v>
      </c>
      <c r="L123" s="118">
        <f t="shared" si="28"/>
        <v>26.189</v>
      </c>
      <c r="M123" s="118">
        <f t="shared" si="28"/>
        <v>23.573999999999998</v>
      </c>
      <c r="N123" s="118">
        <f t="shared" si="28"/>
        <v>17.561999999999998</v>
      </c>
      <c r="O123" s="115">
        <f>+O101+O103+O105+O107+O109+O111+O113+O115+O117+O119+O121</f>
        <v>21.198</v>
      </c>
      <c r="P123" s="116">
        <f t="shared" si="26"/>
        <v>142.23499999999999</v>
      </c>
    </row>
    <row r="124" spans="1:16" ht="18.75">
      <c r="A124" s="8"/>
      <c r="B124" s="304"/>
      <c r="C124" s="7" t="s">
        <v>18</v>
      </c>
      <c r="D124" s="6">
        <f>+D102+D104+D106+D108+D110+D112+D114+D116+D118+D120+D122</f>
        <v>8700.522</v>
      </c>
      <c r="E124" s="6">
        <f t="shared" si="27"/>
        <v>6264.12</v>
      </c>
      <c r="F124" s="6">
        <f t="shared" si="27"/>
        <v>8537.795</v>
      </c>
      <c r="G124" s="6">
        <f t="shared" si="27"/>
        <v>7283.457</v>
      </c>
      <c r="H124" s="6">
        <f t="shared" si="28"/>
        <v>5931.338000000001</v>
      </c>
      <c r="I124" s="6">
        <f t="shared" si="28"/>
        <v>7036.143</v>
      </c>
      <c r="J124" s="6">
        <f t="shared" si="28"/>
        <v>427.311</v>
      </c>
      <c r="K124" s="6">
        <f t="shared" si="28"/>
        <v>97.965</v>
      </c>
      <c r="L124" s="6">
        <f t="shared" si="28"/>
        <v>10612.996000000001</v>
      </c>
      <c r="M124" s="6">
        <f t="shared" si="28"/>
        <v>11033.618</v>
      </c>
      <c r="N124" s="6">
        <f t="shared" si="28"/>
        <v>8635.457</v>
      </c>
      <c r="O124" s="6">
        <f>+O102+O104+O106+O108+O110+O112+O114+O116+O118+O120+O122</f>
        <v>9979.630000000001</v>
      </c>
      <c r="P124" s="117">
        <f t="shared" si="26"/>
        <v>84540.352</v>
      </c>
    </row>
    <row r="125" spans="1:16" ht="18.75">
      <c r="A125" s="3" t="s">
        <v>0</v>
      </c>
      <c r="B125" s="305" t="s">
        <v>74</v>
      </c>
      <c r="C125" s="5" t="s">
        <v>16</v>
      </c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6">
        <f t="shared" si="26"/>
        <v>0</v>
      </c>
    </row>
    <row r="126" spans="1:16" ht="18.75">
      <c r="A126" s="3" t="s">
        <v>0</v>
      </c>
      <c r="B126" s="306"/>
      <c r="C126" s="7" t="s">
        <v>18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17">
        <f t="shared" si="26"/>
        <v>0</v>
      </c>
    </row>
    <row r="127" spans="1:16" ht="18.75">
      <c r="A127" s="3" t="s">
        <v>75</v>
      </c>
      <c r="B127" s="305" t="s">
        <v>76</v>
      </c>
      <c r="C127" s="5" t="s">
        <v>16</v>
      </c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6">
        <f t="shared" si="26"/>
        <v>0</v>
      </c>
    </row>
    <row r="128" spans="1:16" ht="18.75">
      <c r="A128" s="10"/>
      <c r="B128" s="306"/>
      <c r="C128" s="7" t="s">
        <v>18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17">
        <f t="shared" si="26"/>
        <v>0</v>
      </c>
    </row>
    <row r="129" spans="1:16" ht="18.75">
      <c r="A129" s="3" t="s">
        <v>77</v>
      </c>
      <c r="B129" s="15" t="s">
        <v>20</v>
      </c>
      <c r="C129" s="15" t="s">
        <v>16</v>
      </c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3">
        <f aca="true" t="shared" si="29" ref="P129:P136">SUM(D129:O129)</f>
        <v>0</v>
      </c>
    </row>
    <row r="130" spans="1:16" ht="18.75">
      <c r="A130" s="10"/>
      <c r="B130" s="15" t="s">
        <v>78</v>
      </c>
      <c r="C130" s="5" t="s">
        <v>79</v>
      </c>
      <c r="D130" s="115">
        <v>719.7</v>
      </c>
      <c r="E130" s="143">
        <v>3640.9</v>
      </c>
      <c r="F130" s="143">
        <v>2493.5</v>
      </c>
      <c r="G130" s="143">
        <v>1340.5</v>
      </c>
      <c r="H130" s="143"/>
      <c r="I130" s="115"/>
      <c r="J130" s="115"/>
      <c r="K130" s="115"/>
      <c r="L130" s="115"/>
      <c r="M130" s="115"/>
      <c r="N130" s="115"/>
      <c r="O130" s="133">
        <v>1261.6</v>
      </c>
      <c r="P130" s="150">
        <f t="shared" si="29"/>
        <v>9456.2</v>
      </c>
    </row>
    <row r="131" spans="1:16" ht="18.75">
      <c r="A131" s="3" t="s">
        <v>23</v>
      </c>
      <c r="B131" s="6"/>
      <c r="C131" s="7" t="s">
        <v>18</v>
      </c>
      <c r="D131" s="6">
        <v>6576.742</v>
      </c>
      <c r="E131" s="6">
        <v>34328.95</v>
      </c>
      <c r="F131" s="6">
        <v>14133.37</v>
      </c>
      <c r="G131" s="6">
        <v>6824.447</v>
      </c>
      <c r="H131" s="6"/>
      <c r="I131" s="6"/>
      <c r="J131" s="6"/>
      <c r="K131" s="6"/>
      <c r="L131" s="6"/>
      <c r="M131" s="6"/>
      <c r="N131" s="6"/>
      <c r="O131" s="6">
        <v>10036.633</v>
      </c>
      <c r="P131" s="117">
        <f t="shared" si="29"/>
        <v>71900.14199999999</v>
      </c>
    </row>
    <row r="132" spans="1:16" ht="18.75">
      <c r="A132" s="10"/>
      <c r="B132" s="4" t="s">
        <v>0</v>
      </c>
      <c r="C132" s="15" t="s">
        <v>16</v>
      </c>
      <c r="D132" s="122">
        <f>D125+D127+D129</f>
        <v>0</v>
      </c>
      <c r="E132" s="122">
        <f aca="true" t="shared" si="30" ref="E132:O132">+E125+E127+E129</f>
        <v>0</v>
      </c>
      <c r="F132" s="122">
        <f t="shared" si="30"/>
        <v>0</v>
      </c>
      <c r="G132" s="122">
        <f t="shared" si="30"/>
        <v>0</v>
      </c>
      <c r="H132" s="122">
        <f t="shared" si="30"/>
        <v>0</v>
      </c>
      <c r="I132" s="122">
        <f t="shared" si="30"/>
        <v>0</v>
      </c>
      <c r="J132" s="122">
        <f t="shared" si="30"/>
        <v>0</v>
      </c>
      <c r="K132" s="122">
        <f t="shared" si="30"/>
        <v>0</v>
      </c>
      <c r="L132" s="122">
        <f t="shared" si="30"/>
        <v>0</v>
      </c>
      <c r="M132" s="122">
        <f t="shared" si="30"/>
        <v>0</v>
      </c>
      <c r="N132" s="122">
        <f t="shared" si="30"/>
        <v>0</v>
      </c>
      <c r="O132" s="122">
        <f t="shared" si="30"/>
        <v>0</v>
      </c>
      <c r="P132" s="123">
        <f t="shared" si="29"/>
        <v>0</v>
      </c>
    </row>
    <row r="133" spans="1:16" ht="18.75">
      <c r="A133" s="10"/>
      <c r="B133" s="17" t="s">
        <v>232</v>
      </c>
      <c r="C133" s="5" t="s">
        <v>79</v>
      </c>
      <c r="D133" s="115">
        <f>D130</f>
        <v>719.7</v>
      </c>
      <c r="E133" s="115">
        <f aca="true" t="shared" si="31" ref="E133:O133">+E130</f>
        <v>3640.9</v>
      </c>
      <c r="F133" s="115">
        <f t="shared" si="31"/>
        <v>2493.5</v>
      </c>
      <c r="G133" s="115">
        <f t="shared" si="31"/>
        <v>1340.5</v>
      </c>
      <c r="H133" s="115">
        <f t="shared" si="31"/>
        <v>0</v>
      </c>
      <c r="I133" s="115">
        <f t="shared" si="31"/>
        <v>0</v>
      </c>
      <c r="J133" s="115">
        <f t="shared" si="31"/>
        <v>0</v>
      </c>
      <c r="K133" s="115">
        <f t="shared" si="31"/>
        <v>0</v>
      </c>
      <c r="L133" s="115">
        <f t="shared" si="31"/>
        <v>0</v>
      </c>
      <c r="M133" s="115">
        <f t="shared" si="31"/>
        <v>0</v>
      </c>
      <c r="N133" s="115">
        <f t="shared" si="31"/>
        <v>0</v>
      </c>
      <c r="O133" s="115">
        <f t="shared" si="31"/>
        <v>1261.6</v>
      </c>
      <c r="P133" s="150">
        <f t="shared" si="29"/>
        <v>9456.2</v>
      </c>
    </row>
    <row r="134" spans="1:16" ht="18.75">
      <c r="A134" s="8"/>
      <c r="B134" s="6"/>
      <c r="C134" s="7" t="s">
        <v>18</v>
      </c>
      <c r="D134" s="6">
        <f>D126+D128+D131</f>
        <v>6576.742</v>
      </c>
      <c r="E134" s="6">
        <f aca="true" t="shared" si="32" ref="E134:O134">+E126+E128+E131</f>
        <v>34328.95</v>
      </c>
      <c r="F134" s="6">
        <f t="shared" si="32"/>
        <v>14133.37</v>
      </c>
      <c r="G134" s="6">
        <f t="shared" si="32"/>
        <v>6824.447</v>
      </c>
      <c r="H134" s="6">
        <f t="shared" si="32"/>
        <v>0</v>
      </c>
      <c r="I134" s="6">
        <f t="shared" si="32"/>
        <v>0</v>
      </c>
      <c r="J134" s="6">
        <f t="shared" si="32"/>
        <v>0</v>
      </c>
      <c r="K134" s="6">
        <f t="shared" si="32"/>
        <v>0</v>
      </c>
      <c r="L134" s="6">
        <f t="shared" si="32"/>
        <v>0</v>
      </c>
      <c r="M134" s="6">
        <f t="shared" si="32"/>
        <v>0</v>
      </c>
      <c r="N134" s="6">
        <f t="shared" si="32"/>
        <v>0</v>
      </c>
      <c r="O134" s="6">
        <f t="shared" si="32"/>
        <v>10036.633</v>
      </c>
      <c r="P134" s="117">
        <f t="shared" si="29"/>
        <v>71900.14199999999</v>
      </c>
    </row>
    <row r="135" spans="1:16" s="149" customFormat="1" ht="18.75">
      <c r="A135" s="19"/>
      <c r="B135" s="20" t="s">
        <v>0</v>
      </c>
      <c r="C135" s="21" t="s">
        <v>16</v>
      </c>
      <c r="D135" s="124">
        <f>D132+D123+D99</f>
        <v>9.608999999999998</v>
      </c>
      <c r="E135" s="124">
        <f aca="true" t="shared" si="33" ref="E135:O135">E132+E123+E99</f>
        <v>10.075</v>
      </c>
      <c r="F135" s="124">
        <f t="shared" si="33"/>
        <v>12.815999999999999</v>
      </c>
      <c r="G135" s="124">
        <f t="shared" si="33"/>
        <v>27.379999999999995</v>
      </c>
      <c r="H135" s="124">
        <f t="shared" si="33"/>
        <v>17.664</v>
      </c>
      <c r="I135" s="124">
        <f t="shared" si="33"/>
        <v>17.872999999999998</v>
      </c>
      <c r="J135" s="124">
        <f t="shared" si="33"/>
        <v>5.983</v>
      </c>
      <c r="K135" s="124">
        <f t="shared" si="33"/>
        <v>3.788</v>
      </c>
      <c r="L135" s="124">
        <f t="shared" si="33"/>
        <v>31.863</v>
      </c>
      <c r="M135" s="124">
        <f t="shared" si="33"/>
        <v>29.226</v>
      </c>
      <c r="N135" s="124">
        <f t="shared" si="33"/>
        <v>22.598</v>
      </c>
      <c r="O135" s="124">
        <f t="shared" si="33"/>
        <v>26.253</v>
      </c>
      <c r="P135" s="125">
        <f>SUM(D135:O135)</f>
        <v>215.128</v>
      </c>
    </row>
    <row r="136" spans="1:16" s="149" customFormat="1" ht="18.75">
      <c r="A136" s="19"/>
      <c r="B136" s="22" t="s">
        <v>194</v>
      </c>
      <c r="C136" s="23" t="s">
        <v>79</v>
      </c>
      <c r="D136" s="127">
        <f>+D130</f>
        <v>719.7</v>
      </c>
      <c r="E136" s="127">
        <f aca="true" t="shared" si="34" ref="E136:O136">+E130</f>
        <v>3640.9</v>
      </c>
      <c r="F136" s="127">
        <f t="shared" si="34"/>
        <v>2493.5</v>
      </c>
      <c r="G136" s="127">
        <f t="shared" si="34"/>
        <v>1340.5</v>
      </c>
      <c r="H136" s="127">
        <f t="shared" si="34"/>
        <v>0</v>
      </c>
      <c r="I136" s="127">
        <f t="shared" si="34"/>
        <v>0</v>
      </c>
      <c r="J136" s="127">
        <f t="shared" si="34"/>
        <v>0</v>
      </c>
      <c r="K136" s="127">
        <f t="shared" si="34"/>
        <v>0</v>
      </c>
      <c r="L136" s="127">
        <f t="shared" si="34"/>
        <v>0</v>
      </c>
      <c r="M136" s="127">
        <f t="shared" si="34"/>
        <v>0</v>
      </c>
      <c r="N136" s="127">
        <f t="shared" si="34"/>
        <v>0</v>
      </c>
      <c r="O136" s="127">
        <f t="shared" si="34"/>
        <v>1261.6</v>
      </c>
      <c r="P136" s="151">
        <f t="shared" si="29"/>
        <v>9456.2</v>
      </c>
    </row>
    <row r="137" spans="1:16" s="149" customFormat="1" ht="19.5" thickBot="1">
      <c r="A137" s="24"/>
      <c r="B137" s="25"/>
      <c r="C137" s="26" t="s">
        <v>18</v>
      </c>
      <c r="D137" s="129">
        <f>D134+D124+D100</f>
        <v>15885.333</v>
      </c>
      <c r="E137" s="129">
        <f aca="true" t="shared" si="35" ref="E137:O137">E134+E124+E100</f>
        <v>41198.791</v>
      </c>
      <c r="F137" s="129">
        <f t="shared" si="35"/>
        <v>24581.421000000002</v>
      </c>
      <c r="G137" s="129">
        <f t="shared" si="35"/>
        <v>20724.563000000002</v>
      </c>
      <c r="H137" s="129">
        <f t="shared" si="35"/>
        <v>8548.386</v>
      </c>
      <c r="I137" s="129">
        <f t="shared" si="35"/>
        <v>8331.421</v>
      </c>
      <c r="J137" s="129">
        <f t="shared" si="35"/>
        <v>1555.8039999999999</v>
      </c>
      <c r="K137" s="129">
        <f t="shared" si="35"/>
        <v>885.628</v>
      </c>
      <c r="L137" s="129">
        <f t="shared" si="35"/>
        <v>11540.168000000001</v>
      </c>
      <c r="M137" s="129">
        <f t="shared" si="35"/>
        <v>12355.262</v>
      </c>
      <c r="N137" s="129">
        <f t="shared" si="35"/>
        <v>9770.202000000001</v>
      </c>
      <c r="O137" s="129">
        <f t="shared" si="35"/>
        <v>21346.454999999998</v>
      </c>
      <c r="P137" s="130">
        <f>SUM(D137:O137)</f>
        <v>176723.43399999998</v>
      </c>
    </row>
    <row r="138" spans="15:16" ht="18.75">
      <c r="O138" s="34"/>
      <c r="P138" s="36" t="s">
        <v>93</v>
      </c>
    </row>
    <row r="144" ht="18.75">
      <c r="P144" s="151">
        <v>9456.2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1" useFirstPageNumber="1" horizontalDpi="600" verticalDpi="600" orientation="landscape" paperSize="12" scale="50" r:id="rId1"/>
  <headerFooter alignWithMargins="0">
    <oddFooter>&amp;C&amp;16- &amp;P -</oddFooter>
  </headerFooter>
  <rowBreaks count="1" manualBreakCount="1"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38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27" customWidth="1"/>
    <col min="2" max="2" width="21.25390625" style="27" customWidth="1"/>
    <col min="3" max="3" width="11.25390625" style="27" customWidth="1"/>
    <col min="4" max="15" width="20.50390625" style="27" customWidth="1"/>
    <col min="16" max="16" width="23.00390625" style="113" customWidth="1"/>
    <col min="17" max="16384" width="9.00390625" style="148" customWidth="1"/>
  </cols>
  <sheetData>
    <row r="1" ht="18.75">
      <c r="B1" s="16" t="s">
        <v>0</v>
      </c>
    </row>
    <row r="2" spans="1:15" ht="19.5" thickBot="1">
      <c r="A2" s="13" t="s">
        <v>97</v>
      </c>
      <c r="B2" s="31"/>
      <c r="C2" s="13"/>
      <c r="O2" s="13" t="s">
        <v>90</v>
      </c>
    </row>
    <row r="3" spans="1:16" ht="18.75">
      <c r="A3" s="1"/>
      <c r="B3" s="2"/>
      <c r="C3" s="2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</row>
    <row r="4" spans="1:16" ht="18.75">
      <c r="A4" s="18" t="s">
        <v>0</v>
      </c>
      <c r="B4" s="305" t="s">
        <v>15</v>
      </c>
      <c r="C4" s="5" t="s">
        <v>16</v>
      </c>
      <c r="D4" s="115"/>
      <c r="E4" s="115"/>
      <c r="F4" s="115"/>
      <c r="G4" s="115"/>
      <c r="H4" s="115"/>
      <c r="I4" s="115">
        <v>0.05</v>
      </c>
      <c r="J4" s="115">
        <v>0.4444</v>
      </c>
      <c r="K4" s="115"/>
      <c r="L4" s="115"/>
      <c r="M4" s="115"/>
      <c r="N4" s="115"/>
      <c r="O4" s="115"/>
      <c r="P4" s="116">
        <f>SUM(D4:O4)</f>
        <v>0.4944</v>
      </c>
    </row>
    <row r="5" spans="1:16" ht="18.75">
      <c r="A5" s="18" t="s">
        <v>17</v>
      </c>
      <c r="B5" s="306"/>
      <c r="C5" s="7" t="s">
        <v>18</v>
      </c>
      <c r="D5" s="6"/>
      <c r="E5" s="6"/>
      <c r="F5" s="6"/>
      <c r="G5" s="6"/>
      <c r="H5" s="6"/>
      <c r="I5" s="6">
        <v>46.193</v>
      </c>
      <c r="J5" s="6">
        <v>441.018</v>
      </c>
      <c r="K5" s="6"/>
      <c r="L5" s="6"/>
      <c r="M5" s="6"/>
      <c r="N5" s="6"/>
      <c r="O5" s="6"/>
      <c r="P5" s="117">
        <f>SUM(D5:O5)</f>
        <v>487.21099999999996</v>
      </c>
    </row>
    <row r="6" spans="1:16" ht="18.75">
      <c r="A6" s="18" t="s">
        <v>19</v>
      </c>
      <c r="B6" s="15" t="s">
        <v>20</v>
      </c>
      <c r="C6" s="5" t="s">
        <v>16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>
        <f>SUM(D6:O6)</f>
        <v>0</v>
      </c>
    </row>
    <row r="7" spans="1:16" ht="18.75">
      <c r="A7" s="18" t="s">
        <v>21</v>
      </c>
      <c r="B7" s="7" t="s">
        <v>195</v>
      </c>
      <c r="C7" s="7" t="s">
        <v>18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17">
        <f>SUM(D7:O7)</f>
        <v>0</v>
      </c>
    </row>
    <row r="8" spans="1:16" ht="18.75">
      <c r="A8" s="18" t="s">
        <v>23</v>
      </c>
      <c r="B8" s="303" t="s">
        <v>129</v>
      </c>
      <c r="C8" s="5" t="s">
        <v>16</v>
      </c>
      <c r="D8" s="115">
        <f>D4+D6</f>
        <v>0</v>
      </c>
      <c r="E8" s="115">
        <f aca="true" t="shared" si="0" ref="E8:O8">E4+E6</f>
        <v>0</v>
      </c>
      <c r="F8" s="115">
        <f t="shared" si="0"/>
        <v>0</v>
      </c>
      <c r="G8" s="115">
        <f t="shared" si="0"/>
        <v>0</v>
      </c>
      <c r="H8" s="115">
        <f t="shared" si="0"/>
        <v>0</v>
      </c>
      <c r="I8" s="115">
        <f t="shared" si="0"/>
        <v>0.05</v>
      </c>
      <c r="J8" s="115">
        <f t="shared" si="0"/>
        <v>0.4444</v>
      </c>
      <c r="K8" s="115">
        <f>+K4+K6</f>
        <v>0</v>
      </c>
      <c r="L8" s="115">
        <f t="shared" si="0"/>
        <v>0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6">
        <f aca="true" t="shared" si="1" ref="P8:P29">SUM(D8:O8)</f>
        <v>0.4944</v>
      </c>
    </row>
    <row r="9" spans="1:16" ht="18.75">
      <c r="A9" s="1"/>
      <c r="B9" s="304"/>
      <c r="C9" s="7" t="s">
        <v>18</v>
      </c>
      <c r="D9" s="6">
        <f>D5+D7</f>
        <v>0</v>
      </c>
      <c r="E9" s="6">
        <f aca="true" t="shared" si="2" ref="E9:O9">E5+E7</f>
        <v>0</v>
      </c>
      <c r="F9" s="6">
        <f t="shared" si="2"/>
        <v>0</v>
      </c>
      <c r="G9" s="6">
        <f t="shared" si="2"/>
        <v>0</v>
      </c>
      <c r="H9" s="6">
        <f t="shared" si="2"/>
        <v>0</v>
      </c>
      <c r="I9" s="6">
        <f t="shared" si="2"/>
        <v>46.193</v>
      </c>
      <c r="J9" s="6">
        <f t="shared" si="2"/>
        <v>441.018</v>
      </c>
      <c r="K9" s="6">
        <f>+K5+K7</f>
        <v>0</v>
      </c>
      <c r="L9" s="6">
        <f t="shared" si="2"/>
        <v>0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117">
        <f t="shared" si="1"/>
        <v>487.21099999999996</v>
      </c>
    </row>
    <row r="10" spans="1:16" ht="18.75">
      <c r="A10" s="307" t="s">
        <v>25</v>
      </c>
      <c r="B10" s="308"/>
      <c r="C10" s="5" t="s">
        <v>16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>
        <f t="shared" si="1"/>
        <v>0</v>
      </c>
    </row>
    <row r="11" spans="1:16" ht="18.75">
      <c r="A11" s="309"/>
      <c r="B11" s="310"/>
      <c r="C11" s="7" t="s">
        <v>18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7">
        <f t="shared" si="1"/>
        <v>0</v>
      </c>
    </row>
    <row r="12" spans="1:16" ht="18.75">
      <c r="A12" s="10"/>
      <c r="B12" s="305" t="s">
        <v>26</v>
      </c>
      <c r="C12" s="5" t="s">
        <v>16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>
        <f t="shared" si="1"/>
        <v>0</v>
      </c>
    </row>
    <row r="13" spans="1:16" ht="18.75">
      <c r="A13" s="3" t="s">
        <v>0</v>
      </c>
      <c r="B13" s="306"/>
      <c r="C13" s="7" t="s">
        <v>18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7">
        <f t="shared" si="1"/>
        <v>0</v>
      </c>
    </row>
    <row r="14" spans="1:16" ht="18.75">
      <c r="A14" s="18" t="s">
        <v>27</v>
      </c>
      <c r="B14" s="305" t="s">
        <v>28</v>
      </c>
      <c r="C14" s="5" t="s">
        <v>16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>
        <f t="shared" si="1"/>
        <v>0</v>
      </c>
    </row>
    <row r="15" spans="1:16" ht="18.75">
      <c r="A15" s="18" t="s">
        <v>0</v>
      </c>
      <c r="B15" s="306"/>
      <c r="C15" s="7" t="s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7">
        <f t="shared" si="1"/>
        <v>0</v>
      </c>
    </row>
    <row r="16" spans="1:16" ht="18.75">
      <c r="A16" s="18" t="s">
        <v>29</v>
      </c>
      <c r="B16" s="305" t="s">
        <v>30</v>
      </c>
      <c r="C16" s="5" t="s">
        <v>16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>
        <f t="shared" si="1"/>
        <v>0</v>
      </c>
    </row>
    <row r="17" spans="1:16" ht="18.75">
      <c r="A17" s="18"/>
      <c r="B17" s="306"/>
      <c r="C17" s="7" t="s">
        <v>18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7">
        <f t="shared" si="1"/>
        <v>0</v>
      </c>
    </row>
    <row r="18" spans="1:16" ht="18.75">
      <c r="A18" s="18" t="s">
        <v>31</v>
      </c>
      <c r="B18" s="15" t="s">
        <v>130</v>
      </c>
      <c r="C18" s="5" t="s">
        <v>16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>
        <f t="shared" si="1"/>
        <v>0</v>
      </c>
    </row>
    <row r="19" spans="1:16" ht="18.75">
      <c r="A19" s="18"/>
      <c r="B19" s="7" t="s">
        <v>131</v>
      </c>
      <c r="C19" s="7" t="s">
        <v>18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17">
        <f t="shared" si="1"/>
        <v>0</v>
      </c>
    </row>
    <row r="20" spans="1:16" ht="18.75">
      <c r="A20" s="18" t="s">
        <v>23</v>
      </c>
      <c r="B20" s="305" t="s">
        <v>32</v>
      </c>
      <c r="C20" s="5" t="s">
        <v>16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>
        <f t="shared" si="1"/>
        <v>0</v>
      </c>
    </row>
    <row r="21" spans="1:16" ht="18.75">
      <c r="A21" s="10"/>
      <c r="B21" s="306"/>
      <c r="C21" s="7" t="s">
        <v>18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17">
        <f t="shared" si="1"/>
        <v>0</v>
      </c>
    </row>
    <row r="22" spans="1:16" ht="18.75">
      <c r="A22" s="10"/>
      <c r="B22" s="303" t="s">
        <v>129</v>
      </c>
      <c r="C22" s="5" t="s">
        <v>16</v>
      </c>
      <c r="D22" s="115">
        <f>D12+D14+D16+D18+D20</f>
        <v>0</v>
      </c>
      <c r="E22" s="115">
        <f>E12+E14+E16+E18+E20</f>
        <v>0</v>
      </c>
      <c r="F22" s="115">
        <f aca="true" t="shared" si="3" ref="F22:J23">F12+F14+F16+F18+F20</f>
        <v>0</v>
      </c>
      <c r="G22" s="115">
        <f t="shared" si="3"/>
        <v>0</v>
      </c>
      <c r="H22" s="115">
        <f t="shared" si="3"/>
        <v>0</v>
      </c>
      <c r="I22" s="115">
        <f t="shared" si="3"/>
        <v>0</v>
      </c>
      <c r="J22" s="115">
        <f t="shared" si="3"/>
        <v>0</v>
      </c>
      <c r="K22" s="115">
        <f>+K12+K14+K16+K18+K20</f>
        <v>0</v>
      </c>
      <c r="L22" s="115">
        <f aca="true" t="shared" si="4" ref="L22:N23">+L12+L14+L16+L18+L20</f>
        <v>0</v>
      </c>
      <c r="M22" s="115">
        <f t="shared" si="4"/>
        <v>0</v>
      </c>
      <c r="N22" s="115">
        <f t="shared" si="4"/>
        <v>0</v>
      </c>
      <c r="O22" s="115">
        <f>O12+O14+O16+O18+O20</f>
        <v>0</v>
      </c>
      <c r="P22" s="116">
        <f t="shared" si="1"/>
        <v>0</v>
      </c>
    </row>
    <row r="23" spans="1:16" ht="18.75">
      <c r="A23" s="8"/>
      <c r="B23" s="304"/>
      <c r="C23" s="7" t="s">
        <v>18</v>
      </c>
      <c r="D23" s="6">
        <f>D13+D15+D17+D19+D21</f>
        <v>0</v>
      </c>
      <c r="E23" s="6">
        <f>E13+E15+E17+E19+E21</f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>+K13+K15+K17+K19+K21</f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>O13+O15+O17+O19+O21</f>
        <v>0</v>
      </c>
      <c r="P23" s="117">
        <f t="shared" si="1"/>
        <v>0</v>
      </c>
    </row>
    <row r="24" spans="1:16" ht="18.75">
      <c r="A24" s="3" t="s">
        <v>0</v>
      </c>
      <c r="B24" s="305" t="s">
        <v>33</v>
      </c>
      <c r="C24" s="5" t="s">
        <v>16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>
        <f t="shared" si="1"/>
        <v>0</v>
      </c>
    </row>
    <row r="25" spans="1:16" ht="18.75">
      <c r="A25" s="18" t="s">
        <v>34</v>
      </c>
      <c r="B25" s="306"/>
      <c r="C25" s="7" t="s">
        <v>18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17">
        <f t="shared" si="1"/>
        <v>0</v>
      </c>
    </row>
    <row r="26" spans="1:16" ht="18.75">
      <c r="A26" s="18" t="s">
        <v>35</v>
      </c>
      <c r="B26" s="15" t="s">
        <v>20</v>
      </c>
      <c r="C26" s="5" t="s">
        <v>16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>
        <f t="shared" si="1"/>
        <v>0</v>
      </c>
    </row>
    <row r="27" spans="1:16" ht="18.75">
      <c r="A27" s="18" t="s">
        <v>36</v>
      </c>
      <c r="B27" s="7" t="s">
        <v>133</v>
      </c>
      <c r="C27" s="7" t="s">
        <v>18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17">
        <f t="shared" si="1"/>
        <v>0</v>
      </c>
    </row>
    <row r="28" spans="1:16" ht="18.75">
      <c r="A28" s="18" t="s">
        <v>23</v>
      </c>
      <c r="B28" s="303" t="s">
        <v>129</v>
      </c>
      <c r="C28" s="5" t="s">
        <v>16</v>
      </c>
      <c r="D28" s="115">
        <f>D24+D26</f>
        <v>0</v>
      </c>
      <c r="E28" s="115">
        <f>E24+E26</f>
        <v>0</v>
      </c>
      <c r="F28" s="115">
        <f aca="true" t="shared" si="5" ref="F28:J29">F24+F26</f>
        <v>0</v>
      </c>
      <c r="G28" s="115">
        <f t="shared" si="5"/>
        <v>0</v>
      </c>
      <c r="H28" s="115">
        <f t="shared" si="5"/>
        <v>0</v>
      </c>
      <c r="I28" s="115">
        <f t="shared" si="5"/>
        <v>0</v>
      </c>
      <c r="J28" s="115">
        <f t="shared" si="5"/>
        <v>0</v>
      </c>
      <c r="K28" s="115">
        <f>+K24+K26</f>
        <v>0</v>
      </c>
      <c r="L28" s="115">
        <f aca="true" t="shared" si="6" ref="L28:N29">+L24+L26</f>
        <v>0</v>
      </c>
      <c r="M28" s="115">
        <f t="shared" si="6"/>
        <v>0</v>
      </c>
      <c r="N28" s="115">
        <f t="shared" si="6"/>
        <v>0</v>
      </c>
      <c r="O28" s="115">
        <f>O24+O26</f>
        <v>0</v>
      </c>
      <c r="P28" s="116">
        <f t="shared" si="1"/>
        <v>0</v>
      </c>
    </row>
    <row r="29" spans="1:16" ht="18.75">
      <c r="A29" s="8"/>
      <c r="B29" s="304"/>
      <c r="C29" s="7" t="s">
        <v>18</v>
      </c>
      <c r="D29" s="6">
        <f>D25+D27</f>
        <v>0</v>
      </c>
      <c r="E29" s="6">
        <f>E25+E27</f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  <c r="K29" s="6">
        <f>+K25+K27</f>
        <v>0</v>
      </c>
      <c r="L29" s="6">
        <f t="shared" si="6"/>
        <v>0</v>
      </c>
      <c r="M29" s="6">
        <f t="shared" si="6"/>
        <v>0</v>
      </c>
      <c r="N29" s="6">
        <f t="shared" si="6"/>
        <v>0</v>
      </c>
      <c r="O29" s="6">
        <f>O25+O27</f>
        <v>0</v>
      </c>
      <c r="P29" s="117">
        <f t="shared" si="1"/>
        <v>0</v>
      </c>
    </row>
    <row r="30" spans="1:16" ht="18.75">
      <c r="A30" s="3" t="s">
        <v>0</v>
      </c>
      <c r="B30" s="305" t="s">
        <v>37</v>
      </c>
      <c r="C30" s="5" t="s">
        <v>16</v>
      </c>
      <c r="D30" s="115">
        <v>1.4082</v>
      </c>
      <c r="E30" s="115">
        <v>1.2359</v>
      </c>
      <c r="F30" s="115">
        <v>0.0088</v>
      </c>
      <c r="G30" s="115"/>
      <c r="H30" s="115">
        <v>0.102</v>
      </c>
      <c r="I30" s="115"/>
      <c r="J30" s="115"/>
      <c r="K30" s="115"/>
      <c r="L30" s="115"/>
      <c r="M30" s="115"/>
      <c r="N30" s="115"/>
      <c r="O30" s="115">
        <v>0.0269</v>
      </c>
      <c r="P30" s="116">
        <f aca="true" t="shared" si="7" ref="P30:P39">SUM(D30:O30)</f>
        <v>2.7817999999999996</v>
      </c>
    </row>
    <row r="31" spans="1:16" ht="18.75">
      <c r="A31" s="18" t="s">
        <v>38</v>
      </c>
      <c r="B31" s="306"/>
      <c r="C31" s="7" t="s">
        <v>18</v>
      </c>
      <c r="D31" s="6">
        <v>508.516</v>
      </c>
      <c r="E31" s="6">
        <v>268.303</v>
      </c>
      <c r="F31" s="6">
        <v>2.231</v>
      </c>
      <c r="G31" s="6"/>
      <c r="H31" s="6">
        <v>26.994</v>
      </c>
      <c r="I31" s="6"/>
      <c r="J31" s="6"/>
      <c r="K31" s="6"/>
      <c r="L31" s="6"/>
      <c r="M31" s="6"/>
      <c r="N31" s="6"/>
      <c r="O31" s="6">
        <v>23.101</v>
      </c>
      <c r="P31" s="117">
        <f t="shared" si="7"/>
        <v>829.145</v>
      </c>
    </row>
    <row r="32" spans="1:16" ht="18.75">
      <c r="A32" s="18" t="s">
        <v>0</v>
      </c>
      <c r="B32" s="305" t="s">
        <v>39</v>
      </c>
      <c r="C32" s="5" t="s">
        <v>16</v>
      </c>
      <c r="D32" s="115"/>
      <c r="E32" s="115"/>
      <c r="F32" s="115"/>
      <c r="G32" s="115"/>
      <c r="H32" s="115">
        <v>0.1544</v>
      </c>
      <c r="I32" s="115">
        <v>0.0348</v>
      </c>
      <c r="J32" s="115"/>
      <c r="K32" s="115"/>
      <c r="L32" s="115"/>
      <c r="M32" s="115"/>
      <c r="N32" s="115"/>
      <c r="O32" s="115"/>
      <c r="P32" s="116">
        <f t="shared" si="7"/>
        <v>0.1892</v>
      </c>
    </row>
    <row r="33" spans="1:16" ht="18.75">
      <c r="A33" s="18" t="s">
        <v>40</v>
      </c>
      <c r="B33" s="306"/>
      <c r="C33" s="7" t="s">
        <v>18</v>
      </c>
      <c r="D33" s="6"/>
      <c r="E33" s="6"/>
      <c r="F33" s="6"/>
      <c r="G33" s="6"/>
      <c r="H33" s="6">
        <v>9.99</v>
      </c>
      <c r="I33" s="6">
        <v>2.315</v>
      </c>
      <c r="J33" s="6"/>
      <c r="K33" s="6"/>
      <c r="L33" s="6"/>
      <c r="M33" s="6"/>
      <c r="N33" s="6"/>
      <c r="O33" s="6"/>
      <c r="P33" s="117">
        <f t="shared" si="7"/>
        <v>12.305</v>
      </c>
    </row>
    <row r="34" spans="1:16" ht="18.75">
      <c r="A34" s="18"/>
      <c r="B34" s="15" t="s">
        <v>20</v>
      </c>
      <c r="C34" s="5" t="s">
        <v>16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>
        <f t="shared" si="7"/>
        <v>0</v>
      </c>
    </row>
    <row r="35" spans="1:16" ht="18.75">
      <c r="A35" s="18" t="s">
        <v>23</v>
      </c>
      <c r="B35" s="7" t="s">
        <v>134</v>
      </c>
      <c r="C35" s="7" t="s">
        <v>18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17">
        <f t="shared" si="7"/>
        <v>0</v>
      </c>
    </row>
    <row r="36" spans="1:16" ht="18.75">
      <c r="A36" s="10"/>
      <c r="B36" s="303" t="s">
        <v>129</v>
      </c>
      <c r="C36" s="5" t="s">
        <v>16</v>
      </c>
      <c r="D36" s="115">
        <f>+D30+D32+D34</f>
        <v>1.4082</v>
      </c>
      <c r="E36" s="115">
        <f aca="true" t="shared" si="8" ref="E36:G37">+E30+E32+E34</f>
        <v>1.2359</v>
      </c>
      <c r="F36" s="115">
        <f t="shared" si="8"/>
        <v>0.0088</v>
      </c>
      <c r="G36" s="115">
        <f t="shared" si="8"/>
        <v>0</v>
      </c>
      <c r="H36" s="115">
        <f>+H30+H32+H34</f>
        <v>0.2564</v>
      </c>
      <c r="I36" s="115">
        <f>+I30+I32+I34</f>
        <v>0.0348</v>
      </c>
      <c r="J36" s="115">
        <f aca="true" t="shared" si="9" ref="J36:O37">+J30+J32+J34</f>
        <v>0</v>
      </c>
      <c r="K36" s="115">
        <f t="shared" si="9"/>
        <v>0</v>
      </c>
      <c r="L36" s="115">
        <f t="shared" si="9"/>
        <v>0</v>
      </c>
      <c r="M36" s="115">
        <f t="shared" si="9"/>
        <v>0</v>
      </c>
      <c r="N36" s="115">
        <f t="shared" si="9"/>
        <v>0</v>
      </c>
      <c r="O36" s="115">
        <f t="shared" si="9"/>
        <v>0.0269</v>
      </c>
      <c r="P36" s="116">
        <f t="shared" si="7"/>
        <v>2.971</v>
      </c>
    </row>
    <row r="37" spans="1:16" ht="18.75">
      <c r="A37" s="8"/>
      <c r="B37" s="304"/>
      <c r="C37" s="7" t="s">
        <v>18</v>
      </c>
      <c r="D37" s="6">
        <f>+D31+D33+D35</f>
        <v>508.516</v>
      </c>
      <c r="E37" s="6">
        <f t="shared" si="8"/>
        <v>268.303</v>
      </c>
      <c r="F37" s="6">
        <f t="shared" si="8"/>
        <v>2.231</v>
      </c>
      <c r="G37" s="6">
        <f t="shared" si="8"/>
        <v>0</v>
      </c>
      <c r="H37" s="6">
        <f>+H31+H33+H35</f>
        <v>36.984</v>
      </c>
      <c r="I37" s="6">
        <f>+I31+I33+I35</f>
        <v>2.315</v>
      </c>
      <c r="J37" s="6">
        <f t="shared" si="9"/>
        <v>0</v>
      </c>
      <c r="K37" s="6">
        <f t="shared" si="9"/>
        <v>0</v>
      </c>
      <c r="L37" s="6">
        <f t="shared" si="9"/>
        <v>0</v>
      </c>
      <c r="M37" s="6">
        <f t="shared" si="9"/>
        <v>0</v>
      </c>
      <c r="N37" s="6">
        <f t="shared" si="9"/>
        <v>0</v>
      </c>
      <c r="O37" s="6">
        <f t="shared" si="9"/>
        <v>23.101</v>
      </c>
      <c r="P37" s="117">
        <f t="shared" si="7"/>
        <v>841.45</v>
      </c>
    </row>
    <row r="38" spans="1:16" ht="18.75">
      <c r="A38" s="307" t="s">
        <v>41</v>
      </c>
      <c r="B38" s="308"/>
      <c r="C38" s="5" t="s">
        <v>16</v>
      </c>
      <c r="D38" s="115"/>
      <c r="E38" s="115"/>
      <c r="F38" s="115"/>
      <c r="G38" s="115"/>
      <c r="H38" s="115">
        <v>0.0379</v>
      </c>
      <c r="I38" s="115">
        <v>0.2556</v>
      </c>
      <c r="J38" s="115">
        <v>0.2622</v>
      </c>
      <c r="K38" s="115">
        <v>1.021</v>
      </c>
      <c r="L38" s="115">
        <v>0.0568</v>
      </c>
      <c r="M38" s="115">
        <v>0.3521</v>
      </c>
      <c r="N38" s="115">
        <v>0.0583</v>
      </c>
      <c r="O38" s="115">
        <v>0.057</v>
      </c>
      <c r="P38" s="116">
        <f t="shared" si="7"/>
        <v>2.1008999999999998</v>
      </c>
    </row>
    <row r="39" spans="1:16" ht="18.75">
      <c r="A39" s="309"/>
      <c r="B39" s="310"/>
      <c r="C39" s="7" t="s">
        <v>18</v>
      </c>
      <c r="D39" s="6"/>
      <c r="E39" s="6"/>
      <c r="F39" s="6"/>
      <c r="G39" s="6"/>
      <c r="H39" s="6">
        <v>10.931</v>
      </c>
      <c r="I39" s="6">
        <v>72.461</v>
      </c>
      <c r="J39" s="6">
        <v>77.625</v>
      </c>
      <c r="K39" s="6">
        <v>284.503</v>
      </c>
      <c r="L39" s="6">
        <v>17.133</v>
      </c>
      <c r="M39" s="6">
        <v>95.803</v>
      </c>
      <c r="N39" s="6">
        <v>40.508</v>
      </c>
      <c r="O39" s="6">
        <v>148.737</v>
      </c>
      <c r="P39" s="117">
        <f t="shared" si="7"/>
        <v>747.7009999999999</v>
      </c>
    </row>
    <row r="40" spans="1:16" ht="18.75">
      <c r="A40" s="307" t="s">
        <v>42</v>
      </c>
      <c r="B40" s="308"/>
      <c r="C40" s="5" t="s">
        <v>16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>
        <f aca="true" t="shared" si="10" ref="P40:P47">SUM(D40:O40)</f>
        <v>0</v>
      </c>
    </row>
    <row r="41" spans="1:16" ht="18.75">
      <c r="A41" s="309"/>
      <c r="B41" s="310"/>
      <c r="C41" s="7" t="s">
        <v>18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17">
        <f t="shared" si="10"/>
        <v>0</v>
      </c>
    </row>
    <row r="42" spans="1:16" ht="18.75">
      <c r="A42" s="307" t="s">
        <v>43</v>
      </c>
      <c r="B42" s="308"/>
      <c r="C42" s="5" t="s">
        <v>16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>
        <f t="shared" si="10"/>
        <v>0</v>
      </c>
    </row>
    <row r="43" spans="1:16" ht="18.75">
      <c r="A43" s="309"/>
      <c r="B43" s="310"/>
      <c r="C43" s="7" t="s">
        <v>18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17">
        <f t="shared" si="10"/>
        <v>0</v>
      </c>
    </row>
    <row r="44" spans="1:16" ht="18.75">
      <c r="A44" s="307" t="s">
        <v>44</v>
      </c>
      <c r="B44" s="308"/>
      <c r="C44" s="5" t="s">
        <v>16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>
        <f t="shared" si="10"/>
        <v>0</v>
      </c>
    </row>
    <row r="45" spans="1:16" ht="18.75">
      <c r="A45" s="309"/>
      <c r="B45" s="310"/>
      <c r="C45" s="7" t="s">
        <v>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17">
        <f t="shared" si="10"/>
        <v>0</v>
      </c>
    </row>
    <row r="46" spans="1:16" ht="18.75">
      <c r="A46" s="307" t="s">
        <v>45</v>
      </c>
      <c r="B46" s="308"/>
      <c r="C46" s="5" t="s">
        <v>16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>
        <f t="shared" si="10"/>
        <v>0</v>
      </c>
    </row>
    <row r="47" spans="1:16" ht="18.75">
      <c r="A47" s="309"/>
      <c r="B47" s="310"/>
      <c r="C47" s="7" t="s">
        <v>18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17">
        <f t="shared" si="10"/>
        <v>0</v>
      </c>
    </row>
    <row r="48" spans="1:16" ht="18.75">
      <c r="A48" s="307" t="s">
        <v>46</v>
      </c>
      <c r="B48" s="308"/>
      <c r="C48" s="5" t="s">
        <v>16</v>
      </c>
      <c r="D48" s="115">
        <v>0.5172</v>
      </c>
      <c r="E48" s="115">
        <v>0.2721</v>
      </c>
      <c r="F48" s="115"/>
      <c r="G48" s="115"/>
      <c r="H48" s="115"/>
      <c r="I48" s="115"/>
      <c r="J48" s="115">
        <v>0.0027</v>
      </c>
      <c r="K48" s="115">
        <v>0.0108</v>
      </c>
      <c r="L48" s="115">
        <v>0.0477</v>
      </c>
      <c r="M48" s="115">
        <v>0.7102</v>
      </c>
      <c r="N48" s="115">
        <v>4.8842</v>
      </c>
      <c r="O48" s="115">
        <v>4.0333</v>
      </c>
      <c r="P48" s="116">
        <f aca="true" t="shared" si="11" ref="P48:P57">SUM(D48:O48)</f>
        <v>10.478200000000001</v>
      </c>
    </row>
    <row r="49" spans="1:16" ht="18.75">
      <c r="A49" s="309"/>
      <c r="B49" s="310"/>
      <c r="C49" s="7" t="s">
        <v>18</v>
      </c>
      <c r="D49" s="6">
        <v>482.329</v>
      </c>
      <c r="E49" s="6">
        <v>220.53</v>
      </c>
      <c r="F49" s="6"/>
      <c r="G49" s="6"/>
      <c r="H49" s="6"/>
      <c r="I49" s="6"/>
      <c r="J49" s="6">
        <v>0.567</v>
      </c>
      <c r="K49" s="6">
        <v>5.266</v>
      </c>
      <c r="L49" s="6">
        <v>4.053</v>
      </c>
      <c r="M49" s="6">
        <v>596.899</v>
      </c>
      <c r="N49" s="6">
        <v>2666.779</v>
      </c>
      <c r="O49" s="6">
        <v>2856.948</v>
      </c>
      <c r="P49" s="117">
        <f t="shared" si="11"/>
        <v>6833.370999999999</v>
      </c>
    </row>
    <row r="50" spans="1:16" ht="18.75">
      <c r="A50" s="307" t="s">
        <v>47</v>
      </c>
      <c r="B50" s="308"/>
      <c r="C50" s="5" t="s">
        <v>16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>
        <f t="shared" si="11"/>
        <v>0</v>
      </c>
    </row>
    <row r="51" spans="1:16" ht="18.75">
      <c r="A51" s="309"/>
      <c r="B51" s="310"/>
      <c r="C51" s="7" t="s">
        <v>18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17">
        <f t="shared" si="11"/>
        <v>0</v>
      </c>
    </row>
    <row r="52" spans="1:16" ht="18.75">
      <c r="A52" s="307" t="s">
        <v>48</v>
      </c>
      <c r="B52" s="308"/>
      <c r="C52" s="5" t="s">
        <v>16</v>
      </c>
      <c r="D52" s="115"/>
      <c r="E52" s="115"/>
      <c r="F52" s="115">
        <v>0.0569</v>
      </c>
      <c r="G52" s="115">
        <v>0.1812</v>
      </c>
      <c r="H52" s="115">
        <v>0.6607</v>
      </c>
      <c r="I52" s="115">
        <v>0.116</v>
      </c>
      <c r="J52" s="115">
        <v>0.0008</v>
      </c>
      <c r="K52" s="115"/>
      <c r="L52" s="115">
        <v>0.7774</v>
      </c>
      <c r="M52" s="115">
        <v>102.9621</v>
      </c>
      <c r="N52" s="115">
        <v>54.2615</v>
      </c>
      <c r="O52" s="115">
        <v>3.6055</v>
      </c>
      <c r="P52" s="116">
        <f t="shared" si="11"/>
        <v>162.62210000000002</v>
      </c>
    </row>
    <row r="53" spans="1:16" ht="18.75">
      <c r="A53" s="309"/>
      <c r="B53" s="310"/>
      <c r="C53" s="7" t="s">
        <v>18</v>
      </c>
      <c r="D53" s="6"/>
      <c r="E53" s="6"/>
      <c r="F53" s="6">
        <v>97.748</v>
      </c>
      <c r="G53" s="6">
        <v>261.695</v>
      </c>
      <c r="H53" s="6">
        <v>314.953</v>
      </c>
      <c r="I53" s="6">
        <v>49.711</v>
      </c>
      <c r="J53" s="6">
        <v>0.336</v>
      </c>
      <c r="K53" s="6"/>
      <c r="L53" s="6">
        <v>333.526</v>
      </c>
      <c r="M53" s="6">
        <v>27964.985</v>
      </c>
      <c r="N53" s="6">
        <v>14735.988</v>
      </c>
      <c r="O53" s="6">
        <v>896.796</v>
      </c>
      <c r="P53" s="117">
        <f t="shared" si="11"/>
        <v>44655.738000000005</v>
      </c>
    </row>
    <row r="54" spans="1:16" ht="18.75">
      <c r="A54" s="3" t="s">
        <v>0</v>
      </c>
      <c r="B54" s="305" t="s">
        <v>135</v>
      </c>
      <c r="C54" s="5" t="s">
        <v>16</v>
      </c>
      <c r="D54" s="115"/>
      <c r="E54" s="115"/>
      <c r="F54" s="115"/>
      <c r="G54" s="115"/>
      <c r="H54" s="115"/>
      <c r="I54" s="115"/>
      <c r="J54" s="115">
        <v>0.0015</v>
      </c>
      <c r="K54" s="115"/>
      <c r="L54" s="115"/>
      <c r="M54" s="115"/>
      <c r="N54" s="115"/>
      <c r="O54" s="115"/>
      <c r="P54" s="116">
        <f t="shared" si="11"/>
        <v>0.0015</v>
      </c>
    </row>
    <row r="55" spans="1:16" ht="18.75">
      <c r="A55" s="18" t="s">
        <v>38</v>
      </c>
      <c r="B55" s="306"/>
      <c r="C55" s="7" t="s">
        <v>18</v>
      </c>
      <c r="D55" s="6"/>
      <c r="E55" s="6"/>
      <c r="F55" s="6"/>
      <c r="G55" s="6"/>
      <c r="H55" s="6"/>
      <c r="I55" s="6"/>
      <c r="J55" s="6">
        <v>0.945</v>
      </c>
      <c r="K55" s="6"/>
      <c r="L55" s="6"/>
      <c r="M55" s="6"/>
      <c r="N55" s="6"/>
      <c r="O55" s="6"/>
      <c r="P55" s="117">
        <f t="shared" si="11"/>
        <v>0.945</v>
      </c>
    </row>
    <row r="56" spans="1:16" ht="18.75">
      <c r="A56" s="18" t="s">
        <v>17</v>
      </c>
      <c r="B56" s="15" t="s">
        <v>20</v>
      </c>
      <c r="C56" s="5" t="s">
        <v>16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6">
        <f t="shared" si="11"/>
        <v>0</v>
      </c>
    </row>
    <row r="57" spans="1:16" ht="18.75">
      <c r="A57" s="18" t="s">
        <v>23</v>
      </c>
      <c r="B57" s="7" t="s">
        <v>136</v>
      </c>
      <c r="C57" s="7" t="s">
        <v>18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17">
        <f t="shared" si="11"/>
        <v>0</v>
      </c>
    </row>
    <row r="58" spans="1:16" ht="18.75">
      <c r="A58" s="10"/>
      <c r="B58" s="303" t="s">
        <v>129</v>
      </c>
      <c r="C58" s="5" t="s">
        <v>16</v>
      </c>
      <c r="D58" s="115">
        <f aca="true" t="shared" si="12" ref="D58:G59">D54+D56</f>
        <v>0</v>
      </c>
      <c r="E58" s="115">
        <f t="shared" si="12"/>
        <v>0</v>
      </c>
      <c r="F58" s="115">
        <f t="shared" si="12"/>
        <v>0</v>
      </c>
      <c r="G58" s="115">
        <f t="shared" si="12"/>
        <v>0</v>
      </c>
      <c r="H58" s="115">
        <f aca="true" t="shared" si="13" ref="H58:P58">H54+H56</f>
        <v>0</v>
      </c>
      <c r="I58" s="115">
        <f t="shared" si="13"/>
        <v>0</v>
      </c>
      <c r="J58" s="115">
        <f t="shared" si="13"/>
        <v>0.0015</v>
      </c>
      <c r="K58" s="115">
        <f>+K54+K56</f>
        <v>0</v>
      </c>
      <c r="L58" s="115">
        <f aca="true" t="shared" si="14" ref="L58:N59">+L54+L56</f>
        <v>0</v>
      </c>
      <c r="M58" s="115">
        <f t="shared" si="14"/>
        <v>0</v>
      </c>
      <c r="N58" s="115">
        <f t="shared" si="14"/>
        <v>0</v>
      </c>
      <c r="O58" s="115">
        <f t="shared" si="13"/>
        <v>0</v>
      </c>
      <c r="P58" s="116">
        <f t="shared" si="13"/>
        <v>0.0015</v>
      </c>
    </row>
    <row r="59" spans="1:16" ht="18.75">
      <c r="A59" s="8"/>
      <c r="B59" s="304"/>
      <c r="C59" s="7" t="s">
        <v>18</v>
      </c>
      <c r="D59" s="6">
        <f t="shared" si="12"/>
        <v>0</v>
      </c>
      <c r="E59" s="6">
        <f t="shared" si="12"/>
        <v>0</v>
      </c>
      <c r="F59" s="6">
        <f t="shared" si="12"/>
        <v>0</v>
      </c>
      <c r="G59" s="6">
        <f t="shared" si="12"/>
        <v>0</v>
      </c>
      <c r="H59" s="6">
        <f aca="true" t="shared" si="15" ref="H59:P59">H55+H57</f>
        <v>0</v>
      </c>
      <c r="I59" s="6">
        <f t="shared" si="15"/>
        <v>0</v>
      </c>
      <c r="J59" s="6">
        <f t="shared" si="15"/>
        <v>0.945</v>
      </c>
      <c r="K59" s="6">
        <f>+K55+K57</f>
        <v>0</v>
      </c>
      <c r="L59" s="6">
        <f t="shared" si="14"/>
        <v>0</v>
      </c>
      <c r="M59" s="6">
        <f t="shared" si="14"/>
        <v>0</v>
      </c>
      <c r="N59" s="6">
        <f t="shared" si="14"/>
        <v>0</v>
      </c>
      <c r="O59" s="6">
        <f t="shared" si="15"/>
        <v>0</v>
      </c>
      <c r="P59" s="117">
        <f t="shared" si="15"/>
        <v>0.945</v>
      </c>
    </row>
    <row r="60" spans="1:16" ht="18.75">
      <c r="A60" s="3" t="s">
        <v>0</v>
      </c>
      <c r="B60" s="305" t="s">
        <v>137</v>
      </c>
      <c r="C60" s="5" t="s">
        <v>16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>
        <f aca="true" t="shared" si="16" ref="P60:P67">P56+P58</f>
        <v>0.0015</v>
      </c>
    </row>
    <row r="61" spans="1:16" ht="18.75">
      <c r="A61" s="18" t="s">
        <v>49</v>
      </c>
      <c r="B61" s="306"/>
      <c r="C61" s="7" t="s">
        <v>18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17">
        <f t="shared" si="16"/>
        <v>0.945</v>
      </c>
    </row>
    <row r="62" spans="1:16" ht="18.75">
      <c r="A62" s="18" t="s">
        <v>0</v>
      </c>
      <c r="B62" s="15" t="s">
        <v>50</v>
      </c>
      <c r="C62" s="5" t="s">
        <v>16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>
        <f t="shared" si="16"/>
        <v>0.003</v>
      </c>
    </row>
    <row r="63" spans="1:16" ht="18.75">
      <c r="A63" s="18" t="s">
        <v>51</v>
      </c>
      <c r="B63" s="7" t="s">
        <v>138</v>
      </c>
      <c r="C63" s="7" t="s">
        <v>18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17">
        <f t="shared" si="16"/>
        <v>1.89</v>
      </c>
    </row>
    <row r="64" spans="1:16" ht="18.75">
      <c r="A64" s="18" t="s">
        <v>0</v>
      </c>
      <c r="B64" s="305" t="s">
        <v>53</v>
      </c>
      <c r="C64" s="5" t="s">
        <v>16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>
        <f t="shared" si="16"/>
        <v>0.0045000000000000005</v>
      </c>
    </row>
    <row r="65" spans="1:16" ht="18.75">
      <c r="A65" s="18" t="s">
        <v>23</v>
      </c>
      <c r="B65" s="306"/>
      <c r="C65" s="7" t="s">
        <v>18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17">
        <f t="shared" si="16"/>
        <v>2.835</v>
      </c>
    </row>
    <row r="66" spans="1:16" ht="18.75">
      <c r="A66" s="18"/>
      <c r="B66" s="15" t="s">
        <v>20</v>
      </c>
      <c r="C66" s="5" t="s">
        <v>16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>
        <f t="shared" si="16"/>
        <v>0.007500000000000001</v>
      </c>
    </row>
    <row r="67" spans="1:16" ht="19.5" thickBot="1">
      <c r="A67" s="11" t="s">
        <v>0</v>
      </c>
      <c r="B67" s="12" t="s">
        <v>138</v>
      </c>
      <c r="C67" s="12" t="s">
        <v>18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21">
        <f t="shared" si="16"/>
        <v>4.725</v>
      </c>
    </row>
    <row r="68" ht="18.75">
      <c r="P68" s="27"/>
    </row>
    <row r="69" spans="1:16" ht="19.5" thickBot="1">
      <c r="A69" s="13" t="s">
        <v>97</v>
      </c>
      <c r="B69" s="3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 t="s">
        <v>139</v>
      </c>
      <c r="P69" s="13"/>
    </row>
    <row r="70" spans="1:16" ht="18.75">
      <c r="A70" s="8"/>
      <c r="B70" s="9"/>
      <c r="C70" s="9"/>
      <c r="D70" s="28" t="s">
        <v>222</v>
      </c>
      <c r="E70" s="28" t="s">
        <v>91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8</v>
      </c>
      <c r="K70" s="28" t="s">
        <v>9</v>
      </c>
      <c r="L70" s="28" t="s">
        <v>10</v>
      </c>
      <c r="M70" s="28" t="s">
        <v>11</v>
      </c>
      <c r="N70" s="28" t="s">
        <v>12</v>
      </c>
      <c r="O70" s="28" t="s">
        <v>13</v>
      </c>
      <c r="P70" s="29" t="s">
        <v>14</v>
      </c>
    </row>
    <row r="71" spans="1:16" ht="18.75">
      <c r="A71" s="18" t="s">
        <v>49</v>
      </c>
      <c r="B71" s="303" t="s">
        <v>140</v>
      </c>
      <c r="C71" s="5" t="s">
        <v>16</v>
      </c>
      <c r="D71" s="115">
        <f aca="true" t="shared" si="17" ref="D71:G72">D60+D62+D64+D66</f>
        <v>0</v>
      </c>
      <c r="E71" s="115">
        <f t="shared" si="17"/>
        <v>0</v>
      </c>
      <c r="F71" s="115">
        <f t="shared" si="17"/>
        <v>0</v>
      </c>
      <c r="G71" s="115">
        <f t="shared" si="17"/>
        <v>0</v>
      </c>
      <c r="H71" s="115">
        <f aca="true" t="shared" si="18" ref="H71:P71">H60+H62+H64+H66</f>
        <v>0</v>
      </c>
      <c r="I71" s="115">
        <f t="shared" si="18"/>
        <v>0</v>
      </c>
      <c r="J71" s="115">
        <f t="shared" si="18"/>
        <v>0</v>
      </c>
      <c r="K71" s="115">
        <f aca="true" t="shared" si="19" ref="K71:N72">+K60+K62+K64+K66</f>
        <v>0</v>
      </c>
      <c r="L71" s="115">
        <f t="shared" si="19"/>
        <v>0</v>
      </c>
      <c r="M71" s="115">
        <f t="shared" si="19"/>
        <v>0</v>
      </c>
      <c r="N71" s="115">
        <f t="shared" si="19"/>
        <v>0</v>
      </c>
      <c r="O71" s="115">
        <f t="shared" si="18"/>
        <v>0</v>
      </c>
      <c r="P71" s="116">
        <f t="shared" si="18"/>
        <v>0.0165</v>
      </c>
    </row>
    <row r="72" spans="1:16" ht="18.75">
      <c r="A72" s="1" t="s">
        <v>51</v>
      </c>
      <c r="B72" s="304"/>
      <c r="C72" s="7" t="s">
        <v>18</v>
      </c>
      <c r="D72" s="6">
        <f t="shared" si="17"/>
        <v>0</v>
      </c>
      <c r="E72" s="6">
        <f t="shared" si="17"/>
        <v>0</v>
      </c>
      <c r="F72" s="6">
        <f t="shared" si="17"/>
        <v>0</v>
      </c>
      <c r="G72" s="6">
        <f t="shared" si="17"/>
        <v>0</v>
      </c>
      <c r="H72" s="6">
        <f aca="true" t="shared" si="20" ref="H72:P72">H61+H63+H65+H67</f>
        <v>0</v>
      </c>
      <c r="I72" s="6">
        <f t="shared" si="20"/>
        <v>0</v>
      </c>
      <c r="J72" s="6">
        <f t="shared" si="20"/>
        <v>0</v>
      </c>
      <c r="K72" s="6">
        <f t="shared" si="19"/>
        <v>0</v>
      </c>
      <c r="L72" s="6">
        <f t="shared" si="19"/>
        <v>0</v>
      </c>
      <c r="M72" s="134">
        <f t="shared" si="19"/>
        <v>0</v>
      </c>
      <c r="N72" s="6">
        <f t="shared" si="19"/>
        <v>0</v>
      </c>
      <c r="O72" s="6">
        <f t="shared" si="20"/>
        <v>0</v>
      </c>
      <c r="P72" s="117">
        <f t="shared" si="20"/>
        <v>10.395</v>
      </c>
    </row>
    <row r="73" spans="1:16" ht="18.75">
      <c r="A73" s="3" t="s">
        <v>0</v>
      </c>
      <c r="B73" s="305" t="s">
        <v>54</v>
      </c>
      <c r="C73" s="5" t="s">
        <v>16</v>
      </c>
      <c r="D73" s="115">
        <v>2.3826</v>
      </c>
      <c r="E73" s="115">
        <v>0.9379</v>
      </c>
      <c r="F73" s="115">
        <v>0.0069</v>
      </c>
      <c r="G73" s="115">
        <v>0.1217</v>
      </c>
      <c r="H73" s="115">
        <v>10.2379</v>
      </c>
      <c r="I73" s="115">
        <v>13.6427</v>
      </c>
      <c r="J73" s="115">
        <v>4.8581</v>
      </c>
      <c r="K73" s="115">
        <v>5.4093</v>
      </c>
      <c r="L73" s="115">
        <v>3.0925</v>
      </c>
      <c r="M73" s="115">
        <v>4.5316</v>
      </c>
      <c r="N73" s="115">
        <v>3.5929</v>
      </c>
      <c r="O73" s="115">
        <v>3.3049</v>
      </c>
      <c r="P73" s="116">
        <f>SUM(D73:O73)</f>
        <v>52.119</v>
      </c>
    </row>
    <row r="74" spans="1:16" ht="18.75">
      <c r="A74" s="18" t="s">
        <v>34</v>
      </c>
      <c r="B74" s="306"/>
      <c r="C74" s="7" t="s">
        <v>18</v>
      </c>
      <c r="D74" s="6">
        <v>2138.317</v>
      </c>
      <c r="E74" s="6">
        <v>805.07</v>
      </c>
      <c r="F74" s="6">
        <v>17.252</v>
      </c>
      <c r="G74" s="6">
        <v>257.078</v>
      </c>
      <c r="H74" s="6">
        <v>5502.923</v>
      </c>
      <c r="I74" s="6">
        <v>6515.864</v>
      </c>
      <c r="J74" s="6">
        <v>4312.893</v>
      </c>
      <c r="K74" s="6">
        <v>5863.202</v>
      </c>
      <c r="L74" s="6">
        <v>3069.823</v>
      </c>
      <c r="M74" s="6">
        <v>3492.54</v>
      </c>
      <c r="N74" s="6">
        <v>2607.109</v>
      </c>
      <c r="O74" s="6">
        <v>2997.602</v>
      </c>
      <c r="P74" s="117">
        <f>SUM(D74:O74)</f>
        <v>37579.672999999995</v>
      </c>
    </row>
    <row r="75" spans="1:16" ht="18.75">
      <c r="A75" s="18" t="s">
        <v>0</v>
      </c>
      <c r="B75" s="305" t="s">
        <v>55</v>
      </c>
      <c r="C75" s="5" t="s">
        <v>16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6">
        <f aca="true" t="shared" si="21" ref="P75:P80">SUM(D75:O75)</f>
        <v>0</v>
      </c>
    </row>
    <row r="76" spans="1:16" ht="18.75">
      <c r="A76" s="18" t="s">
        <v>0</v>
      </c>
      <c r="B76" s="306"/>
      <c r="C76" s="7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17">
        <f t="shared" si="21"/>
        <v>0</v>
      </c>
    </row>
    <row r="77" spans="1:16" ht="18.75">
      <c r="A77" s="18" t="s">
        <v>56</v>
      </c>
      <c r="B77" s="15" t="s">
        <v>57</v>
      </c>
      <c r="C77" s="5" t="s">
        <v>16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>
        <f t="shared" si="21"/>
        <v>0</v>
      </c>
    </row>
    <row r="78" spans="1:16" ht="18.75">
      <c r="A78" s="18"/>
      <c r="B78" s="7" t="s">
        <v>58</v>
      </c>
      <c r="C78" s="7" t="s">
        <v>18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17">
        <f t="shared" si="21"/>
        <v>0</v>
      </c>
    </row>
    <row r="79" spans="1:16" ht="18.75">
      <c r="A79" s="18"/>
      <c r="B79" s="305" t="s">
        <v>59</v>
      </c>
      <c r="C79" s="5" t="s">
        <v>16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6">
        <f t="shared" si="21"/>
        <v>0</v>
      </c>
    </row>
    <row r="80" spans="1:16" ht="18.75">
      <c r="A80" s="18" t="s">
        <v>17</v>
      </c>
      <c r="B80" s="306"/>
      <c r="C80" s="7" t="s">
        <v>18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17">
        <f t="shared" si="21"/>
        <v>0</v>
      </c>
    </row>
    <row r="81" spans="1:16" ht="18.75">
      <c r="A81" s="18"/>
      <c r="B81" s="15" t="s">
        <v>20</v>
      </c>
      <c r="C81" s="5" t="s">
        <v>16</v>
      </c>
      <c r="D81" s="115">
        <v>8.3657</v>
      </c>
      <c r="E81" s="115">
        <v>2.7934</v>
      </c>
      <c r="F81" s="115">
        <v>2.2454</v>
      </c>
      <c r="G81" s="115">
        <v>2.7488</v>
      </c>
      <c r="H81" s="115">
        <v>10.8777</v>
      </c>
      <c r="I81" s="115">
        <v>14.4127</v>
      </c>
      <c r="J81" s="115">
        <v>17.8368</v>
      </c>
      <c r="K81" s="115">
        <v>25.7669</v>
      </c>
      <c r="L81" s="115">
        <v>13.1349</v>
      </c>
      <c r="M81" s="115">
        <v>12.3141</v>
      </c>
      <c r="N81" s="115">
        <v>10.9712</v>
      </c>
      <c r="O81" s="115">
        <v>15.2606</v>
      </c>
      <c r="P81" s="116">
        <f aca="true" t="shared" si="22" ref="P81:P94">SUM(D81:O81)</f>
        <v>136.72820000000002</v>
      </c>
    </row>
    <row r="82" spans="1:16" ht="18.75">
      <c r="A82" s="18"/>
      <c r="B82" s="7" t="s">
        <v>176</v>
      </c>
      <c r="C82" s="7" t="s">
        <v>18</v>
      </c>
      <c r="D82" s="6">
        <v>3032.687</v>
      </c>
      <c r="E82" s="6">
        <v>1312.765</v>
      </c>
      <c r="F82" s="6">
        <v>678.253</v>
      </c>
      <c r="G82" s="6">
        <v>783.582</v>
      </c>
      <c r="H82" s="6">
        <v>4693.387</v>
      </c>
      <c r="I82" s="6">
        <v>6936.119</v>
      </c>
      <c r="J82" s="6">
        <v>12344.182</v>
      </c>
      <c r="K82" s="6">
        <v>18456.373</v>
      </c>
      <c r="L82" s="6">
        <v>8649.703</v>
      </c>
      <c r="M82" s="6">
        <v>7950.939</v>
      </c>
      <c r="N82" s="6">
        <v>6608.626</v>
      </c>
      <c r="O82" s="6">
        <v>8115.049</v>
      </c>
      <c r="P82" s="117">
        <f t="shared" si="22"/>
        <v>79561.665</v>
      </c>
    </row>
    <row r="83" spans="1:16" ht="18.75">
      <c r="A83" s="18" t="s">
        <v>23</v>
      </c>
      <c r="B83" s="303" t="s">
        <v>223</v>
      </c>
      <c r="C83" s="5" t="s">
        <v>16</v>
      </c>
      <c r="D83" s="115">
        <f>+D73+D75+D77+D79+D81</f>
        <v>10.7483</v>
      </c>
      <c r="E83" s="115">
        <f aca="true" t="shared" si="23" ref="E83:G84">+E73+E75+E77+E79+E81</f>
        <v>3.7313</v>
      </c>
      <c r="F83" s="115">
        <f t="shared" si="23"/>
        <v>2.2523</v>
      </c>
      <c r="G83" s="115">
        <f t="shared" si="23"/>
        <v>2.8705000000000003</v>
      </c>
      <c r="H83" s="115">
        <f aca="true" t="shared" si="24" ref="H83:O84">+H73+H75+H77+H79+H81</f>
        <v>21.1156</v>
      </c>
      <c r="I83" s="115">
        <f t="shared" si="24"/>
        <v>28.0554</v>
      </c>
      <c r="J83" s="115">
        <f t="shared" si="24"/>
        <v>22.6949</v>
      </c>
      <c r="K83" s="115">
        <f t="shared" si="24"/>
        <v>31.1762</v>
      </c>
      <c r="L83" s="115">
        <f t="shared" si="24"/>
        <v>16.2274</v>
      </c>
      <c r="M83" s="115">
        <f t="shared" si="24"/>
        <v>16.8457</v>
      </c>
      <c r="N83" s="115">
        <f t="shared" si="24"/>
        <v>14.5641</v>
      </c>
      <c r="O83" s="115">
        <f t="shared" si="24"/>
        <v>18.5655</v>
      </c>
      <c r="P83" s="116">
        <f t="shared" si="22"/>
        <v>188.8472</v>
      </c>
    </row>
    <row r="84" spans="1:16" ht="18.75">
      <c r="A84" s="8"/>
      <c r="B84" s="304"/>
      <c r="C84" s="7" t="s">
        <v>18</v>
      </c>
      <c r="D84" s="6">
        <f>+D74+D76+D78+D80+D82</f>
        <v>5171.004</v>
      </c>
      <c r="E84" s="6">
        <f t="shared" si="23"/>
        <v>2117.835</v>
      </c>
      <c r="F84" s="6">
        <f t="shared" si="23"/>
        <v>695.505</v>
      </c>
      <c r="G84" s="6">
        <f t="shared" si="23"/>
        <v>1040.6599999999999</v>
      </c>
      <c r="H84" s="6">
        <f t="shared" si="24"/>
        <v>10196.31</v>
      </c>
      <c r="I84" s="6">
        <f t="shared" si="24"/>
        <v>13451.983</v>
      </c>
      <c r="J84" s="6">
        <f t="shared" si="24"/>
        <v>16657.075</v>
      </c>
      <c r="K84" s="6">
        <f t="shared" si="24"/>
        <v>24319.575</v>
      </c>
      <c r="L84" s="6">
        <f t="shared" si="24"/>
        <v>11719.526</v>
      </c>
      <c r="M84" s="6">
        <f t="shared" si="24"/>
        <v>11443.479</v>
      </c>
      <c r="N84" s="6">
        <f t="shared" si="24"/>
        <v>9215.735</v>
      </c>
      <c r="O84" s="6">
        <f t="shared" si="24"/>
        <v>11112.651</v>
      </c>
      <c r="P84" s="117">
        <f t="shared" si="22"/>
        <v>117141.33799999999</v>
      </c>
    </row>
    <row r="85" spans="1:16" ht="18.75">
      <c r="A85" s="307" t="s">
        <v>141</v>
      </c>
      <c r="B85" s="308"/>
      <c r="C85" s="5" t="s">
        <v>16</v>
      </c>
      <c r="D85" s="115">
        <v>0.0354</v>
      </c>
      <c r="E85" s="115">
        <v>0.0118</v>
      </c>
      <c r="F85" s="115"/>
      <c r="G85" s="115"/>
      <c r="H85" s="115">
        <v>0.0432</v>
      </c>
      <c r="I85" s="115">
        <v>1.0244</v>
      </c>
      <c r="J85" s="115">
        <v>0.854</v>
      </c>
      <c r="K85" s="115">
        <v>1.2282</v>
      </c>
      <c r="L85" s="115">
        <v>0.3535</v>
      </c>
      <c r="M85" s="115">
        <v>0.7757</v>
      </c>
      <c r="N85" s="115">
        <v>0.8188</v>
      </c>
      <c r="O85" s="115">
        <v>0.3696</v>
      </c>
      <c r="P85" s="116">
        <f t="shared" si="22"/>
        <v>5.5146</v>
      </c>
    </row>
    <row r="86" spans="1:16" ht="18.75">
      <c r="A86" s="309"/>
      <c r="B86" s="310"/>
      <c r="C86" s="7" t="s">
        <v>18</v>
      </c>
      <c r="D86" s="6">
        <v>28.723</v>
      </c>
      <c r="E86" s="6">
        <v>9.262</v>
      </c>
      <c r="F86" s="6"/>
      <c r="G86" s="6"/>
      <c r="H86" s="6">
        <v>35.901</v>
      </c>
      <c r="I86" s="6">
        <v>536.214</v>
      </c>
      <c r="J86" s="6">
        <v>1097.65</v>
      </c>
      <c r="K86" s="6">
        <v>1461.901</v>
      </c>
      <c r="L86" s="6">
        <v>257.779</v>
      </c>
      <c r="M86" s="6">
        <v>517.406</v>
      </c>
      <c r="N86" s="6">
        <v>497.965</v>
      </c>
      <c r="O86" s="6">
        <v>212.957</v>
      </c>
      <c r="P86" s="117">
        <f t="shared" si="22"/>
        <v>4655.758</v>
      </c>
    </row>
    <row r="87" spans="1:16" ht="18.75">
      <c r="A87" s="307" t="s">
        <v>61</v>
      </c>
      <c r="B87" s="308"/>
      <c r="C87" s="5" t="s">
        <v>16</v>
      </c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6">
        <f t="shared" si="22"/>
        <v>0</v>
      </c>
    </row>
    <row r="88" spans="1:16" ht="18.75">
      <c r="A88" s="309"/>
      <c r="B88" s="310"/>
      <c r="C88" s="7" t="s">
        <v>18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17">
        <f t="shared" si="22"/>
        <v>0</v>
      </c>
    </row>
    <row r="89" spans="1:16" ht="18.75">
      <c r="A89" s="307" t="s">
        <v>142</v>
      </c>
      <c r="B89" s="308"/>
      <c r="C89" s="5" t="s">
        <v>16</v>
      </c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>
        <f t="shared" si="22"/>
        <v>0</v>
      </c>
    </row>
    <row r="90" spans="1:16" ht="18.75">
      <c r="A90" s="309"/>
      <c r="B90" s="310"/>
      <c r="C90" s="7" t="s">
        <v>18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17">
        <f t="shared" si="22"/>
        <v>0</v>
      </c>
    </row>
    <row r="91" spans="1:16" ht="18.75">
      <c r="A91" s="307" t="s">
        <v>143</v>
      </c>
      <c r="B91" s="308"/>
      <c r="C91" s="5" t="s">
        <v>16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>
        <f t="shared" si="22"/>
        <v>0</v>
      </c>
    </row>
    <row r="92" spans="1:16" ht="18.75">
      <c r="A92" s="309"/>
      <c r="B92" s="310"/>
      <c r="C92" s="7" t="s">
        <v>18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17">
        <f t="shared" si="22"/>
        <v>0</v>
      </c>
    </row>
    <row r="93" spans="1:16" ht="18.75">
      <c r="A93" s="307" t="s">
        <v>63</v>
      </c>
      <c r="B93" s="308"/>
      <c r="C93" s="5" t="s">
        <v>16</v>
      </c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>
        <f t="shared" si="22"/>
        <v>0</v>
      </c>
    </row>
    <row r="94" spans="1:16" ht="18.75">
      <c r="A94" s="309"/>
      <c r="B94" s="310"/>
      <c r="C94" s="7" t="s">
        <v>18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17">
        <f t="shared" si="22"/>
        <v>0</v>
      </c>
    </row>
    <row r="95" spans="1:16" ht="18.75">
      <c r="A95" s="307" t="s">
        <v>144</v>
      </c>
      <c r="B95" s="308"/>
      <c r="C95" s="5" t="s">
        <v>16</v>
      </c>
      <c r="D95" s="115">
        <v>2.5688</v>
      </c>
      <c r="E95" s="115">
        <v>2.5589</v>
      </c>
      <c r="F95" s="115">
        <v>0.8856</v>
      </c>
      <c r="G95" s="115">
        <v>1.842</v>
      </c>
      <c r="H95" s="115">
        <v>2.4642</v>
      </c>
      <c r="I95" s="115">
        <v>1.2969</v>
      </c>
      <c r="J95" s="115">
        <v>0.5006</v>
      </c>
      <c r="K95" s="115">
        <v>1.4716</v>
      </c>
      <c r="L95" s="115">
        <v>1.2944</v>
      </c>
      <c r="M95" s="115">
        <v>3.4539</v>
      </c>
      <c r="N95" s="115">
        <v>5.0315</v>
      </c>
      <c r="O95" s="115">
        <v>3.1497</v>
      </c>
      <c r="P95" s="116">
        <f aca="true" t="shared" si="25" ref="P95:P102">SUM(D95:O95)</f>
        <v>26.5181</v>
      </c>
    </row>
    <row r="96" spans="1:16" ht="18.75">
      <c r="A96" s="309"/>
      <c r="B96" s="310"/>
      <c r="C96" s="7" t="s">
        <v>18</v>
      </c>
      <c r="D96" s="6">
        <v>588.164</v>
      </c>
      <c r="E96" s="6">
        <v>677.732</v>
      </c>
      <c r="F96" s="6">
        <v>630.405</v>
      </c>
      <c r="G96" s="6">
        <v>1113.49</v>
      </c>
      <c r="H96" s="6">
        <v>1308.477</v>
      </c>
      <c r="I96" s="6">
        <v>953.962</v>
      </c>
      <c r="J96" s="6">
        <v>580.963</v>
      </c>
      <c r="K96" s="6">
        <v>1678.241</v>
      </c>
      <c r="L96" s="6">
        <v>1002.818</v>
      </c>
      <c r="M96" s="6">
        <v>1056.621</v>
      </c>
      <c r="N96" s="6">
        <v>1064.922</v>
      </c>
      <c r="O96" s="6">
        <v>769.81</v>
      </c>
      <c r="P96" s="117">
        <f t="shared" si="25"/>
        <v>11425.605</v>
      </c>
    </row>
    <row r="97" spans="1:16" ht="18.75">
      <c r="A97" s="307" t="s">
        <v>64</v>
      </c>
      <c r="B97" s="308"/>
      <c r="C97" s="5" t="s">
        <v>16</v>
      </c>
      <c r="D97" s="115">
        <v>1.0966</v>
      </c>
      <c r="E97" s="115">
        <v>1.7225</v>
      </c>
      <c r="F97" s="115">
        <v>1.6548</v>
      </c>
      <c r="G97" s="115">
        <v>4.4879</v>
      </c>
      <c r="H97" s="115">
        <v>5.6074</v>
      </c>
      <c r="I97" s="115">
        <v>6.5787</v>
      </c>
      <c r="J97" s="115">
        <v>2.899</v>
      </c>
      <c r="K97" s="115">
        <v>10.5338</v>
      </c>
      <c r="L97" s="115">
        <v>3.5722</v>
      </c>
      <c r="M97" s="115">
        <v>7.3297</v>
      </c>
      <c r="N97" s="115">
        <v>2.7746</v>
      </c>
      <c r="O97" s="115">
        <v>1.1465</v>
      </c>
      <c r="P97" s="116">
        <f t="shared" si="25"/>
        <v>49.40370000000001</v>
      </c>
    </row>
    <row r="98" spans="1:16" ht="18.75">
      <c r="A98" s="309"/>
      <c r="B98" s="310"/>
      <c r="C98" s="7" t="s">
        <v>18</v>
      </c>
      <c r="D98" s="6">
        <v>534.926</v>
      </c>
      <c r="E98" s="6">
        <v>1847.946</v>
      </c>
      <c r="F98" s="6">
        <v>2661.611</v>
      </c>
      <c r="G98" s="6">
        <v>3738.113</v>
      </c>
      <c r="H98" s="6">
        <v>3395.425</v>
      </c>
      <c r="I98" s="6">
        <v>2929.341</v>
      </c>
      <c r="J98" s="6">
        <v>1714.331</v>
      </c>
      <c r="K98" s="6">
        <v>4322.873</v>
      </c>
      <c r="L98" s="6">
        <v>1424.553</v>
      </c>
      <c r="M98" s="6">
        <v>1437.372</v>
      </c>
      <c r="N98" s="6">
        <v>1165.119</v>
      </c>
      <c r="O98" s="6">
        <v>376.717</v>
      </c>
      <c r="P98" s="117">
        <f t="shared" si="25"/>
        <v>25548.326999999997</v>
      </c>
    </row>
    <row r="99" spans="1:16" ht="18.75">
      <c r="A99" s="311" t="s">
        <v>65</v>
      </c>
      <c r="B99" s="312"/>
      <c r="C99" s="5" t="s">
        <v>16</v>
      </c>
      <c r="D99" s="115">
        <f>+D8+D10+D22+D28+D36+D38+D40+D42+D44+D46+D48+D50+D52+D58+D71+D83+D85+D87+D89+D91+D93+D95+D97</f>
        <v>16.374499999999998</v>
      </c>
      <c r="E99" s="115">
        <f aca="true" t="shared" si="26" ref="E99:G100">+E8+E10+E22+E28+E36+E38+E40+E42+E44+E46+E48+E50+E52+E58+E71+E83+E85+E87+E89+E91+E93+E95+E97</f>
        <v>9.5325</v>
      </c>
      <c r="F99" s="115">
        <f t="shared" si="26"/>
        <v>4.8584000000000005</v>
      </c>
      <c r="G99" s="115">
        <f t="shared" si="26"/>
        <v>9.3816</v>
      </c>
      <c r="H99" s="115">
        <f aca="true" t="shared" si="27" ref="H99:O100">+H8+H10+H22+H28+H36+H38+H40+H42+H44+H46+H48+H50+H52+H58+H71+H83+H85+H87+H89+H91+H93+H95+H97</f>
        <v>30.185399999999994</v>
      </c>
      <c r="I99" s="115">
        <f t="shared" si="27"/>
        <v>37.4118</v>
      </c>
      <c r="J99" s="115">
        <f t="shared" si="27"/>
        <v>27.6601</v>
      </c>
      <c r="K99" s="115">
        <f t="shared" si="27"/>
        <v>45.4416</v>
      </c>
      <c r="L99" s="115">
        <f t="shared" si="27"/>
        <v>22.3294</v>
      </c>
      <c r="M99" s="115">
        <f t="shared" si="27"/>
        <v>132.42940000000002</v>
      </c>
      <c r="N99" s="115">
        <f t="shared" si="27"/>
        <v>82.393</v>
      </c>
      <c r="O99" s="115">
        <f t="shared" si="27"/>
        <v>30.953999999999997</v>
      </c>
      <c r="P99" s="116">
        <f t="shared" si="25"/>
        <v>448.9517</v>
      </c>
    </row>
    <row r="100" spans="1:16" ht="18.75">
      <c r="A100" s="313"/>
      <c r="B100" s="314"/>
      <c r="C100" s="7" t="s">
        <v>18</v>
      </c>
      <c r="D100" s="6">
        <f>+D9+D11+D23+D29+D37+D39+D41+D43+D45+D47+D49+D51+D53+D59+D72+D84+D86+D88+D90+D92+D94+D96+D98</f>
        <v>7313.662</v>
      </c>
      <c r="E100" s="6">
        <f t="shared" si="26"/>
        <v>5141.608</v>
      </c>
      <c r="F100" s="6">
        <f t="shared" si="26"/>
        <v>4087.5</v>
      </c>
      <c r="G100" s="6">
        <f t="shared" si="26"/>
        <v>6153.958</v>
      </c>
      <c r="H100" s="6">
        <f t="shared" si="27"/>
        <v>15298.981</v>
      </c>
      <c r="I100" s="6">
        <f t="shared" si="27"/>
        <v>18042.18</v>
      </c>
      <c r="J100" s="6">
        <f t="shared" si="27"/>
        <v>20570.510000000002</v>
      </c>
      <c r="K100" s="6">
        <f t="shared" si="27"/>
        <v>32072.359000000004</v>
      </c>
      <c r="L100" s="6">
        <f t="shared" si="27"/>
        <v>14759.387999999999</v>
      </c>
      <c r="M100" s="6">
        <f t="shared" si="27"/>
        <v>43112.565</v>
      </c>
      <c r="N100" s="6">
        <f t="shared" si="27"/>
        <v>29387.015999999996</v>
      </c>
      <c r="O100" s="6">
        <f t="shared" si="27"/>
        <v>16397.717</v>
      </c>
      <c r="P100" s="117">
        <f t="shared" si="25"/>
        <v>212337.44400000002</v>
      </c>
    </row>
    <row r="101" spans="1:16" ht="18.75">
      <c r="A101" s="3" t="s">
        <v>0</v>
      </c>
      <c r="B101" s="305" t="s">
        <v>224</v>
      </c>
      <c r="C101" s="5" t="s">
        <v>16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6">
        <f t="shared" si="25"/>
        <v>0</v>
      </c>
    </row>
    <row r="102" spans="1:16" ht="18.75">
      <c r="A102" s="3" t="s">
        <v>0</v>
      </c>
      <c r="B102" s="306"/>
      <c r="C102" s="7" t="s">
        <v>18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17">
        <f t="shared" si="25"/>
        <v>0</v>
      </c>
    </row>
    <row r="103" spans="1:16" ht="18.75">
      <c r="A103" s="18" t="s">
        <v>66</v>
      </c>
      <c r="B103" s="305" t="s">
        <v>225</v>
      </c>
      <c r="C103" s="5" t="s">
        <v>16</v>
      </c>
      <c r="D103" s="115">
        <v>1.5949</v>
      </c>
      <c r="E103" s="115">
        <v>0.8002</v>
      </c>
      <c r="F103" s="115"/>
      <c r="G103" s="115">
        <v>0.0068</v>
      </c>
      <c r="H103" s="115">
        <v>1.6715</v>
      </c>
      <c r="I103" s="115">
        <v>1.131</v>
      </c>
      <c r="J103" s="115">
        <v>0.384</v>
      </c>
      <c r="K103" s="115">
        <v>0.1368</v>
      </c>
      <c r="L103" s="115">
        <v>0.0546</v>
      </c>
      <c r="M103" s="115">
        <v>0.0792</v>
      </c>
      <c r="N103" s="115">
        <v>0.2546</v>
      </c>
      <c r="O103" s="115">
        <v>0.5737</v>
      </c>
      <c r="P103" s="116">
        <f aca="true" t="shared" si="28" ref="P103:P116">SUM(D103:O103)</f>
        <v>6.6873000000000005</v>
      </c>
    </row>
    <row r="104" spans="1:16" ht="18.75">
      <c r="A104" s="18" t="s">
        <v>0</v>
      </c>
      <c r="B104" s="306"/>
      <c r="C104" s="7" t="s">
        <v>18</v>
      </c>
      <c r="D104" s="6">
        <v>592.355</v>
      </c>
      <c r="E104" s="6">
        <v>376.869</v>
      </c>
      <c r="F104" s="6"/>
      <c r="G104" s="6">
        <v>3.57</v>
      </c>
      <c r="H104" s="6">
        <v>561.354</v>
      </c>
      <c r="I104" s="6">
        <v>321.698</v>
      </c>
      <c r="J104" s="6">
        <v>179.474</v>
      </c>
      <c r="K104" s="6">
        <v>80.301</v>
      </c>
      <c r="L104" s="6">
        <v>32.509</v>
      </c>
      <c r="M104" s="6">
        <v>34.355</v>
      </c>
      <c r="N104" s="6">
        <v>115.557</v>
      </c>
      <c r="O104" s="6">
        <v>235.538</v>
      </c>
      <c r="P104" s="117">
        <f t="shared" si="28"/>
        <v>2533.58</v>
      </c>
    </row>
    <row r="105" spans="1:16" ht="18.75">
      <c r="A105" s="18" t="s">
        <v>0</v>
      </c>
      <c r="B105" s="305" t="s">
        <v>226</v>
      </c>
      <c r="C105" s="5" t="s">
        <v>16</v>
      </c>
      <c r="D105" s="115">
        <v>0.11</v>
      </c>
      <c r="E105" s="115">
        <v>0.0422</v>
      </c>
      <c r="F105" s="115"/>
      <c r="G105" s="115"/>
      <c r="H105" s="115">
        <v>0.0335</v>
      </c>
      <c r="I105" s="115">
        <v>0.1093</v>
      </c>
      <c r="J105" s="115">
        <v>0.0892</v>
      </c>
      <c r="K105" s="115">
        <v>0.0623</v>
      </c>
      <c r="L105" s="115">
        <v>0.0008</v>
      </c>
      <c r="M105" s="115">
        <v>0.1278</v>
      </c>
      <c r="N105" s="115"/>
      <c r="O105" s="115">
        <v>0.0578</v>
      </c>
      <c r="P105" s="116">
        <f t="shared" si="28"/>
        <v>0.6329</v>
      </c>
    </row>
    <row r="106" spans="1:16" ht="18.75">
      <c r="A106" s="18"/>
      <c r="B106" s="306"/>
      <c r="C106" s="7" t="s">
        <v>18</v>
      </c>
      <c r="D106" s="6">
        <v>20.431</v>
      </c>
      <c r="E106" s="6">
        <v>4.869</v>
      </c>
      <c r="F106" s="6"/>
      <c r="G106" s="6"/>
      <c r="H106" s="6">
        <v>9.942</v>
      </c>
      <c r="I106" s="6">
        <v>46.646</v>
      </c>
      <c r="J106" s="6">
        <v>37.527</v>
      </c>
      <c r="K106" s="6">
        <v>25.532</v>
      </c>
      <c r="L106" s="6">
        <v>2.436</v>
      </c>
      <c r="M106" s="6">
        <v>11.421</v>
      </c>
      <c r="N106" s="6"/>
      <c r="O106" s="6">
        <v>6.522</v>
      </c>
      <c r="P106" s="117">
        <f t="shared" si="28"/>
        <v>165.326</v>
      </c>
    </row>
    <row r="107" spans="1:16" ht="18.75">
      <c r="A107" s="18" t="s">
        <v>67</v>
      </c>
      <c r="B107" s="305" t="s">
        <v>227</v>
      </c>
      <c r="C107" s="5" t="s">
        <v>16</v>
      </c>
      <c r="D107" s="115">
        <v>0.0033</v>
      </c>
      <c r="E107" s="115">
        <v>0.0071</v>
      </c>
      <c r="F107" s="115"/>
      <c r="G107" s="115"/>
      <c r="H107" s="115">
        <v>0.8928</v>
      </c>
      <c r="I107" s="115">
        <v>2.0962</v>
      </c>
      <c r="J107" s="115">
        <v>0.0203</v>
      </c>
      <c r="K107" s="115">
        <v>0.0793</v>
      </c>
      <c r="L107" s="115">
        <v>0.108</v>
      </c>
      <c r="M107" s="115">
        <v>0.0953</v>
      </c>
      <c r="N107" s="115">
        <v>0.005</v>
      </c>
      <c r="O107" s="115">
        <v>0.006</v>
      </c>
      <c r="P107" s="116">
        <f t="shared" si="28"/>
        <v>3.3133</v>
      </c>
    </row>
    <row r="108" spans="1:16" ht="18.75">
      <c r="A108" s="18"/>
      <c r="B108" s="306"/>
      <c r="C108" s="7" t="s">
        <v>18</v>
      </c>
      <c r="D108" s="6">
        <v>1.04</v>
      </c>
      <c r="E108" s="6">
        <v>3.633</v>
      </c>
      <c r="F108" s="6"/>
      <c r="G108" s="6"/>
      <c r="H108" s="6">
        <v>1428.971</v>
      </c>
      <c r="I108" s="6">
        <v>3511.171</v>
      </c>
      <c r="J108" s="6">
        <v>30.295</v>
      </c>
      <c r="K108" s="6">
        <v>43.027</v>
      </c>
      <c r="L108" s="6">
        <v>61.664</v>
      </c>
      <c r="M108" s="6">
        <v>40.59</v>
      </c>
      <c r="N108" s="6">
        <v>2.1</v>
      </c>
      <c r="O108" s="6">
        <v>4.148</v>
      </c>
      <c r="P108" s="117">
        <f t="shared" si="28"/>
        <v>5126.639</v>
      </c>
    </row>
    <row r="109" spans="1:16" ht="18.75">
      <c r="A109" s="18"/>
      <c r="B109" s="305" t="s">
        <v>228</v>
      </c>
      <c r="C109" s="5" t="s">
        <v>16</v>
      </c>
      <c r="D109" s="115">
        <v>0.242</v>
      </c>
      <c r="E109" s="115">
        <v>0.0144</v>
      </c>
      <c r="F109" s="115"/>
      <c r="G109" s="115">
        <v>1.1507</v>
      </c>
      <c r="H109" s="115">
        <v>1.0754</v>
      </c>
      <c r="I109" s="115">
        <v>0.5754</v>
      </c>
      <c r="J109" s="115">
        <v>0.1648</v>
      </c>
      <c r="K109" s="115">
        <v>0.4803</v>
      </c>
      <c r="L109" s="115">
        <v>0.4209</v>
      </c>
      <c r="M109" s="115">
        <v>0.4026</v>
      </c>
      <c r="N109" s="115">
        <v>0.2146</v>
      </c>
      <c r="O109" s="115">
        <v>0.1468</v>
      </c>
      <c r="P109" s="116">
        <f t="shared" si="28"/>
        <v>4.887899999999999</v>
      </c>
    </row>
    <row r="110" spans="1:16" ht="18.75">
      <c r="A110" s="18"/>
      <c r="B110" s="306"/>
      <c r="C110" s="7" t="s">
        <v>18</v>
      </c>
      <c r="D110" s="6">
        <v>78.94</v>
      </c>
      <c r="E110" s="6">
        <v>7.718</v>
      </c>
      <c r="F110" s="6">
        <v>0.525</v>
      </c>
      <c r="G110" s="6">
        <v>58.955</v>
      </c>
      <c r="H110" s="6">
        <v>662.493</v>
      </c>
      <c r="I110" s="6">
        <v>436.567</v>
      </c>
      <c r="J110" s="6">
        <v>80.267</v>
      </c>
      <c r="K110" s="6">
        <v>231.924</v>
      </c>
      <c r="L110" s="6">
        <v>262.379</v>
      </c>
      <c r="M110" s="6">
        <v>263.788</v>
      </c>
      <c r="N110" s="6">
        <v>141.607</v>
      </c>
      <c r="O110" s="6">
        <v>76.414</v>
      </c>
      <c r="P110" s="117">
        <f t="shared" si="28"/>
        <v>2301.577</v>
      </c>
    </row>
    <row r="111" spans="1:16" ht="18.75">
      <c r="A111" s="18" t="s">
        <v>68</v>
      </c>
      <c r="B111" s="305" t="s">
        <v>229</v>
      </c>
      <c r="C111" s="5" t="s">
        <v>16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6">
        <f t="shared" si="28"/>
        <v>0</v>
      </c>
    </row>
    <row r="112" spans="1:16" ht="18.75">
      <c r="A112" s="18"/>
      <c r="B112" s="306"/>
      <c r="C112" s="7" t="s">
        <v>18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17">
        <f t="shared" si="28"/>
        <v>0</v>
      </c>
    </row>
    <row r="113" spans="1:16" ht="18.75">
      <c r="A113" s="18"/>
      <c r="B113" s="305" t="s">
        <v>230</v>
      </c>
      <c r="C113" s="5" t="s">
        <v>16</v>
      </c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6">
        <f t="shared" si="28"/>
        <v>0</v>
      </c>
    </row>
    <row r="114" spans="1:16" ht="18.75">
      <c r="A114" s="18"/>
      <c r="B114" s="306"/>
      <c r="C114" s="7" t="s">
        <v>18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17">
        <f t="shared" si="28"/>
        <v>0</v>
      </c>
    </row>
    <row r="115" spans="1:16" ht="18.75">
      <c r="A115" s="18" t="s">
        <v>70</v>
      </c>
      <c r="B115" s="305" t="s">
        <v>231</v>
      </c>
      <c r="C115" s="5" t="s">
        <v>16</v>
      </c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6">
        <f t="shared" si="28"/>
        <v>0</v>
      </c>
    </row>
    <row r="116" spans="1:16" ht="18.75">
      <c r="A116" s="18"/>
      <c r="B116" s="306"/>
      <c r="C116" s="7" t="s">
        <v>18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17">
        <f t="shared" si="28"/>
        <v>0</v>
      </c>
    </row>
    <row r="117" spans="1:16" ht="18.75">
      <c r="A117" s="18"/>
      <c r="B117" s="305" t="s">
        <v>72</v>
      </c>
      <c r="C117" s="5" t="s">
        <v>16</v>
      </c>
      <c r="D117" s="115">
        <v>1.6016</v>
      </c>
      <c r="E117" s="115">
        <v>7.2612</v>
      </c>
      <c r="F117" s="115">
        <v>5.5128</v>
      </c>
      <c r="G117" s="115">
        <v>4.7447</v>
      </c>
      <c r="H117" s="115">
        <v>0.5311</v>
      </c>
      <c r="I117" s="115">
        <v>0.2773</v>
      </c>
      <c r="J117" s="115"/>
      <c r="K117" s="115"/>
      <c r="L117" s="115"/>
      <c r="M117" s="115">
        <v>0.3126</v>
      </c>
      <c r="N117" s="115">
        <v>0.3194</v>
      </c>
      <c r="O117" s="115">
        <v>1.8893</v>
      </c>
      <c r="P117" s="116">
        <f aca="true" t="shared" si="29" ref="P117:P131">SUM(D117:O117)</f>
        <v>22.45</v>
      </c>
    </row>
    <row r="118" spans="1:16" ht="18.75">
      <c r="A118" s="18"/>
      <c r="B118" s="306"/>
      <c r="C118" s="7" t="s">
        <v>18</v>
      </c>
      <c r="D118" s="6">
        <v>847.803</v>
      </c>
      <c r="E118" s="6">
        <v>2642.613</v>
      </c>
      <c r="F118" s="6">
        <v>1929.287</v>
      </c>
      <c r="G118" s="6">
        <v>1872.544</v>
      </c>
      <c r="H118" s="6">
        <v>476.241</v>
      </c>
      <c r="I118" s="6">
        <v>599.272</v>
      </c>
      <c r="J118" s="6"/>
      <c r="K118" s="6"/>
      <c r="L118" s="6"/>
      <c r="M118" s="6">
        <v>461.301</v>
      </c>
      <c r="N118" s="6">
        <v>414.16</v>
      </c>
      <c r="O118" s="6">
        <v>851.885</v>
      </c>
      <c r="P118" s="117">
        <f t="shared" si="29"/>
        <v>10095.106</v>
      </c>
    </row>
    <row r="119" spans="1:16" ht="18.75">
      <c r="A119" s="18" t="s">
        <v>23</v>
      </c>
      <c r="B119" s="305" t="s">
        <v>153</v>
      </c>
      <c r="C119" s="5" t="s">
        <v>16</v>
      </c>
      <c r="D119" s="115">
        <v>0.0672</v>
      </c>
      <c r="E119" s="115">
        <v>0.0209</v>
      </c>
      <c r="F119" s="115"/>
      <c r="G119" s="115"/>
      <c r="H119" s="115">
        <v>0.0883</v>
      </c>
      <c r="I119" s="115">
        <v>0.091</v>
      </c>
      <c r="J119" s="115">
        <v>0.0413</v>
      </c>
      <c r="K119" s="115">
        <v>0.0345</v>
      </c>
      <c r="L119" s="115">
        <v>0.2672</v>
      </c>
      <c r="M119" s="115">
        <v>0.0685</v>
      </c>
      <c r="N119" s="115">
        <v>0.078</v>
      </c>
      <c r="O119" s="115">
        <v>0.0773</v>
      </c>
      <c r="P119" s="116">
        <f t="shared" si="29"/>
        <v>0.8341999999999999</v>
      </c>
    </row>
    <row r="120" spans="1:16" ht="18.75">
      <c r="A120" s="10"/>
      <c r="B120" s="306"/>
      <c r="C120" s="7" t="s">
        <v>18</v>
      </c>
      <c r="D120" s="6">
        <v>13.477</v>
      </c>
      <c r="E120" s="6">
        <v>5.56</v>
      </c>
      <c r="F120" s="6"/>
      <c r="G120" s="6"/>
      <c r="H120" s="6">
        <v>22.488</v>
      </c>
      <c r="I120" s="6">
        <v>20.307</v>
      </c>
      <c r="J120" s="6">
        <v>10.461</v>
      </c>
      <c r="K120" s="6">
        <v>9.136</v>
      </c>
      <c r="L120" s="6">
        <v>470.811</v>
      </c>
      <c r="M120" s="6">
        <v>15.965</v>
      </c>
      <c r="N120" s="6">
        <v>17.983</v>
      </c>
      <c r="O120" s="6">
        <v>19.967</v>
      </c>
      <c r="P120" s="117">
        <f t="shared" si="29"/>
        <v>606.155</v>
      </c>
    </row>
    <row r="121" spans="1:16" ht="18.75">
      <c r="A121" s="10"/>
      <c r="B121" s="15" t="s">
        <v>20</v>
      </c>
      <c r="C121" s="5" t="s">
        <v>16</v>
      </c>
      <c r="D121" s="115"/>
      <c r="E121" s="115"/>
      <c r="F121" s="115"/>
      <c r="G121" s="115"/>
      <c r="H121" s="115"/>
      <c r="I121" s="115"/>
      <c r="J121" s="115"/>
      <c r="K121" s="115"/>
      <c r="L121" s="115">
        <v>0.0639</v>
      </c>
      <c r="M121" s="115"/>
      <c r="N121" s="115"/>
      <c r="O121" s="115"/>
      <c r="P121" s="116">
        <f t="shared" si="29"/>
        <v>0.0639</v>
      </c>
    </row>
    <row r="122" spans="1:16" ht="18.75">
      <c r="A122" s="10"/>
      <c r="B122" s="7" t="s">
        <v>73</v>
      </c>
      <c r="C122" s="7" t="s">
        <v>18</v>
      </c>
      <c r="D122" s="6"/>
      <c r="E122" s="6"/>
      <c r="F122" s="6"/>
      <c r="G122" s="6"/>
      <c r="H122" s="6"/>
      <c r="I122" s="6"/>
      <c r="J122" s="6"/>
      <c r="K122" s="6"/>
      <c r="L122" s="6">
        <v>16.854</v>
      </c>
      <c r="M122" s="6"/>
      <c r="N122" s="6"/>
      <c r="O122" s="6"/>
      <c r="P122" s="117">
        <f t="shared" si="29"/>
        <v>16.854</v>
      </c>
    </row>
    <row r="123" spans="1:16" ht="18.75">
      <c r="A123" s="10"/>
      <c r="B123" s="303" t="s">
        <v>129</v>
      </c>
      <c r="C123" s="5" t="s">
        <v>16</v>
      </c>
      <c r="D123" s="115">
        <f>+D101+D103+D105+D107+D109+D111+D113+D115+D117+D119+D121</f>
        <v>3.619</v>
      </c>
      <c r="E123" s="115">
        <f aca="true" t="shared" si="30" ref="E123:G124">+E101+E103+E105+E107+E109+E111+E113+E115+E117+E119+E121</f>
        <v>8.145999999999999</v>
      </c>
      <c r="F123" s="115">
        <f t="shared" si="30"/>
        <v>5.5128</v>
      </c>
      <c r="G123" s="115">
        <f t="shared" si="30"/>
        <v>5.9022</v>
      </c>
      <c r="H123" s="115">
        <f aca="true" t="shared" si="31" ref="H123:O124">+H101+H103+H105+H107+H109+H111+H113+H115+H117+H119+H121</f>
        <v>4.292600000000001</v>
      </c>
      <c r="I123" s="115">
        <f t="shared" si="31"/>
        <v>4.280200000000001</v>
      </c>
      <c r="J123" s="115">
        <f t="shared" si="31"/>
        <v>0.6996</v>
      </c>
      <c r="K123" s="118">
        <f t="shared" si="31"/>
        <v>0.7931999999999999</v>
      </c>
      <c r="L123" s="118">
        <f t="shared" si="31"/>
        <v>0.9154</v>
      </c>
      <c r="M123" s="118">
        <f t="shared" si="31"/>
        <v>1.086</v>
      </c>
      <c r="N123" s="118">
        <f t="shared" si="31"/>
        <v>0.8716</v>
      </c>
      <c r="O123" s="115">
        <f t="shared" si="31"/>
        <v>2.7509</v>
      </c>
      <c r="P123" s="116">
        <f t="shared" si="29"/>
        <v>38.869499999999995</v>
      </c>
    </row>
    <row r="124" spans="1:16" ht="18.75">
      <c r="A124" s="8"/>
      <c r="B124" s="304"/>
      <c r="C124" s="7" t="s">
        <v>18</v>
      </c>
      <c r="D124" s="6">
        <f>+D102+D104+D106+D108+D110+D112+D114+D116+D118+D120+D122</f>
        <v>1554.046</v>
      </c>
      <c r="E124" s="6">
        <f t="shared" si="30"/>
        <v>3041.2619999999997</v>
      </c>
      <c r="F124" s="6">
        <f t="shared" si="30"/>
        <v>1929.8120000000001</v>
      </c>
      <c r="G124" s="6">
        <f t="shared" si="30"/>
        <v>1935.0690000000002</v>
      </c>
      <c r="H124" s="6">
        <f t="shared" si="31"/>
        <v>3161.489</v>
      </c>
      <c r="I124" s="6">
        <f t="shared" si="31"/>
        <v>4935.661</v>
      </c>
      <c r="J124" s="6">
        <f t="shared" si="31"/>
        <v>338.024</v>
      </c>
      <c r="K124" s="6">
        <f t="shared" si="31"/>
        <v>389.92</v>
      </c>
      <c r="L124" s="6">
        <f t="shared" si="31"/>
        <v>846.653</v>
      </c>
      <c r="M124" s="6">
        <f t="shared" si="31"/>
        <v>827.42</v>
      </c>
      <c r="N124" s="6">
        <f t="shared" si="31"/>
        <v>691.4069999999999</v>
      </c>
      <c r="O124" s="6">
        <f t="shared" si="31"/>
        <v>1194.4740000000002</v>
      </c>
      <c r="P124" s="117">
        <f t="shared" si="29"/>
        <v>20845.236999999994</v>
      </c>
    </row>
    <row r="125" spans="1:16" ht="18.75">
      <c r="A125" s="3" t="s">
        <v>0</v>
      </c>
      <c r="B125" s="305" t="s">
        <v>74</v>
      </c>
      <c r="C125" s="5" t="s">
        <v>16</v>
      </c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6">
        <f t="shared" si="29"/>
        <v>0</v>
      </c>
    </row>
    <row r="126" spans="1:16" ht="18.75">
      <c r="A126" s="3" t="s">
        <v>0</v>
      </c>
      <c r="B126" s="306"/>
      <c r="C126" s="7" t="s">
        <v>18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17">
        <f t="shared" si="29"/>
        <v>0</v>
      </c>
    </row>
    <row r="127" spans="1:16" ht="18.75">
      <c r="A127" s="18" t="s">
        <v>75</v>
      </c>
      <c r="B127" s="305" t="s">
        <v>76</v>
      </c>
      <c r="C127" s="5" t="s">
        <v>16</v>
      </c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6">
        <f t="shared" si="29"/>
        <v>0</v>
      </c>
    </row>
    <row r="128" spans="1:16" ht="18.75">
      <c r="A128" s="18"/>
      <c r="B128" s="306"/>
      <c r="C128" s="7" t="s">
        <v>18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17">
        <f t="shared" si="29"/>
        <v>0</v>
      </c>
    </row>
    <row r="129" spans="1:16" ht="18.75">
      <c r="A129" s="18" t="s">
        <v>77</v>
      </c>
      <c r="B129" s="15" t="s">
        <v>20</v>
      </c>
      <c r="C129" s="15" t="s">
        <v>16</v>
      </c>
      <c r="D129" s="122">
        <v>0.256</v>
      </c>
      <c r="E129" s="122">
        <v>0.126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>
        <v>0.139</v>
      </c>
      <c r="P129" s="123">
        <f t="shared" si="29"/>
        <v>0.521</v>
      </c>
    </row>
    <row r="130" spans="1:16" ht="18.75">
      <c r="A130" s="18"/>
      <c r="B130" s="15" t="s">
        <v>78</v>
      </c>
      <c r="C130" s="5" t="s">
        <v>79</v>
      </c>
      <c r="D130" s="143">
        <v>5109.9</v>
      </c>
      <c r="E130" s="143">
        <v>5675.6</v>
      </c>
      <c r="F130" s="143">
        <v>6640.1</v>
      </c>
      <c r="G130" s="143">
        <v>7829.6</v>
      </c>
      <c r="H130" s="143"/>
      <c r="I130" s="143"/>
      <c r="J130" s="115"/>
      <c r="K130" s="115"/>
      <c r="L130" s="115"/>
      <c r="M130" s="115"/>
      <c r="N130" s="143">
        <v>1407.4</v>
      </c>
      <c r="O130" s="143">
        <v>5526</v>
      </c>
      <c r="P130" s="116">
        <f t="shared" si="29"/>
        <v>32188.6</v>
      </c>
    </row>
    <row r="131" spans="1:16" ht="18.75">
      <c r="A131" s="18" t="s">
        <v>23</v>
      </c>
      <c r="B131" s="6"/>
      <c r="C131" s="7" t="s">
        <v>18</v>
      </c>
      <c r="D131" s="6">
        <v>49644.021</v>
      </c>
      <c r="E131" s="6">
        <v>57113.258</v>
      </c>
      <c r="F131" s="6">
        <v>50314.853</v>
      </c>
      <c r="G131" s="6">
        <v>42526.608</v>
      </c>
      <c r="H131" s="6"/>
      <c r="I131" s="6"/>
      <c r="J131" s="6"/>
      <c r="K131" s="6"/>
      <c r="L131" s="6"/>
      <c r="M131" s="6"/>
      <c r="N131" s="6">
        <v>13721.276</v>
      </c>
      <c r="O131" s="6">
        <v>45044.551</v>
      </c>
      <c r="P131" s="117">
        <f t="shared" si="29"/>
        <v>258364.56700000004</v>
      </c>
    </row>
    <row r="132" spans="1:16" ht="18.75">
      <c r="A132" s="10"/>
      <c r="B132" s="4" t="s">
        <v>0</v>
      </c>
      <c r="C132" s="15" t="s">
        <v>16</v>
      </c>
      <c r="D132" s="122">
        <f>D125+D127+D129</f>
        <v>0.256</v>
      </c>
      <c r="E132" s="122">
        <f aca="true" t="shared" si="32" ref="E132:O132">E125+E127+E129</f>
        <v>0.126</v>
      </c>
      <c r="F132" s="122">
        <f t="shared" si="32"/>
        <v>0</v>
      </c>
      <c r="G132" s="122">
        <f t="shared" si="32"/>
        <v>0</v>
      </c>
      <c r="H132" s="122">
        <f t="shared" si="32"/>
        <v>0</v>
      </c>
      <c r="I132" s="122">
        <f t="shared" si="32"/>
        <v>0</v>
      </c>
      <c r="J132" s="122">
        <f t="shared" si="32"/>
        <v>0</v>
      </c>
      <c r="K132" s="122">
        <f t="shared" si="32"/>
        <v>0</v>
      </c>
      <c r="L132" s="122">
        <f t="shared" si="32"/>
        <v>0</v>
      </c>
      <c r="M132" s="122">
        <f t="shared" si="32"/>
        <v>0</v>
      </c>
      <c r="N132" s="122">
        <f t="shared" si="32"/>
        <v>0</v>
      </c>
      <c r="O132" s="122">
        <f t="shared" si="32"/>
        <v>0.139</v>
      </c>
      <c r="P132" s="123">
        <f aca="true" t="shared" si="33" ref="P132:P137">SUM(D132:O132)</f>
        <v>0.521</v>
      </c>
    </row>
    <row r="133" spans="1:16" ht="18.75">
      <c r="A133" s="10"/>
      <c r="B133" s="17" t="s">
        <v>232</v>
      </c>
      <c r="C133" s="5" t="s">
        <v>79</v>
      </c>
      <c r="D133" s="115">
        <f>+D130</f>
        <v>5109.9</v>
      </c>
      <c r="E133" s="115">
        <f aca="true" t="shared" si="34" ref="E133:O133">+E130</f>
        <v>5675.6</v>
      </c>
      <c r="F133" s="115">
        <f t="shared" si="34"/>
        <v>6640.1</v>
      </c>
      <c r="G133" s="115">
        <f t="shared" si="34"/>
        <v>7829.6</v>
      </c>
      <c r="H133" s="115">
        <f t="shared" si="34"/>
        <v>0</v>
      </c>
      <c r="I133" s="115">
        <f t="shared" si="34"/>
        <v>0</v>
      </c>
      <c r="J133" s="115">
        <f t="shared" si="34"/>
        <v>0</v>
      </c>
      <c r="K133" s="115">
        <f t="shared" si="34"/>
        <v>0</v>
      </c>
      <c r="L133" s="115">
        <f t="shared" si="34"/>
        <v>0</v>
      </c>
      <c r="M133" s="115">
        <f t="shared" si="34"/>
        <v>0</v>
      </c>
      <c r="N133" s="115">
        <f t="shared" si="34"/>
        <v>1407.4</v>
      </c>
      <c r="O133" s="115">
        <f t="shared" si="34"/>
        <v>5526</v>
      </c>
      <c r="P133" s="116">
        <f t="shared" si="33"/>
        <v>32188.6</v>
      </c>
    </row>
    <row r="134" spans="1:16" ht="18.75">
      <c r="A134" s="8"/>
      <c r="B134" s="6"/>
      <c r="C134" s="7" t="s">
        <v>18</v>
      </c>
      <c r="D134" s="6">
        <f>D126+D128+D131</f>
        <v>49644.021</v>
      </c>
      <c r="E134" s="6">
        <f aca="true" t="shared" si="35" ref="E134:O134">E126+E128+E131</f>
        <v>57113.258</v>
      </c>
      <c r="F134" s="6">
        <f t="shared" si="35"/>
        <v>50314.853</v>
      </c>
      <c r="G134" s="6">
        <f t="shared" si="35"/>
        <v>42526.608</v>
      </c>
      <c r="H134" s="6">
        <f t="shared" si="35"/>
        <v>0</v>
      </c>
      <c r="I134" s="6">
        <f t="shared" si="35"/>
        <v>0</v>
      </c>
      <c r="J134" s="6">
        <f t="shared" si="35"/>
        <v>0</v>
      </c>
      <c r="K134" s="6">
        <f>+K126+K128+K131</f>
        <v>0</v>
      </c>
      <c r="L134" s="6">
        <f t="shared" si="35"/>
        <v>0</v>
      </c>
      <c r="M134" s="6">
        <f t="shared" si="35"/>
        <v>0</v>
      </c>
      <c r="N134" s="6">
        <f t="shared" si="35"/>
        <v>13721.276</v>
      </c>
      <c r="O134" s="6">
        <f t="shared" si="35"/>
        <v>45044.551</v>
      </c>
      <c r="P134" s="117">
        <f t="shared" si="33"/>
        <v>258364.56700000004</v>
      </c>
    </row>
    <row r="135" spans="1:16" s="149" customFormat="1" ht="18.75">
      <c r="A135" s="19"/>
      <c r="B135" s="20" t="s">
        <v>0</v>
      </c>
      <c r="C135" s="21" t="s">
        <v>16</v>
      </c>
      <c r="D135" s="124">
        <f>D99+D123+D132</f>
        <v>20.249499999999998</v>
      </c>
      <c r="E135" s="124">
        <f aca="true" t="shared" si="36" ref="E135:O135">E99+E123+E132</f>
        <v>17.8045</v>
      </c>
      <c r="F135" s="124">
        <f t="shared" si="36"/>
        <v>10.371200000000002</v>
      </c>
      <c r="G135" s="124">
        <f t="shared" si="36"/>
        <v>15.2838</v>
      </c>
      <c r="H135" s="124">
        <f t="shared" si="36"/>
        <v>34.477999999999994</v>
      </c>
      <c r="I135" s="124">
        <f t="shared" si="36"/>
        <v>41.692</v>
      </c>
      <c r="J135" s="124">
        <f t="shared" si="36"/>
        <v>28.3597</v>
      </c>
      <c r="K135" s="124">
        <f>K132+K123+K99</f>
        <v>46.2348</v>
      </c>
      <c r="L135" s="124">
        <f t="shared" si="36"/>
        <v>23.244799999999998</v>
      </c>
      <c r="M135" s="124">
        <f t="shared" si="36"/>
        <v>133.51540000000003</v>
      </c>
      <c r="N135" s="124">
        <f t="shared" si="36"/>
        <v>83.2646</v>
      </c>
      <c r="O135" s="124">
        <f t="shared" si="36"/>
        <v>33.8439</v>
      </c>
      <c r="P135" s="125">
        <f t="shared" si="33"/>
        <v>488.3422</v>
      </c>
    </row>
    <row r="136" spans="1:16" s="149" customFormat="1" ht="18.75">
      <c r="A136" s="19"/>
      <c r="B136" s="22" t="s">
        <v>221</v>
      </c>
      <c r="C136" s="23" t="s">
        <v>79</v>
      </c>
      <c r="D136" s="127">
        <f>+D130</f>
        <v>5109.9</v>
      </c>
      <c r="E136" s="127">
        <f aca="true" t="shared" si="37" ref="E136:O136">+E130</f>
        <v>5675.6</v>
      </c>
      <c r="F136" s="127">
        <f t="shared" si="37"/>
        <v>6640.1</v>
      </c>
      <c r="G136" s="127">
        <f t="shared" si="37"/>
        <v>7829.6</v>
      </c>
      <c r="H136" s="127">
        <f t="shared" si="37"/>
        <v>0</v>
      </c>
      <c r="I136" s="127">
        <f t="shared" si="37"/>
        <v>0</v>
      </c>
      <c r="J136" s="127">
        <f t="shared" si="37"/>
        <v>0</v>
      </c>
      <c r="K136" s="127">
        <f t="shared" si="37"/>
        <v>0</v>
      </c>
      <c r="L136" s="127">
        <f t="shared" si="37"/>
        <v>0</v>
      </c>
      <c r="M136" s="127">
        <f t="shared" si="37"/>
        <v>0</v>
      </c>
      <c r="N136" s="127">
        <f t="shared" si="37"/>
        <v>1407.4</v>
      </c>
      <c r="O136" s="127">
        <f t="shared" si="37"/>
        <v>5526</v>
      </c>
      <c r="P136" s="128">
        <f t="shared" si="33"/>
        <v>32188.6</v>
      </c>
    </row>
    <row r="137" spans="1:16" s="149" customFormat="1" ht="19.5" thickBot="1">
      <c r="A137" s="24"/>
      <c r="B137" s="25"/>
      <c r="C137" s="26" t="s">
        <v>18</v>
      </c>
      <c r="D137" s="129">
        <f>D100+D124+D134</f>
        <v>58511.729</v>
      </c>
      <c r="E137" s="129">
        <f aca="true" t="shared" si="38" ref="E137:O137">E100+E124+E134</f>
        <v>65296.128000000004</v>
      </c>
      <c r="F137" s="129">
        <f t="shared" si="38"/>
        <v>56332.165</v>
      </c>
      <c r="G137" s="129">
        <f t="shared" si="38"/>
        <v>50615.635</v>
      </c>
      <c r="H137" s="129">
        <f t="shared" si="38"/>
        <v>18460.47</v>
      </c>
      <c r="I137" s="129">
        <f t="shared" si="38"/>
        <v>22977.841</v>
      </c>
      <c r="J137" s="129">
        <f t="shared" si="38"/>
        <v>20908.534000000003</v>
      </c>
      <c r="K137" s="129">
        <f>K134+K124+K100</f>
        <v>32462.279000000002</v>
      </c>
      <c r="L137" s="129">
        <f t="shared" si="38"/>
        <v>15606.041</v>
      </c>
      <c r="M137" s="129">
        <f t="shared" si="38"/>
        <v>43939.985</v>
      </c>
      <c r="N137" s="129">
        <f t="shared" si="38"/>
        <v>43799.69899999999</v>
      </c>
      <c r="O137" s="129">
        <f t="shared" si="38"/>
        <v>62636.742</v>
      </c>
      <c r="P137" s="130">
        <f t="shared" si="33"/>
        <v>491547.2479999999</v>
      </c>
    </row>
    <row r="138" spans="15:16" ht="18.75">
      <c r="O138" s="34"/>
      <c r="P138" s="36" t="s">
        <v>93</v>
      </c>
    </row>
  </sheetData>
  <sheetProtection/>
  <mergeCells count="51">
    <mergeCell ref="B4:B5"/>
    <mergeCell ref="B8:B9"/>
    <mergeCell ref="A10:B11"/>
    <mergeCell ref="B12:B13"/>
    <mergeCell ref="B24:B25"/>
    <mergeCell ref="B28:B29"/>
    <mergeCell ref="B30:B31"/>
    <mergeCell ref="B32:B33"/>
    <mergeCell ref="B14:B15"/>
    <mergeCell ref="B16:B17"/>
    <mergeCell ref="B20:B21"/>
    <mergeCell ref="B22:B23"/>
    <mergeCell ref="A44:B45"/>
    <mergeCell ref="A46:B47"/>
    <mergeCell ref="A48:B49"/>
    <mergeCell ref="A50:B51"/>
    <mergeCell ref="B36:B37"/>
    <mergeCell ref="A38:B39"/>
    <mergeCell ref="A40:B41"/>
    <mergeCell ref="A42:B43"/>
    <mergeCell ref="B64:B65"/>
    <mergeCell ref="B71:B72"/>
    <mergeCell ref="B73:B74"/>
    <mergeCell ref="B75:B76"/>
    <mergeCell ref="A52:B53"/>
    <mergeCell ref="B54:B55"/>
    <mergeCell ref="B58:B59"/>
    <mergeCell ref="B60:B61"/>
    <mergeCell ref="A89:B90"/>
    <mergeCell ref="A91:B92"/>
    <mergeCell ref="A93:B94"/>
    <mergeCell ref="A95:B96"/>
    <mergeCell ref="B79:B80"/>
    <mergeCell ref="B83:B84"/>
    <mergeCell ref="A85:B86"/>
    <mergeCell ref="A87:B88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B123:B124"/>
    <mergeCell ref="B125:B126"/>
    <mergeCell ref="B127:B128"/>
    <mergeCell ref="B113:B114"/>
    <mergeCell ref="B115:B116"/>
    <mergeCell ref="B117:B118"/>
    <mergeCell ref="B119:B120"/>
  </mergeCells>
  <printOptions/>
  <pageMargins left="1.1811023622047245" right="0.7874015748031497" top="0.7874015748031497" bottom="0.7874015748031497" header="0.5118110236220472" footer="0.5118110236220472"/>
  <pageSetup firstPageNumber="53" useFirstPageNumber="1" horizontalDpi="600" verticalDpi="600" orientation="landscape" paperSize="12" scale="50" r:id="rId1"/>
  <headerFooter alignWithMargins="0">
    <oddFooter>&amp;C&amp;16- &amp;P -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 </cp:lastModifiedBy>
  <cp:lastPrinted>2010-10-05T08:25:22Z</cp:lastPrinted>
  <dcterms:created xsi:type="dcterms:W3CDTF">1999-06-10T06:54:46Z</dcterms:created>
  <dcterms:modified xsi:type="dcterms:W3CDTF">2010-10-06T08:22:38Z</dcterms:modified>
  <cp:category/>
  <cp:version/>
  <cp:contentType/>
  <cp:contentStatus/>
</cp:coreProperties>
</file>