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tabRatio="806" activeTab="11"/>
  </bookViews>
  <sheets>
    <sheet name="㈱塩釜" sheetId="1" r:id="rId1"/>
    <sheet name="機船" sheetId="2" r:id="rId2"/>
    <sheet name="気仙沼漁協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七ヶ浜" sheetId="10" r:id="rId10"/>
    <sheet name="牡鹿" sheetId="11" r:id="rId11"/>
    <sheet name="総括表" sheetId="12" r:id="rId12"/>
    <sheet name="塩釜合計" sheetId="13" r:id="rId13"/>
    <sheet name="石巻合計" sheetId="14" r:id="rId14"/>
  </sheets>
  <definedNames>
    <definedName name="_xlnm.Print_Area" localSheetId="12">'塩釜合計'!$A$1:$P$138</definedName>
    <definedName name="_xlnm.Print_Area" localSheetId="10">'牡鹿'!$A$1:$P$138</definedName>
    <definedName name="_xlnm.Print_Area" localSheetId="0">'㈱塩釜'!$A$1:$P$138</definedName>
    <definedName name="_xlnm.Print_Area" localSheetId="1">'機船'!$A$1:$P$138</definedName>
    <definedName name="_xlnm.Print_Area" localSheetId="2">'気仙沼漁協'!$A$1:$P$138</definedName>
    <definedName name="_xlnm.Print_Area" localSheetId="9">'七ヶ浜'!$A$1:$P$138</definedName>
    <definedName name="_xlnm.Print_Area" localSheetId="5">'女川'!$A$1:$P$138</definedName>
    <definedName name="_xlnm.Print_Area" localSheetId="13">'石巻合計'!$A$1:$P$138</definedName>
    <definedName name="_xlnm.Print_Area" localSheetId="4">'石巻第２'!$A$1:$P$138</definedName>
    <definedName name="_xlnm.Print_Area" localSheetId="11">'総括表'!$A$1:$P$138</definedName>
    <definedName name="_xlnm.Print_Area" localSheetId="6">'南三陸'!$A$1:$P$138</definedName>
    <definedName name="_xlnm.Print_Area" localSheetId="8">'亘理'!$A$1:$P$138</definedName>
    <definedName name="_xlnm.Print_Area" localSheetId="7">'閖上'!$A$1:$P$138</definedName>
  </definedNames>
  <calcPr fullCalcOnLoad="1"/>
</workbook>
</file>

<file path=xl/sharedStrings.xml><?xml version="1.0" encoding="utf-8"?>
<sst xmlns="http://schemas.openxmlformats.org/spreadsheetml/2006/main" count="4120" uniqueCount="227">
  <si>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</si>
  <si>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</si>
  <si>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</si>
  <si>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</si>
  <si>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</si>
  <si>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</si>
  <si>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</si>
  <si>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</si>
  <si>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</si>
  <si>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</si>
  <si>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</si>
  <si>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</si>
  <si>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</si>
  <si>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</si>
  <si>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</si>
  <si>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</si>
  <si>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</si>
  <si>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</si>
  <si>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</si>
  <si>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</si>
  <si>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</si>
  <si>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</si>
  <si>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</si>
  <si>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</si>
  <si>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</si>
  <si>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</si>
  <si>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</si>
  <si>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</si>
  <si>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</si>
  <si>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</si>
  <si>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</si>
  <si>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</si>
  <si>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</si>
  <si>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</si>
  <si>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</si>
  <si>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</si>
  <si>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</si>
  <si>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</si>
  <si>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</si>
  <si>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</si>
  <si>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</si>
  <si>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</si>
  <si>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</si>
  <si>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</si>
  <si>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</si>
  <si>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</si>
  <si>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</si>
  <si>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</si>
  <si>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</si>
  <si>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</si>
  <si>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</si>
  <si>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</si>
  <si>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</si>
  <si>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</si>
  <si>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</si>
  <si>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</si>
  <si>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</si>
  <si>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</si>
  <si>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</si>
  <si>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</si>
  <si>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</si>
  <si>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</si>
  <si>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</si>
  <si>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</si>
  <si>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</si>
  <si>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</si>
  <si>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</si>
  <si>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</si>
  <si>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</si>
  <si>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</si>
  <si>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</si>
  <si>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</si>
  <si>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</si>
  <si>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</si>
  <si>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</si>
  <si>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</si>
  <si>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</si>
  <si>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</si>
  <si>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</si>
  <si>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</si>
  <si>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</si>
  <si>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</si>
  <si>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</si>
  <si>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</si>
  <si>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</si>
  <si>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</si>
  <si>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</si>
  <si>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</si>
  <si>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</si>
  <si>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</si>
  <si>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</si>
  <si>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石巻第１＋石巻第２</t>
  </si>
  <si>
    <t>のり取扱量 単位：千枚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</si>
  <si>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</si>
  <si>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</si>
  <si>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</si>
  <si>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</si>
  <si>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</si>
  <si>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</si>
  <si>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</si>
  <si>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</si>
  <si>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</si>
  <si>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</si>
  <si>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</si>
  <si>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８．魚種別・魚市場別・月別水揚高</t>
  </si>
  <si>
    <t>株式会社女川魚市場</t>
  </si>
  <si>
    <t>合    計</t>
  </si>
  <si>
    <t>　小  　計</t>
  </si>
  <si>
    <t>き  は  だ</t>
  </si>
  <si>
    <t>　　ま  ぐ  ろ</t>
  </si>
  <si>
    <t>　　か  じ  き</t>
  </si>
  <si>
    <t>　　　た  ら</t>
  </si>
  <si>
    <t>ま だ い</t>
  </si>
  <si>
    <t>　　　た  い</t>
  </si>
  <si>
    <t>　小　  計</t>
  </si>
  <si>
    <t>油  さ  め</t>
  </si>
  <si>
    <t>　　　さ  め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</si>
  <si>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</si>
  <si>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</si>
  <si>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</si>
  <si>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</si>
  <si>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</si>
  <si>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</si>
  <si>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    　こ</t>
  </si>
  <si>
    <t>　い  か  類</t>
  </si>
  <si>
    <t>　え  び  類</t>
  </si>
  <si>
    <t>　か  に  類</t>
  </si>
  <si>
    <t>　い  さ  だ</t>
  </si>
  <si>
    <t>　な  ま  こ</t>
  </si>
  <si>
    <t>　か     　き</t>
  </si>
  <si>
    <t>　巻  貝  類</t>
  </si>
  <si>
    <t>合　  　計</t>
  </si>
  <si>
    <t>ま  だ  い</t>
  </si>
  <si>
    <t>株式会社女川魚市場</t>
  </si>
  <si>
    <t>　く  じ  ら</t>
  </si>
  <si>
    <t>　た　    こ</t>
  </si>
  <si>
    <t>　か  に 類</t>
  </si>
  <si>
    <t>　か    　き</t>
  </si>
  <si>
    <t>　小  　計</t>
  </si>
  <si>
    <t>　き  ち じ</t>
  </si>
  <si>
    <t>　す ず  き</t>
  </si>
  <si>
    <t>　た  　こ</t>
  </si>
  <si>
    <t>　か　  き</t>
  </si>
  <si>
    <t>合  　　計</t>
  </si>
  <si>
    <t>　か　    き</t>
  </si>
  <si>
    <t>　小　  計</t>
  </si>
  <si>
    <t>（単位：トン，千円）</t>
  </si>
  <si>
    <t>　め ぬけ</t>
  </si>
  <si>
    <t>　い か 類</t>
  </si>
  <si>
    <t>　え び 類</t>
  </si>
  <si>
    <t>　か に 類</t>
  </si>
  <si>
    <t>　　　た   い</t>
  </si>
  <si>
    <t>　あ なご</t>
  </si>
  <si>
    <t>　　い わ し</t>
  </si>
  <si>
    <t>1月</t>
  </si>
  <si>
    <t>　　か れ い</t>
  </si>
  <si>
    <t>　小    　計</t>
  </si>
  <si>
    <t>　い か類</t>
  </si>
  <si>
    <t>　え び類</t>
  </si>
  <si>
    <t>　い さ だ</t>
  </si>
  <si>
    <t>　な ま こ</t>
  </si>
  <si>
    <t>合　　  計</t>
  </si>
  <si>
    <t>　　か じ き</t>
  </si>
  <si>
    <t>か らす</t>
  </si>
  <si>
    <t>　　が れ い</t>
  </si>
  <si>
    <t>あかうお</t>
  </si>
  <si>
    <t>す ず き</t>
  </si>
  <si>
    <t>く  じ  ら</t>
  </si>
  <si>
    <t xml:space="preserve">た　  こ </t>
  </si>
  <si>
    <t>い か 類</t>
  </si>
  <si>
    <t xml:space="preserve">え び 類 </t>
  </si>
  <si>
    <t>か に 類</t>
  </si>
  <si>
    <t>い さ だ</t>
  </si>
  <si>
    <t>な ま こ</t>
  </si>
  <si>
    <t>か  　き</t>
  </si>
  <si>
    <t>二枚貝類</t>
  </si>
  <si>
    <t>巻 貝 類</t>
  </si>
  <si>
    <t>小　  計</t>
  </si>
  <si>
    <t>　　海 草 類</t>
  </si>
  <si>
    <t>小　  計</t>
  </si>
  <si>
    <t>い</t>
  </si>
  <si>
    <t>１月</t>
  </si>
  <si>
    <t>か ら す</t>
  </si>
  <si>
    <t>　小　 計</t>
  </si>
  <si>
    <t>あ な ご</t>
  </si>
  <si>
    <t>めろうど</t>
  </si>
  <si>
    <t>め ぬ け</t>
  </si>
  <si>
    <t>き ち じ</t>
  </si>
  <si>
    <t>た    　こ</t>
  </si>
  <si>
    <t>え び 類</t>
  </si>
  <si>
    <t>い  さ  だ</t>
  </si>
  <si>
    <t>な  ま  こ</t>
  </si>
  <si>
    <t>か    　き</t>
  </si>
  <si>
    <t>巻  貝  類</t>
  </si>
  <si>
    <t>小  　計</t>
  </si>
  <si>
    <t>小  　計</t>
  </si>
  <si>
    <t>７．魚種別・月別水揚高  （総括表）</t>
  </si>
  <si>
    <t>（単位：トン，千円）</t>
  </si>
  <si>
    <t>か　つ　お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</si>
  <si>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</si>
  <si>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</si>
  <si>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</si>
  <si>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</si>
  <si>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</si>
  <si>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</si>
  <si>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</si>
  <si>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さけ・ます</t>
  </si>
  <si>
    <t>た</t>
  </si>
  <si>
    <t>小  　計</t>
  </si>
  <si>
    <t>ま　ぐ　ろ</t>
  </si>
  <si>
    <t>か  ら  す</t>
  </si>
  <si>
    <t>　　が  れ  い</t>
  </si>
  <si>
    <t>　　か  れ  い</t>
  </si>
  <si>
    <t>き  ち  じ</t>
  </si>
  <si>
    <t>　　海  草  類</t>
  </si>
  <si>
    <t>数 量</t>
  </si>
  <si>
    <t>　さけ・ます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</si>
  <si>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</si>
  <si>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</si>
  <si>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</si>
  <si>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</si>
  <si>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(株)塩釜</t>
  </si>
  <si>
    <t>機船漁協</t>
  </si>
  <si>
    <t>石巻第一</t>
  </si>
  <si>
    <t>気 仙 沼</t>
  </si>
  <si>
    <t>石巻第二</t>
  </si>
  <si>
    <t>合　  　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</si>
</sst>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</numFmts>
  <fonts count="4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明朝"/>
      <family val="1"/>
    </font>
    <font>
      <sz val="16"/>
      <color indexed="8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/>
      <top/>
      <bottom style="hair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/>
      <bottom style="hair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 style="medium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204" fontId="1" fillId="0" borderId="10" xfId="48" applyNumberFormat="1" applyFont="1" applyBorder="1" applyAlignment="1" applyProtection="1">
      <alignment/>
      <protection/>
    </xf>
    <xf numFmtId="204" fontId="1" fillId="0" borderId="15" xfId="48" applyNumberFormat="1" applyFont="1" applyBorder="1" applyAlignment="1" applyProtection="1">
      <alignment/>
      <protection/>
    </xf>
    <xf numFmtId="204" fontId="1" fillId="0" borderId="15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26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/>
    </xf>
    <xf numFmtId="204" fontId="1" fillId="0" borderId="26" xfId="48" applyNumberFormat="1" applyFont="1" applyBorder="1" applyAlignment="1" applyProtection="1">
      <alignment/>
      <protection/>
    </xf>
    <xf numFmtId="41" fontId="1" fillId="0" borderId="29" xfId="48" applyNumberFormat="1" applyFont="1" applyBorder="1" applyAlignment="1" applyProtection="1">
      <alignment/>
      <protection/>
    </xf>
    <xf numFmtId="41" fontId="1" fillId="0" borderId="29" xfId="48" applyNumberFormat="1" applyFont="1" applyFill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30" xfId="48" applyNumberFormat="1" applyFont="1" applyFill="1" applyBorder="1" applyAlignment="1" applyProtection="1">
      <alignment/>
      <protection/>
    </xf>
    <xf numFmtId="41" fontId="1" fillId="0" borderId="0" xfId="48" applyNumberFormat="1" applyFont="1" applyAlignment="1">
      <alignment vertical="center" shrinkToFit="1"/>
    </xf>
    <xf numFmtId="41" fontId="1" fillId="0" borderId="31" xfId="48" applyNumberFormat="1" applyFont="1" applyBorder="1" applyAlignment="1">
      <alignment vertical="center" shrinkToFit="1"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30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 horizontal="left"/>
      <protection/>
    </xf>
    <xf numFmtId="41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32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 horizontal="center"/>
      <protection/>
    </xf>
    <xf numFmtId="41" fontId="1" fillId="0" borderId="34" xfId="48" applyNumberFormat="1" applyFont="1" applyBorder="1" applyAlignment="1" applyProtection="1">
      <alignment horizontal="center"/>
      <protection/>
    </xf>
    <xf numFmtId="41" fontId="1" fillId="0" borderId="35" xfId="48" applyNumberFormat="1" applyFont="1" applyBorder="1" applyAlignment="1" applyProtection="1">
      <alignment horizontal="center"/>
      <protection/>
    </xf>
    <xf numFmtId="41" fontId="1" fillId="0" borderId="36" xfId="48" applyNumberFormat="1" applyFont="1" applyBorder="1" applyAlignment="1" applyProtection="1">
      <alignment horizontal="center"/>
      <protection/>
    </xf>
    <xf numFmtId="41" fontId="1" fillId="0" borderId="37" xfId="48" applyNumberFormat="1" applyFont="1" applyBorder="1" applyAlignment="1" applyProtection="1">
      <alignment horizontal="left"/>
      <protection/>
    </xf>
    <xf numFmtId="41" fontId="1" fillId="0" borderId="37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21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4" fillId="0" borderId="12" xfId="48" applyNumberFormat="1" applyFont="1" applyBorder="1" applyAlignment="1" applyProtection="1">
      <alignment horizontal="center"/>
      <protection/>
    </xf>
    <xf numFmtId="41" fontId="1" fillId="0" borderId="37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12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left"/>
      <protection/>
    </xf>
    <xf numFmtId="41" fontId="1" fillId="0" borderId="10" xfId="48" applyNumberFormat="1" applyFont="1" applyFill="1" applyBorder="1" applyAlignment="1" applyProtection="1">
      <alignment horizontal="center"/>
      <protection/>
    </xf>
    <xf numFmtId="41" fontId="1" fillId="0" borderId="38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1" fillId="0" borderId="0" xfId="48" applyNumberFormat="1" applyFont="1" applyBorder="1" applyAlignment="1" applyProtection="1">
      <alignment/>
      <protection/>
    </xf>
    <xf numFmtId="41" fontId="1" fillId="0" borderId="39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 horizontal="left"/>
      <protection/>
    </xf>
    <xf numFmtId="41" fontId="1" fillId="0" borderId="0" xfId="48" applyNumberFormat="1" applyFont="1" applyFill="1" applyAlignment="1" applyProtection="1">
      <alignment/>
      <protection/>
    </xf>
    <xf numFmtId="38" fontId="3" fillId="0" borderId="0" xfId="48" applyFont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41" fontId="1" fillId="0" borderId="40" xfId="48" applyNumberFormat="1" applyFont="1" applyBorder="1" applyAlignment="1" applyProtection="1">
      <alignment/>
      <protection/>
    </xf>
    <xf numFmtId="207" fontId="1" fillId="0" borderId="0" xfId="48" applyNumberFormat="1" applyFont="1" applyAlignment="1" applyProtection="1">
      <alignment/>
      <protection/>
    </xf>
    <xf numFmtId="209" fontId="1" fillId="0" borderId="0" xfId="48" applyNumberFormat="1" applyFont="1" applyAlignment="1" applyProtection="1">
      <alignment/>
      <protection/>
    </xf>
    <xf numFmtId="206" fontId="1" fillId="0" borderId="0" xfId="48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1" fontId="1" fillId="0" borderId="35" xfId="48" applyNumberFormat="1" applyFont="1" applyFill="1" applyBorder="1" applyAlignment="1" applyProtection="1">
      <alignment horizontal="center"/>
      <protection/>
    </xf>
    <xf numFmtId="41" fontId="1" fillId="0" borderId="23" xfId="48" applyNumberFormat="1" applyFont="1" applyFill="1" applyBorder="1" applyAlignment="1" applyProtection="1">
      <alignment/>
      <protection/>
    </xf>
    <xf numFmtId="204" fontId="1" fillId="0" borderId="10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1" fontId="1" fillId="0" borderId="25" xfId="48" applyNumberFormat="1" applyFont="1" applyFill="1" applyBorder="1" applyAlignment="1" applyProtection="1">
      <alignment/>
      <protection/>
    </xf>
    <xf numFmtId="204" fontId="1" fillId="0" borderId="26" xfId="48" applyNumberFormat="1" applyFont="1" applyFill="1" applyBorder="1" applyAlignment="1" applyProtection="1">
      <alignment/>
      <protection/>
    </xf>
    <xf numFmtId="41" fontId="1" fillId="0" borderId="41" xfId="48" applyNumberFormat="1" applyFont="1" applyFill="1" applyBorder="1" applyAlignment="1" applyProtection="1">
      <alignment/>
      <protection/>
    </xf>
    <xf numFmtId="41" fontId="1" fillId="0" borderId="37" xfId="48" applyNumberFormat="1" applyFont="1" applyFill="1" applyBorder="1" applyAlignment="1" applyProtection="1">
      <alignment horizontal="left"/>
      <protection/>
    </xf>
    <xf numFmtId="41" fontId="1" fillId="0" borderId="32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 horizontal="left"/>
      <protection/>
    </xf>
    <xf numFmtId="41" fontId="4" fillId="0" borderId="12" xfId="48" applyNumberFormat="1" applyFont="1" applyFill="1" applyBorder="1" applyAlignment="1" applyProtection="1">
      <alignment horizontal="center"/>
      <protection/>
    </xf>
    <xf numFmtId="41" fontId="1" fillId="0" borderId="37" xfId="48" applyNumberFormat="1" applyFont="1" applyFill="1" applyBorder="1" applyAlignment="1" applyProtection="1">
      <alignment horizontal="center"/>
      <protection/>
    </xf>
    <xf numFmtId="41" fontId="1" fillId="0" borderId="32" xfId="48" applyNumberFormat="1" applyFont="1" applyFill="1" applyBorder="1" applyAlignment="1" applyProtection="1">
      <alignment horizontal="center"/>
      <protection/>
    </xf>
    <xf numFmtId="41" fontId="1" fillId="0" borderId="20" xfId="48" applyNumberFormat="1" applyFont="1" applyFill="1" applyBorder="1" applyAlignment="1" applyProtection="1">
      <alignment/>
      <protection/>
    </xf>
    <xf numFmtId="206" fontId="1" fillId="0" borderId="0" xfId="48" applyNumberFormat="1" applyFont="1" applyFill="1" applyAlignment="1" applyProtection="1">
      <alignment/>
      <protection/>
    </xf>
    <xf numFmtId="41" fontId="8" fillId="0" borderId="42" xfId="0" applyNumberFormat="1" applyFont="1" applyBorder="1" applyAlignment="1" applyProtection="1">
      <alignment/>
      <protection locked="0"/>
    </xf>
    <xf numFmtId="41" fontId="8" fillId="0" borderId="43" xfId="0" applyNumberFormat="1" applyFont="1" applyBorder="1" applyAlignment="1" applyProtection="1">
      <alignment/>
      <protection locked="0"/>
    </xf>
    <xf numFmtId="41" fontId="8" fillId="0" borderId="44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8" fillId="0" borderId="42" xfId="48" applyNumberFormat="1" applyFont="1" applyBorder="1" applyAlignment="1" applyProtection="1">
      <alignment/>
      <protection/>
    </xf>
    <xf numFmtId="41" fontId="8" fillId="0" borderId="45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 shrinkToFit="1"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8" fillId="0" borderId="44" xfId="48" applyNumberFormat="1" applyFont="1" applyFill="1" applyBorder="1" applyAlignment="1" applyProtection="1">
      <alignment/>
      <protection/>
    </xf>
    <xf numFmtId="41" fontId="10" fillId="0" borderId="28" xfId="48" applyNumberFormat="1" applyFont="1" applyBorder="1" applyAlignment="1" applyProtection="1">
      <alignment/>
      <protection locked="0"/>
    </xf>
    <xf numFmtId="41" fontId="10" fillId="0" borderId="41" xfId="48" applyNumberFormat="1" applyFont="1" applyBorder="1" applyAlignment="1" applyProtection="1">
      <alignment/>
      <protection locked="0"/>
    </xf>
    <xf numFmtId="41" fontId="9" fillId="0" borderId="28" xfId="0" applyNumberFormat="1" applyFont="1" applyBorder="1" applyAlignment="1" applyProtection="1">
      <alignment/>
      <protection/>
    </xf>
    <xf numFmtId="41" fontId="9" fillId="0" borderId="28" xfId="48" applyNumberFormat="1" applyFont="1" applyBorder="1" applyAlignment="1" applyProtection="1">
      <alignment/>
      <protection/>
    </xf>
    <xf numFmtId="41" fontId="10" fillId="0" borderId="30" xfId="48" applyNumberFormat="1" applyFont="1" applyBorder="1" applyAlignment="1" applyProtection="1">
      <alignment/>
      <protection locked="0"/>
    </xf>
    <xf numFmtId="41" fontId="9" fillId="0" borderId="0" xfId="48" applyNumberFormat="1" applyFont="1" applyBorder="1" applyAlignment="1" applyProtection="1">
      <alignment/>
      <protection/>
    </xf>
    <xf numFmtId="41" fontId="9" fillId="0" borderId="46" xfId="48" applyNumberFormat="1" applyFont="1" applyBorder="1" applyAlignment="1" applyProtection="1">
      <alignment/>
      <protection/>
    </xf>
    <xf numFmtId="41" fontId="9" fillId="0" borderId="41" xfId="48" applyNumberFormat="1" applyFont="1" applyBorder="1" applyAlignment="1" applyProtection="1">
      <alignment horizontal="center"/>
      <protection/>
    </xf>
    <xf numFmtId="41" fontId="13" fillId="0" borderId="31" xfId="48" applyNumberFormat="1" applyFont="1" applyBorder="1" applyAlignment="1">
      <alignment vertical="center" shrinkToFit="1"/>
    </xf>
    <xf numFmtId="41" fontId="10" fillId="0" borderId="29" xfId="48" applyNumberFormat="1" applyFont="1" applyBorder="1" applyAlignment="1" applyProtection="1">
      <alignment/>
      <protection locked="0"/>
    </xf>
    <xf numFmtId="41" fontId="9" fillId="0" borderId="29" xfId="48" applyNumberFormat="1" applyFont="1" applyBorder="1" applyAlignment="1" applyProtection="1">
      <alignment/>
      <protection/>
    </xf>
    <xf numFmtId="41" fontId="9" fillId="0" borderId="30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 locked="0"/>
    </xf>
    <xf numFmtId="41" fontId="1" fillId="0" borderId="41" xfId="48" applyNumberFormat="1" applyFont="1" applyBorder="1" applyAlignment="1" applyProtection="1">
      <alignment/>
      <protection locked="0"/>
    </xf>
    <xf numFmtId="41" fontId="1" fillId="0" borderId="30" xfId="48" applyNumberFormat="1" applyFont="1" applyBorder="1" applyAlignment="1" applyProtection="1">
      <alignment/>
      <protection locked="0"/>
    </xf>
    <xf numFmtId="41" fontId="11" fillId="0" borderId="0" xfId="48" applyNumberFormat="1" applyFont="1" applyBorder="1" applyAlignment="1" applyProtection="1">
      <alignment/>
      <protection/>
    </xf>
    <xf numFmtId="41" fontId="11" fillId="0" borderId="46" xfId="48" applyNumberFormat="1" applyFont="1" applyBorder="1" applyAlignment="1" applyProtection="1">
      <alignment/>
      <protection/>
    </xf>
    <xf numFmtId="41" fontId="11" fillId="0" borderId="41" xfId="48" applyNumberFormat="1" applyFont="1" applyBorder="1" applyAlignment="1" applyProtection="1">
      <alignment horizontal="center"/>
      <protection/>
    </xf>
    <xf numFmtId="41" fontId="1" fillId="0" borderId="29" xfId="48" applyNumberFormat="1" applyFont="1" applyBorder="1" applyAlignment="1" applyProtection="1">
      <alignment/>
      <protection locked="0"/>
    </xf>
    <xf numFmtId="41" fontId="11" fillId="0" borderId="29" xfId="48" applyNumberFormat="1" applyFont="1" applyBorder="1" applyAlignment="1" applyProtection="1">
      <alignment/>
      <protection/>
    </xf>
    <xf numFmtId="196" fontId="11" fillId="0" borderId="28" xfId="48" applyNumberFormat="1" applyFont="1" applyBorder="1" applyAlignment="1" applyProtection="1">
      <alignment/>
      <protection/>
    </xf>
    <xf numFmtId="194" fontId="11" fillId="0" borderId="30" xfId="48" applyNumberFormat="1" applyFont="1" applyBorder="1" applyAlignment="1" applyProtection="1">
      <alignment/>
      <protection/>
    </xf>
    <xf numFmtId="41" fontId="10" fillId="0" borderId="47" xfId="48" applyNumberFormat="1" applyFont="1" applyBorder="1" applyAlignment="1" applyProtection="1">
      <alignment/>
      <protection locked="0"/>
    </xf>
    <xf numFmtId="41" fontId="10" fillId="0" borderId="48" xfId="48" applyNumberFormat="1" applyFont="1" applyBorder="1" applyAlignment="1" applyProtection="1">
      <alignment/>
      <protection locked="0"/>
    </xf>
    <xf numFmtId="41" fontId="9" fillId="0" borderId="47" xfId="48" applyNumberFormat="1" applyFont="1" applyBorder="1" applyAlignment="1" applyProtection="1">
      <alignment/>
      <protection/>
    </xf>
    <xf numFmtId="41" fontId="10" fillId="0" borderId="49" xfId="48" applyNumberFormat="1" applyFont="1" applyBorder="1" applyAlignment="1" applyProtection="1">
      <alignment/>
      <protection locked="0"/>
    </xf>
    <xf numFmtId="41" fontId="1" fillId="0" borderId="50" xfId="48" applyNumberFormat="1" applyFont="1" applyBorder="1" applyAlignment="1">
      <alignment vertical="center" shrinkToFit="1"/>
    </xf>
    <xf numFmtId="41" fontId="1" fillId="0" borderId="51" xfId="48" applyNumberFormat="1" applyFont="1" applyBorder="1" applyAlignment="1">
      <alignment vertical="center" shrinkToFit="1"/>
    </xf>
    <xf numFmtId="41" fontId="9" fillId="0" borderId="52" xfId="48" applyNumberFormat="1" applyFont="1" applyBorder="1" applyAlignment="1" applyProtection="1">
      <alignment/>
      <protection/>
    </xf>
    <xf numFmtId="41" fontId="9" fillId="0" borderId="28" xfId="48" applyNumberFormat="1" applyFont="1" applyBorder="1" applyAlignment="1" applyProtection="1">
      <alignment/>
      <protection locked="0"/>
    </xf>
    <xf numFmtId="41" fontId="11" fillId="0" borderId="41" xfId="48" applyNumberFormat="1" applyFont="1" applyBorder="1" applyAlignment="1">
      <alignment vertical="center" shrinkToFit="1"/>
    </xf>
    <xf numFmtId="41" fontId="9" fillId="0" borderId="41" xfId="48" applyNumberFormat="1" applyFont="1" applyBorder="1" applyAlignment="1" applyProtection="1">
      <alignment/>
      <protection locked="0"/>
    </xf>
    <xf numFmtId="41" fontId="11" fillId="0" borderId="30" xfId="48" applyNumberFormat="1" applyFont="1" applyBorder="1" applyAlignment="1">
      <alignment vertical="center" shrinkToFit="1"/>
    </xf>
    <xf numFmtId="41" fontId="9" fillId="0" borderId="29" xfId="48" applyNumberFormat="1" applyFont="1" applyBorder="1" applyAlignment="1" applyProtection="1">
      <alignment/>
      <protection locked="0"/>
    </xf>
    <xf numFmtId="41" fontId="10" fillId="0" borderId="28" xfId="48" applyNumberFormat="1" applyFont="1" applyFill="1" applyBorder="1" applyAlignment="1" applyProtection="1">
      <alignment/>
      <protection locked="0"/>
    </xf>
    <xf numFmtId="41" fontId="10" fillId="0" borderId="41" xfId="48" applyNumberFormat="1" applyFont="1" applyFill="1" applyBorder="1" applyAlignment="1" applyProtection="1">
      <alignment/>
      <protection locked="0"/>
    </xf>
    <xf numFmtId="41" fontId="9" fillId="0" borderId="28" xfId="0" applyNumberFormat="1" applyFont="1" applyFill="1" applyBorder="1" applyAlignment="1" applyProtection="1">
      <alignment/>
      <protection/>
    </xf>
    <xf numFmtId="41" fontId="9" fillId="0" borderId="28" xfId="48" applyNumberFormat="1" applyFont="1" applyFill="1" applyBorder="1" applyAlignment="1" applyProtection="1">
      <alignment/>
      <protection/>
    </xf>
    <xf numFmtId="41" fontId="10" fillId="0" borderId="30" xfId="48" applyNumberFormat="1" applyFont="1" applyFill="1" applyBorder="1" applyAlignment="1" applyProtection="1">
      <alignment/>
      <protection locked="0"/>
    </xf>
    <xf numFmtId="41" fontId="9" fillId="0" borderId="0" xfId="48" applyNumberFormat="1" applyFont="1" applyFill="1" applyBorder="1" applyAlignment="1" applyProtection="1">
      <alignment/>
      <protection/>
    </xf>
    <xf numFmtId="41" fontId="9" fillId="0" borderId="46" xfId="48" applyNumberFormat="1" applyFont="1" applyFill="1" applyBorder="1" applyAlignment="1" applyProtection="1">
      <alignment/>
      <protection/>
    </xf>
    <xf numFmtId="41" fontId="9" fillId="0" borderId="41" xfId="48" applyNumberFormat="1" applyFont="1" applyFill="1" applyBorder="1" applyAlignment="1" applyProtection="1">
      <alignment horizontal="center"/>
      <protection/>
    </xf>
    <xf numFmtId="41" fontId="10" fillId="0" borderId="29" xfId="48" applyNumberFormat="1" applyFont="1" applyFill="1" applyBorder="1" applyAlignment="1" applyProtection="1">
      <alignment/>
      <protection locked="0"/>
    </xf>
    <xf numFmtId="41" fontId="9" fillId="0" borderId="29" xfId="48" applyNumberFormat="1" applyFont="1" applyFill="1" applyBorder="1" applyAlignment="1" applyProtection="1">
      <alignment/>
      <protection/>
    </xf>
    <xf numFmtId="41" fontId="9" fillId="0" borderId="30" xfId="48" applyNumberFormat="1" applyFont="1" applyFill="1" applyBorder="1" applyAlignment="1" applyProtection="1">
      <alignment/>
      <protection/>
    </xf>
    <xf numFmtId="41" fontId="13" fillId="0" borderId="53" xfId="50" applyNumberFormat="1" applyFont="1" applyBorder="1" applyAlignment="1">
      <alignment vertical="center" shrinkToFit="1"/>
    </xf>
    <xf numFmtId="41" fontId="13" fillId="0" borderId="53" xfId="50" applyNumberFormat="1" applyFont="1" applyBorder="1" applyAlignment="1">
      <alignment vertical="center"/>
    </xf>
    <xf numFmtId="41" fontId="13" fillId="0" borderId="48" xfId="48" applyNumberFormat="1" applyFont="1" applyBorder="1" applyAlignment="1">
      <alignment vertical="center" shrinkToFit="1"/>
    </xf>
    <xf numFmtId="41" fontId="13" fillId="0" borderId="54" xfId="50" applyNumberFormat="1" applyFont="1" applyBorder="1" applyAlignment="1">
      <alignment vertical="center"/>
    </xf>
    <xf numFmtId="41" fontId="9" fillId="0" borderId="55" xfId="48" applyNumberFormat="1" applyFont="1" applyBorder="1" applyAlignment="1" applyProtection="1">
      <alignment horizontal="center"/>
      <protection/>
    </xf>
    <xf numFmtId="41" fontId="9" fillId="0" borderId="49" xfId="48" applyNumberFormat="1" applyFont="1" applyBorder="1" applyAlignment="1" applyProtection="1">
      <alignment/>
      <protection/>
    </xf>
    <xf numFmtId="41" fontId="9" fillId="0" borderId="56" xfId="48" applyNumberFormat="1" applyFont="1" applyBorder="1" applyAlignment="1" applyProtection="1">
      <alignment/>
      <protection/>
    </xf>
    <xf numFmtId="196" fontId="11" fillId="0" borderId="29" xfId="48" applyNumberFormat="1" applyFont="1" applyBorder="1" applyAlignment="1" applyProtection="1">
      <alignment shrinkToFit="1"/>
      <protection/>
    </xf>
    <xf numFmtId="196" fontId="11" fillId="0" borderId="28" xfId="48" applyNumberFormat="1" applyFont="1" applyBorder="1" applyAlignment="1" applyProtection="1">
      <alignment shrinkToFit="1"/>
      <protection/>
    </xf>
    <xf numFmtId="194" fontId="11" fillId="0" borderId="30" xfId="48" applyNumberFormat="1" applyFont="1" applyBorder="1" applyAlignment="1" applyProtection="1">
      <alignment shrinkToFit="1"/>
      <protection/>
    </xf>
    <xf numFmtId="38" fontId="10" fillId="0" borderId="57" xfId="48" applyFont="1" applyBorder="1" applyAlignment="1" applyProtection="1">
      <alignment/>
      <protection locked="0"/>
    </xf>
    <xf numFmtId="41" fontId="10" fillId="0" borderId="58" xfId="48" applyNumberFormat="1" applyFont="1" applyBorder="1" applyAlignment="1" applyProtection="1">
      <alignment shrinkToFit="1"/>
      <protection locked="0"/>
    </xf>
    <xf numFmtId="41" fontId="10" fillId="0" borderId="48" xfId="48" applyNumberFormat="1" applyFont="1" applyBorder="1" applyAlignment="1" applyProtection="1">
      <alignment shrinkToFit="1"/>
      <protection locked="0"/>
    </xf>
    <xf numFmtId="41" fontId="10" fillId="0" borderId="47" xfId="48" applyNumberFormat="1" applyFont="1" applyBorder="1" applyAlignment="1" applyProtection="1">
      <alignment shrinkToFit="1"/>
      <protection locked="0"/>
    </xf>
    <xf numFmtId="41" fontId="10" fillId="0" borderId="56" xfId="48" applyNumberFormat="1" applyFont="1" applyBorder="1" applyAlignment="1" applyProtection="1">
      <alignment shrinkToFit="1"/>
      <protection locked="0"/>
    </xf>
    <xf numFmtId="41" fontId="10" fillId="0" borderId="29" xfId="48" applyNumberFormat="1" applyFont="1" applyBorder="1" applyAlignment="1" applyProtection="1">
      <alignment shrinkToFit="1"/>
      <protection/>
    </xf>
    <xf numFmtId="41" fontId="9" fillId="0" borderId="28" xfId="48" applyNumberFormat="1" applyFont="1" applyBorder="1" applyAlignment="1" applyProtection="1">
      <alignment shrinkToFit="1"/>
      <protection/>
    </xf>
    <xf numFmtId="41" fontId="9" fillId="0" borderId="30" xfId="48" applyNumberFormat="1" applyFont="1" applyBorder="1" applyAlignment="1" applyProtection="1">
      <alignment shrinkToFit="1"/>
      <protection/>
    </xf>
    <xf numFmtId="41" fontId="10" fillId="0" borderId="59" xfId="48" applyNumberFormat="1" applyFont="1" applyBorder="1" applyAlignment="1" applyProtection="1">
      <alignment/>
      <protection locked="0"/>
    </xf>
    <xf numFmtId="41" fontId="10" fillId="0" borderId="60" xfId="48" applyNumberFormat="1" applyFont="1" applyBorder="1" applyAlignment="1" applyProtection="1">
      <alignment/>
      <protection locked="0"/>
    </xf>
    <xf numFmtId="41" fontId="10" fillId="0" borderId="61" xfId="48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/>
      <protection locked="0"/>
    </xf>
    <xf numFmtId="41" fontId="9" fillId="0" borderId="30" xfId="48" applyNumberFormat="1" applyFont="1" applyBorder="1" applyAlignment="1" applyProtection="1">
      <alignment/>
      <protection locked="0"/>
    </xf>
    <xf numFmtId="41" fontId="10" fillId="0" borderId="62" xfId="48" applyNumberFormat="1" applyFont="1" applyFill="1" applyBorder="1" applyAlignment="1" applyProtection="1">
      <alignment/>
      <protection locked="0"/>
    </xf>
    <xf numFmtId="41" fontId="9" fillId="0" borderId="46" xfId="0" applyNumberFormat="1" applyFont="1" applyBorder="1" applyAlignment="1" applyProtection="1">
      <alignment/>
      <protection/>
    </xf>
    <xf numFmtId="41" fontId="11" fillId="0" borderId="46" xfId="0" applyNumberFormat="1" applyFont="1" applyBorder="1" applyAlignment="1" applyProtection="1">
      <alignment/>
      <protection/>
    </xf>
    <xf numFmtId="41" fontId="9" fillId="0" borderId="46" xfId="0" applyNumberFormat="1" applyFont="1" applyFill="1" applyBorder="1" applyAlignment="1" applyProtection="1">
      <alignment/>
      <protection/>
    </xf>
    <xf numFmtId="41" fontId="8" fillId="0" borderId="43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0" fillId="0" borderId="28" xfId="0" applyNumberFormat="1" applyFont="1" applyBorder="1" applyAlignment="1" applyProtection="1">
      <alignment/>
      <protection locked="0"/>
    </xf>
    <xf numFmtId="41" fontId="10" fillId="0" borderId="41" xfId="0" applyNumberFormat="1" applyFont="1" applyBorder="1" applyAlignment="1" applyProtection="1">
      <alignment/>
      <protection locked="0"/>
    </xf>
    <xf numFmtId="41" fontId="10" fillId="0" borderId="30" xfId="0" applyNumberFormat="1" applyFont="1" applyBorder="1" applyAlignment="1" applyProtection="1">
      <alignment/>
      <protection locked="0"/>
    </xf>
    <xf numFmtId="41" fontId="9" fillId="0" borderId="41" xfId="0" applyNumberFormat="1" applyFont="1" applyBorder="1" applyAlignment="1" applyProtection="1">
      <alignment horizontal="center"/>
      <protection/>
    </xf>
    <xf numFmtId="41" fontId="10" fillId="0" borderId="29" xfId="0" applyNumberFormat="1" applyFont="1" applyBorder="1" applyAlignment="1" applyProtection="1">
      <alignment/>
      <protection locked="0"/>
    </xf>
    <xf numFmtId="41" fontId="1" fillId="0" borderId="28" xfId="0" applyNumberFormat="1" applyFont="1" applyBorder="1" applyAlignment="1" applyProtection="1">
      <alignment/>
      <protection locked="0"/>
    </xf>
    <xf numFmtId="41" fontId="1" fillId="0" borderId="41" xfId="0" applyNumberFormat="1" applyFont="1" applyBorder="1" applyAlignment="1" applyProtection="1">
      <alignment/>
      <protection locked="0"/>
    </xf>
    <xf numFmtId="41" fontId="1" fillId="0" borderId="30" xfId="0" applyNumberFormat="1" applyFont="1" applyBorder="1" applyAlignment="1" applyProtection="1">
      <alignment/>
      <protection locked="0"/>
    </xf>
    <xf numFmtId="41" fontId="11" fillId="0" borderId="41" xfId="0" applyNumberFormat="1" applyFont="1" applyBorder="1" applyAlignment="1" applyProtection="1">
      <alignment horizontal="center"/>
      <protection/>
    </xf>
    <xf numFmtId="41" fontId="1" fillId="0" borderId="29" xfId="0" applyNumberFormat="1" applyFont="1" applyBorder="1" applyAlignment="1" applyProtection="1">
      <alignment/>
      <protection locked="0"/>
    </xf>
    <xf numFmtId="196" fontId="11" fillId="0" borderId="29" xfId="48" applyNumberFormat="1" applyFont="1" applyBorder="1" applyAlignment="1" applyProtection="1">
      <alignment/>
      <protection/>
    </xf>
    <xf numFmtId="196" fontId="11" fillId="0" borderId="28" xfId="0" applyNumberFormat="1" applyFont="1" applyBorder="1" applyAlignment="1" applyProtection="1">
      <alignment/>
      <protection/>
    </xf>
    <xf numFmtId="41" fontId="9" fillId="0" borderId="57" xfId="0" applyNumberFormat="1" applyFont="1" applyBorder="1" applyAlignment="1" applyProtection="1">
      <alignment/>
      <protection/>
    </xf>
    <xf numFmtId="41" fontId="10" fillId="0" borderId="62" xfId="0" applyNumberFormat="1" applyFont="1" applyBorder="1" applyAlignment="1" applyProtection="1">
      <alignment/>
      <protection locked="0"/>
    </xf>
    <xf numFmtId="41" fontId="10" fillId="0" borderId="28" xfId="0" applyNumberFormat="1" applyFont="1" applyBorder="1" applyAlignment="1" applyProtection="1">
      <alignment shrinkToFit="1"/>
      <protection locked="0"/>
    </xf>
    <xf numFmtId="41" fontId="10" fillId="0" borderId="41" xfId="0" applyNumberFormat="1" applyFont="1" applyBorder="1" applyAlignment="1" applyProtection="1">
      <alignment shrinkToFit="1"/>
      <protection locked="0"/>
    </xf>
    <xf numFmtId="41" fontId="10" fillId="0" borderId="30" xfId="0" applyNumberFormat="1" applyFont="1" applyBorder="1" applyAlignment="1" applyProtection="1">
      <alignment shrinkToFit="1"/>
      <protection locked="0"/>
    </xf>
    <xf numFmtId="41" fontId="10" fillId="0" borderId="0" xfId="0" applyNumberFormat="1" applyFont="1" applyBorder="1" applyAlignment="1" applyProtection="1">
      <alignment shrinkToFit="1"/>
      <protection locked="0"/>
    </xf>
    <xf numFmtId="41" fontId="9" fillId="0" borderId="28" xfId="0" applyNumberFormat="1" applyFont="1" applyBorder="1" applyAlignment="1" applyProtection="1">
      <alignment/>
      <protection locked="0"/>
    </xf>
    <xf numFmtId="41" fontId="9" fillId="0" borderId="41" xfId="0" applyNumberFormat="1" applyFont="1" applyBorder="1" applyAlignment="1" applyProtection="1">
      <alignment/>
      <protection locked="0"/>
    </xf>
    <xf numFmtId="41" fontId="9" fillId="0" borderId="30" xfId="0" applyNumberFormat="1" applyFont="1" applyBorder="1" applyAlignment="1" applyProtection="1">
      <alignment/>
      <protection locked="0"/>
    </xf>
    <xf numFmtId="41" fontId="9" fillId="0" borderId="29" xfId="0" applyNumberFormat="1" applyFont="1" applyBorder="1" applyAlignment="1" applyProtection="1">
      <alignment/>
      <protection locked="0"/>
    </xf>
    <xf numFmtId="41" fontId="10" fillId="0" borderId="28" xfId="0" applyNumberFormat="1" applyFont="1" applyFill="1" applyBorder="1" applyAlignment="1" applyProtection="1">
      <alignment/>
      <protection locked="0"/>
    </xf>
    <xf numFmtId="41" fontId="10" fillId="0" borderId="41" xfId="0" applyNumberFormat="1" applyFont="1" applyFill="1" applyBorder="1" applyAlignment="1" applyProtection="1">
      <alignment/>
      <protection locked="0"/>
    </xf>
    <xf numFmtId="41" fontId="10" fillId="0" borderId="30" xfId="0" applyNumberFormat="1" applyFont="1" applyFill="1" applyBorder="1" applyAlignment="1" applyProtection="1">
      <alignment/>
      <protection locked="0"/>
    </xf>
    <xf numFmtId="41" fontId="9" fillId="0" borderId="41" xfId="0" applyNumberFormat="1" applyFont="1" applyFill="1" applyBorder="1" applyAlignment="1" applyProtection="1">
      <alignment horizontal="center"/>
      <protection/>
    </xf>
    <xf numFmtId="41" fontId="10" fillId="0" borderId="29" xfId="0" applyNumberFormat="1" applyFont="1" applyFill="1" applyBorder="1" applyAlignment="1" applyProtection="1">
      <alignment/>
      <protection locked="0"/>
    </xf>
    <xf numFmtId="41" fontId="8" fillId="0" borderId="60" xfId="0" applyNumberFormat="1" applyFont="1" applyBorder="1" applyAlignment="1" applyProtection="1">
      <alignment/>
      <protection locked="0"/>
    </xf>
    <xf numFmtId="41" fontId="8" fillId="0" borderId="63" xfId="0" applyNumberFormat="1" applyFont="1" applyBorder="1" applyAlignment="1" applyProtection="1">
      <alignment/>
      <protection locked="0"/>
    </xf>
    <xf numFmtId="41" fontId="8" fillId="0" borderId="64" xfId="0" applyNumberFormat="1" applyFont="1" applyBorder="1" applyAlignment="1" applyProtection="1">
      <alignment/>
      <protection locked="0"/>
    </xf>
    <xf numFmtId="41" fontId="9" fillId="0" borderId="65" xfId="0" applyNumberFormat="1" applyFont="1" applyBorder="1" applyAlignment="1" applyProtection="1">
      <alignment/>
      <protection locked="0"/>
    </xf>
    <xf numFmtId="41" fontId="9" fillId="0" borderId="66" xfId="0" applyNumberFormat="1" applyFont="1" applyBorder="1" applyAlignment="1" applyProtection="1">
      <alignment/>
      <protection locked="0"/>
    </xf>
    <xf numFmtId="41" fontId="9" fillId="0" borderId="67" xfId="0" applyNumberFormat="1" applyFont="1" applyBorder="1" applyAlignment="1" applyProtection="1">
      <alignment/>
      <protection locked="0"/>
    </xf>
    <xf numFmtId="41" fontId="8" fillId="0" borderId="68" xfId="0" applyNumberFormat="1" applyFont="1" applyBorder="1" applyAlignment="1" applyProtection="1">
      <alignment/>
      <protection locked="0"/>
    </xf>
    <xf numFmtId="41" fontId="8" fillId="0" borderId="69" xfId="0" applyNumberFormat="1" applyFont="1" applyBorder="1" applyAlignment="1" applyProtection="1">
      <alignment/>
      <protection locked="0"/>
    </xf>
    <xf numFmtId="41" fontId="8" fillId="0" borderId="65" xfId="0" applyNumberFormat="1" applyFont="1" applyBorder="1" applyAlignment="1" applyProtection="1">
      <alignment/>
      <protection locked="0"/>
    </xf>
    <xf numFmtId="41" fontId="8" fillId="0" borderId="66" xfId="0" applyNumberFormat="1" applyFont="1" applyBorder="1" applyAlignment="1" applyProtection="1">
      <alignment/>
      <protection locked="0"/>
    </xf>
    <xf numFmtId="41" fontId="8" fillId="0" borderId="67" xfId="0" applyNumberFormat="1" applyFont="1" applyBorder="1" applyAlignment="1" applyProtection="1">
      <alignment/>
      <protection locked="0"/>
    </xf>
    <xf numFmtId="41" fontId="8" fillId="0" borderId="59" xfId="0" applyNumberFormat="1" applyFont="1" applyBorder="1" applyAlignment="1" applyProtection="1">
      <alignment/>
      <protection locked="0"/>
    </xf>
    <xf numFmtId="41" fontId="8" fillId="0" borderId="60" xfId="0" applyNumberFormat="1" applyFont="1" applyFill="1" applyBorder="1" applyAlignment="1" applyProtection="1">
      <alignment/>
      <protection locked="0"/>
    </xf>
    <xf numFmtId="41" fontId="8" fillId="0" borderId="59" xfId="0" applyNumberFormat="1" applyFont="1" applyFill="1" applyBorder="1" applyAlignment="1" applyProtection="1">
      <alignment/>
      <protection locked="0"/>
    </xf>
    <xf numFmtId="41" fontId="8" fillId="0" borderId="65" xfId="0" applyNumberFormat="1" applyFont="1" applyFill="1" applyBorder="1" applyAlignment="1" applyProtection="1">
      <alignment/>
      <protection locked="0"/>
    </xf>
    <xf numFmtId="41" fontId="8" fillId="0" borderId="66" xfId="0" applyNumberFormat="1" applyFont="1" applyFill="1" applyBorder="1" applyAlignment="1" applyProtection="1">
      <alignment/>
      <protection locked="0"/>
    </xf>
    <xf numFmtId="41" fontId="1" fillId="0" borderId="67" xfId="0" applyNumberFormat="1" applyFont="1" applyBorder="1" applyAlignment="1" applyProtection="1">
      <alignment/>
      <protection locked="0"/>
    </xf>
    <xf numFmtId="41" fontId="1" fillId="0" borderId="66" xfId="0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 horizontal="center"/>
      <protection/>
    </xf>
    <xf numFmtId="41" fontId="1" fillId="0" borderId="70" xfId="48" applyNumberFormat="1" applyFont="1" applyBorder="1" applyAlignment="1" applyProtection="1">
      <alignment horizontal="center"/>
      <protection/>
    </xf>
    <xf numFmtId="41" fontId="1" fillId="0" borderId="71" xfId="48" applyNumberFormat="1" applyFont="1" applyBorder="1" applyAlignment="1" applyProtection="1">
      <alignment horizontal="center"/>
      <protection/>
    </xf>
    <xf numFmtId="41" fontId="1" fillId="0" borderId="65" xfId="0" applyNumberFormat="1" applyFont="1" applyBorder="1" applyAlignment="1" applyProtection="1">
      <alignment/>
      <protection locked="0"/>
    </xf>
    <xf numFmtId="41" fontId="1" fillId="0" borderId="72" xfId="0" applyNumberFormat="1" applyFont="1" applyBorder="1" applyAlignment="1" applyProtection="1">
      <alignment/>
      <protection locked="0"/>
    </xf>
    <xf numFmtId="41" fontId="10" fillId="0" borderId="67" xfId="0" applyNumberFormat="1" applyFont="1" applyBorder="1" applyAlignment="1" applyProtection="1">
      <alignment shrinkToFit="1"/>
      <protection locked="0"/>
    </xf>
    <xf numFmtId="41" fontId="10" fillId="0" borderId="66" xfId="0" applyNumberFormat="1" applyFont="1" applyBorder="1" applyAlignment="1" applyProtection="1">
      <alignment shrinkToFit="1"/>
      <protection locked="0"/>
    </xf>
    <xf numFmtId="41" fontId="10" fillId="0" borderId="59" xfId="0" applyNumberFormat="1" applyFont="1" applyBorder="1" applyAlignment="1" applyProtection="1">
      <alignment/>
      <protection locked="0"/>
    </xf>
    <xf numFmtId="41" fontId="10" fillId="0" borderId="60" xfId="0" applyNumberFormat="1" applyFont="1" applyBorder="1" applyAlignment="1" applyProtection="1">
      <alignment/>
      <protection locked="0"/>
    </xf>
    <xf numFmtId="41" fontId="1" fillId="0" borderId="73" xfId="0" applyNumberFormat="1" applyFont="1" applyBorder="1" applyAlignment="1" applyProtection="1">
      <alignment/>
      <protection locked="0"/>
    </xf>
    <xf numFmtId="196" fontId="12" fillId="0" borderId="73" xfId="48" applyNumberFormat="1" applyFont="1" applyBorder="1" applyAlignment="1" applyProtection="1">
      <alignment/>
      <protection/>
    </xf>
    <xf numFmtId="196" fontId="12" fillId="0" borderId="66" xfId="48" applyNumberFormat="1" applyFont="1" applyBorder="1" applyAlignment="1" applyProtection="1">
      <alignment/>
      <protection/>
    </xf>
    <xf numFmtId="194" fontId="12" fillId="0" borderId="74" xfId="48" applyNumberFormat="1" applyFont="1" applyBorder="1" applyAlignment="1" applyProtection="1">
      <alignment/>
      <protection/>
    </xf>
    <xf numFmtId="41" fontId="8" fillId="0" borderId="75" xfId="0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/>
      <protection/>
    </xf>
    <xf numFmtId="41" fontId="10" fillId="0" borderId="59" xfId="48" applyNumberFormat="1" applyFont="1" applyBorder="1" applyAlignment="1" applyProtection="1">
      <alignment/>
      <protection/>
    </xf>
    <xf numFmtId="41" fontId="10" fillId="0" borderId="46" xfId="48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73" xfId="0" applyNumberFormat="1" applyFont="1" applyBorder="1" applyAlignment="1" applyProtection="1">
      <alignment shrinkToFit="1"/>
      <protection locked="0"/>
    </xf>
    <xf numFmtId="41" fontId="10" fillId="0" borderId="73" xfId="48" applyNumberFormat="1" applyFont="1" applyBorder="1" applyAlignment="1" applyProtection="1">
      <alignment shrinkToFit="1"/>
      <protection/>
    </xf>
    <xf numFmtId="41" fontId="10" fillId="0" borderId="66" xfId="48" applyNumberFormat="1" applyFont="1" applyBorder="1" applyAlignment="1" applyProtection="1">
      <alignment shrinkToFit="1"/>
      <protection/>
    </xf>
    <xf numFmtId="41" fontId="8" fillId="0" borderId="74" xfId="48" applyNumberFormat="1" applyFont="1" applyBorder="1" applyAlignment="1" applyProtection="1">
      <alignment shrinkToFit="1"/>
      <protection/>
    </xf>
    <xf numFmtId="41" fontId="1" fillId="0" borderId="76" xfId="48" applyNumberFormat="1" applyFont="1" applyBorder="1" applyAlignment="1" applyProtection="1">
      <alignment horizontal="center"/>
      <protection/>
    </xf>
    <xf numFmtId="41" fontId="1" fillId="0" borderId="77" xfId="48" applyNumberFormat="1" applyFont="1" applyBorder="1" applyAlignment="1" applyProtection="1">
      <alignment/>
      <protection/>
    </xf>
    <xf numFmtId="41" fontId="1" fillId="0" borderId="78" xfId="48" applyNumberFormat="1" applyFont="1" applyBorder="1" applyAlignment="1" applyProtection="1">
      <alignment/>
      <protection/>
    </xf>
    <xf numFmtId="41" fontId="1" fillId="0" borderId="79" xfId="48" applyNumberFormat="1" applyFont="1" applyBorder="1" applyAlignment="1" applyProtection="1">
      <alignment/>
      <protection/>
    </xf>
    <xf numFmtId="41" fontId="1" fillId="0" borderId="79" xfId="48" applyNumberFormat="1" applyFont="1" applyFill="1" applyBorder="1" applyAlignment="1" applyProtection="1">
      <alignment/>
      <protection/>
    </xf>
    <xf numFmtId="41" fontId="1" fillId="0" borderId="77" xfId="48" applyNumberFormat="1" applyFont="1" applyFill="1" applyBorder="1" applyAlignment="1" applyProtection="1">
      <alignment/>
      <protection/>
    </xf>
    <xf numFmtId="41" fontId="1" fillId="0" borderId="80" xfId="48" applyNumberFormat="1" applyFont="1" applyFill="1" applyBorder="1" applyAlignment="1" applyProtection="1">
      <alignment/>
      <protection/>
    </xf>
    <xf numFmtId="41" fontId="9" fillId="0" borderId="60" xfId="0" applyNumberFormat="1" applyFont="1" applyBorder="1" applyAlignment="1" applyProtection="1">
      <alignment horizontal="center"/>
      <protection/>
    </xf>
    <xf numFmtId="41" fontId="10" fillId="0" borderId="59" xfId="0" applyNumberFormat="1" applyFont="1" applyBorder="1" applyAlignment="1" applyProtection="1">
      <alignment shrinkToFit="1"/>
      <protection locked="0"/>
    </xf>
    <xf numFmtId="41" fontId="10" fillId="0" borderId="60" xfId="0" applyNumberFormat="1" applyFont="1" applyBorder="1" applyAlignment="1" applyProtection="1">
      <alignment shrinkToFit="1"/>
      <protection locked="0"/>
    </xf>
    <xf numFmtId="41" fontId="10" fillId="0" borderId="59" xfId="48" applyNumberFormat="1" applyFont="1" applyBorder="1" applyAlignment="1" applyProtection="1">
      <alignment shrinkToFit="1"/>
      <protection/>
    </xf>
    <xf numFmtId="41" fontId="9" fillId="0" borderId="46" xfId="48" applyNumberFormat="1" applyFont="1" applyBorder="1" applyAlignment="1" applyProtection="1">
      <alignment shrinkToFit="1"/>
      <protection/>
    </xf>
    <xf numFmtId="41" fontId="9" fillId="0" borderId="81" xfId="0" applyNumberFormat="1" applyFont="1" applyBorder="1" applyAlignment="1" applyProtection="1">
      <alignment horizontal="center"/>
      <protection/>
    </xf>
    <xf numFmtId="41" fontId="10" fillId="0" borderId="82" xfId="0" applyNumberFormat="1" applyFont="1" applyBorder="1" applyAlignment="1" applyProtection="1">
      <alignment/>
      <protection locked="0"/>
    </xf>
    <xf numFmtId="41" fontId="10" fillId="0" borderId="83" xfId="0" applyNumberFormat="1" applyFont="1" applyBorder="1" applyAlignment="1" applyProtection="1">
      <alignment/>
      <protection locked="0"/>
    </xf>
    <xf numFmtId="41" fontId="10" fillId="0" borderId="84" xfId="0" applyNumberFormat="1" applyFont="1" applyBorder="1" applyAlignment="1" applyProtection="1">
      <alignment/>
      <protection locked="0"/>
    </xf>
    <xf numFmtId="41" fontId="9" fillId="0" borderId="84" xfId="48" applyNumberFormat="1" applyFont="1" applyBorder="1" applyAlignment="1" applyProtection="1">
      <alignment/>
      <protection/>
    </xf>
    <xf numFmtId="41" fontId="9" fillId="0" borderId="82" xfId="0" applyNumberFormat="1" applyFont="1" applyBorder="1" applyAlignment="1" applyProtection="1">
      <alignment/>
      <protection/>
    </xf>
    <xf numFmtId="41" fontId="9" fillId="0" borderId="85" xfId="48" applyNumberFormat="1" applyFont="1" applyBorder="1" applyAlignment="1" applyProtection="1">
      <alignment/>
      <protection/>
    </xf>
    <xf numFmtId="41" fontId="10" fillId="0" borderId="82" xfId="0" applyNumberFormat="1" applyFont="1" applyBorder="1" applyAlignment="1" applyProtection="1">
      <alignment shrinkToFit="1"/>
      <protection locked="0"/>
    </xf>
    <xf numFmtId="41" fontId="10" fillId="0" borderId="83" xfId="0" applyNumberFormat="1" applyFont="1" applyBorder="1" applyAlignment="1" applyProtection="1">
      <alignment shrinkToFit="1"/>
      <protection locked="0"/>
    </xf>
    <xf numFmtId="41" fontId="10" fillId="0" borderId="86" xfId="0" applyNumberFormat="1" applyFont="1" applyBorder="1" applyAlignment="1" applyProtection="1">
      <alignment shrinkToFit="1"/>
      <protection locked="0"/>
    </xf>
    <xf numFmtId="41" fontId="10" fillId="0" borderId="66" xfId="0" applyNumberFormat="1" applyFont="1" applyBorder="1" applyAlignment="1" applyProtection="1">
      <alignment/>
      <protection locked="0"/>
    </xf>
    <xf numFmtId="41" fontId="1" fillId="0" borderId="15" xfId="48" applyNumberFormat="1" applyFont="1" applyBorder="1" applyAlignment="1" applyProtection="1">
      <alignment horizontal="center"/>
      <protection/>
    </xf>
    <xf numFmtId="41" fontId="1" fillId="0" borderId="19" xfId="48" applyNumberFormat="1" applyFont="1" applyBorder="1" applyAlignment="1" applyProtection="1">
      <alignment horizontal="center"/>
      <protection/>
    </xf>
    <xf numFmtId="41" fontId="9" fillId="0" borderId="87" xfId="0" applyNumberFormat="1" applyFont="1" applyBorder="1" applyAlignment="1" applyProtection="1">
      <alignment horizontal="center"/>
      <protection/>
    </xf>
    <xf numFmtId="41" fontId="10" fillId="0" borderId="65" xfId="0" applyNumberFormat="1" applyFont="1" applyBorder="1" applyAlignment="1" applyProtection="1">
      <alignment shrinkToFit="1"/>
      <protection locked="0"/>
    </xf>
    <xf numFmtId="41" fontId="10" fillId="0" borderId="66" xfId="0" applyNumberFormat="1" applyFont="1" applyFill="1" applyBorder="1" applyAlignment="1" applyProtection="1">
      <alignment/>
      <protection locked="0"/>
    </xf>
    <xf numFmtId="41" fontId="9" fillId="0" borderId="60" xfId="48" applyNumberFormat="1" applyFont="1" applyBorder="1" applyAlignment="1" applyProtection="1">
      <alignment horizontal="center"/>
      <protection/>
    </xf>
    <xf numFmtId="41" fontId="10" fillId="0" borderId="88" xfId="48" applyNumberFormat="1" applyFont="1" applyBorder="1" applyAlignment="1" applyProtection="1">
      <alignment/>
      <protection locked="0"/>
    </xf>
    <xf numFmtId="41" fontId="10" fillId="0" borderId="89" xfId="48" applyNumberFormat="1" applyFont="1" applyBorder="1" applyAlignment="1" applyProtection="1">
      <alignment/>
      <protection locked="0"/>
    </xf>
    <xf numFmtId="41" fontId="1" fillId="0" borderId="27" xfId="48" applyNumberFormat="1" applyFont="1" applyBorder="1" applyAlignment="1">
      <alignment vertical="center" shrinkToFit="1"/>
    </xf>
    <xf numFmtId="41" fontId="9" fillId="0" borderId="59" xfId="48" applyNumberFormat="1" applyFont="1" applyBorder="1" applyAlignment="1" applyProtection="1">
      <alignment shrinkToFit="1"/>
      <protection/>
    </xf>
    <xf numFmtId="41" fontId="9" fillId="0" borderId="82" xfId="48" applyNumberFormat="1" applyFont="1" applyBorder="1" applyAlignment="1" applyProtection="1">
      <alignment/>
      <protection/>
    </xf>
    <xf numFmtId="41" fontId="9" fillId="0" borderId="81" xfId="48" applyNumberFormat="1" applyFont="1" applyBorder="1" applyAlignment="1" applyProtection="1">
      <alignment horizontal="center"/>
      <protection/>
    </xf>
    <xf numFmtId="41" fontId="10" fillId="0" borderId="90" xfId="48" applyNumberFormat="1" applyFont="1" applyBorder="1" applyAlignment="1" applyProtection="1">
      <alignment shrinkToFit="1"/>
      <protection locked="0"/>
    </xf>
    <xf numFmtId="41" fontId="10" fillId="0" borderId="82" xfId="48" applyNumberFormat="1" applyFont="1" applyBorder="1" applyAlignment="1" applyProtection="1">
      <alignment shrinkToFit="1"/>
      <protection locked="0"/>
    </xf>
    <xf numFmtId="41" fontId="10" fillId="0" borderId="83" xfId="48" applyNumberFormat="1" applyFont="1" applyBorder="1" applyAlignment="1" applyProtection="1">
      <alignment shrinkToFit="1"/>
      <protection locked="0"/>
    </xf>
    <xf numFmtId="41" fontId="10" fillId="0" borderId="86" xfId="48" applyNumberFormat="1" applyFont="1" applyBorder="1" applyAlignment="1" applyProtection="1">
      <alignment shrinkToFit="1"/>
      <protection locked="0"/>
    </xf>
    <xf numFmtId="41" fontId="10" fillId="0" borderId="65" xfId="0" applyNumberFormat="1" applyFont="1" applyBorder="1" applyAlignment="1" applyProtection="1">
      <alignment/>
      <protection locked="0"/>
    </xf>
    <xf numFmtId="41" fontId="1" fillId="0" borderId="59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 locked="0"/>
    </xf>
    <xf numFmtId="41" fontId="10" fillId="0" borderId="86" xfId="0" applyNumberFormat="1" applyFont="1" applyBorder="1" applyAlignment="1" applyProtection="1">
      <alignment/>
      <protection locked="0"/>
    </xf>
    <xf numFmtId="41" fontId="10" fillId="0" borderId="90" xfId="0" applyNumberFormat="1" applyFont="1" applyBorder="1" applyAlignment="1" applyProtection="1">
      <alignment/>
      <protection locked="0"/>
    </xf>
    <xf numFmtId="41" fontId="1" fillId="0" borderId="91" xfId="48" applyNumberFormat="1" applyFont="1" applyBorder="1" applyAlignment="1" applyProtection="1">
      <alignment/>
      <protection/>
    </xf>
    <xf numFmtId="41" fontId="10" fillId="0" borderId="28" xfId="48" applyNumberFormat="1" applyFont="1" applyBorder="1" applyAlignment="1" applyProtection="1">
      <alignment shrinkToFit="1"/>
      <protection locked="0"/>
    </xf>
    <xf numFmtId="41" fontId="10" fillId="0" borderId="41" xfId="48" applyNumberFormat="1" applyFont="1" applyBorder="1" applyAlignment="1" applyProtection="1">
      <alignment shrinkToFit="1"/>
      <protection locked="0"/>
    </xf>
    <xf numFmtId="41" fontId="9" fillId="0" borderId="59" xfId="48" applyNumberFormat="1" applyFont="1" applyBorder="1" applyAlignment="1" applyProtection="1">
      <alignment/>
      <protection locked="0"/>
    </xf>
    <xf numFmtId="41" fontId="9" fillId="0" borderId="60" xfId="48" applyNumberFormat="1" applyFont="1" applyBorder="1" applyAlignment="1" applyProtection="1">
      <alignment/>
      <protection locked="0"/>
    </xf>
    <xf numFmtId="41" fontId="10" fillId="0" borderId="92" xfId="48" applyNumberFormat="1" applyFont="1" applyBorder="1" applyAlignment="1" applyProtection="1">
      <alignment/>
      <protection locked="0"/>
    </xf>
    <xf numFmtId="41" fontId="10" fillId="0" borderId="93" xfId="48" applyNumberFormat="1" applyFont="1" applyBorder="1" applyAlignment="1" applyProtection="1">
      <alignment/>
      <protection locked="0"/>
    </xf>
    <xf numFmtId="41" fontId="10" fillId="0" borderId="94" xfId="48" applyNumberFormat="1" applyFont="1" applyBorder="1" applyAlignment="1" applyProtection="1">
      <alignment/>
      <protection locked="0"/>
    </xf>
    <xf numFmtId="41" fontId="10" fillId="0" borderId="95" xfId="48" applyNumberFormat="1" applyFont="1" applyBorder="1" applyAlignment="1" applyProtection="1">
      <alignment/>
      <protection locked="0"/>
    </xf>
    <xf numFmtId="41" fontId="10" fillId="0" borderId="96" xfId="48" applyNumberFormat="1" applyFont="1" applyBorder="1" applyAlignment="1" applyProtection="1">
      <alignment/>
      <protection locked="0"/>
    </xf>
    <xf numFmtId="41" fontId="10" fillId="0" borderId="84" xfId="48" applyNumberFormat="1" applyFont="1" applyBorder="1" applyAlignment="1" applyProtection="1">
      <alignment shrinkToFit="1"/>
      <protection locked="0"/>
    </xf>
    <xf numFmtId="41" fontId="1" fillId="0" borderId="97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 horizontal="center"/>
      <protection/>
    </xf>
    <xf numFmtId="41" fontId="1" fillId="0" borderId="98" xfId="48" applyNumberFormat="1" applyFont="1" applyBorder="1" applyAlignment="1" applyProtection="1">
      <alignment/>
      <protection/>
    </xf>
    <xf numFmtId="41" fontId="1" fillId="0" borderId="99" xfId="48" applyNumberFormat="1" applyFont="1" applyBorder="1" applyAlignment="1" applyProtection="1">
      <alignment/>
      <protection/>
    </xf>
    <xf numFmtId="41" fontId="8" fillId="0" borderId="74" xfId="0" applyNumberFormat="1" applyFont="1" applyBorder="1" applyAlignment="1" applyProtection="1">
      <alignment/>
      <protection locked="0"/>
    </xf>
    <xf numFmtId="41" fontId="1" fillId="0" borderId="100" xfId="48" applyNumberFormat="1" applyFont="1" applyBorder="1" applyAlignment="1" applyProtection="1">
      <alignment horizontal="center"/>
      <protection/>
    </xf>
    <xf numFmtId="41" fontId="1" fillId="0" borderId="101" xfId="48" applyNumberFormat="1" applyFont="1" applyBorder="1" applyAlignment="1" applyProtection="1">
      <alignment/>
      <protection/>
    </xf>
    <xf numFmtId="41" fontId="8" fillId="0" borderId="102" xfId="48" applyNumberFormat="1" applyFont="1" applyBorder="1" applyAlignment="1" applyProtection="1">
      <alignment/>
      <protection/>
    </xf>
    <xf numFmtId="41" fontId="1" fillId="0" borderId="103" xfId="48" applyNumberFormat="1" applyFont="1" applyBorder="1" applyAlignment="1" applyProtection="1">
      <alignment horizontal="center"/>
      <protection/>
    </xf>
    <xf numFmtId="41" fontId="8" fillId="0" borderId="104" xfId="0" applyNumberFormat="1" applyFont="1" applyBorder="1" applyAlignment="1" applyProtection="1">
      <alignment/>
      <protection locked="0"/>
    </xf>
    <xf numFmtId="41" fontId="10" fillId="0" borderId="67" xfId="0" applyNumberFormat="1" applyFont="1" applyFill="1" applyBorder="1" applyAlignment="1" applyProtection="1">
      <alignment/>
      <protection locked="0"/>
    </xf>
    <xf numFmtId="41" fontId="10" fillId="0" borderId="74" xfId="0" applyNumberFormat="1" applyFont="1" applyFill="1" applyBorder="1" applyAlignment="1" applyProtection="1">
      <alignment/>
      <protection locked="0"/>
    </xf>
    <xf numFmtId="41" fontId="8" fillId="0" borderId="0" xfId="48" applyNumberFormat="1" applyFont="1" applyBorder="1" applyAlignment="1" applyProtection="1">
      <alignment/>
      <protection/>
    </xf>
    <xf numFmtId="41" fontId="12" fillId="0" borderId="87" xfId="0" applyNumberFormat="1" applyFont="1" applyFill="1" applyBorder="1" applyAlignment="1" applyProtection="1">
      <alignment horizontal="center"/>
      <protection/>
    </xf>
    <xf numFmtId="41" fontId="10" fillId="0" borderId="72" xfId="0" applyNumberFormat="1" applyFont="1" applyFill="1" applyBorder="1" applyAlignment="1" applyProtection="1">
      <alignment/>
      <protection locked="0"/>
    </xf>
    <xf numFmtId="41" fontId="10" fillId="0" borderId="73" xfId="0" applyNumberFormat="1" applyFont="1" applyFill="1" applyBorder="1" applyAlignment="1" applyProtection="1">
      <alignment/>
      <protection locked="0"/>
    </xf>
    <xf numFmtId="41" fontId="1" fillId="0" borderId="73" xfId="48" applyNumberFormat="1" applyFont="1" applyBorder="1" applyAlignment="1" applyProtection="1">
      <alignment/>
      <protection/>
    </xf>
    <xf numFmtId="196" fontId="12" fillId="0" borderId="73" xfId="48" applyNumberFormat="1" applyFont="1" applyFill="1" applyBorder="1" applyAlignment="1" applyProtection="1">
      <alignment shrinkToFit="1"/>
      <protection/>
    </xf>
    <xf numFmtId="196" fontId="12" fillId="0" borderId="66" xfId="48" applyNumberFormat="1" applyFont="1" applyFill="1" applyBorder="1" applyAlignment="1" applyProtection="1">
      <alignment shrinkToFit="1"/>
      <protection/>
    </xf>
    <xf numFmtId="194" fontId="12" fillId="0" borderId="74" xfId="48" applyNumberFormat="1" applyFont="1" applyFill="1" applyBorder="1" applyAlignment="1" applyProtection="1">
      <alignment shrinkToFit="1"/>
      <protection/>
    </xf>
    <xf numFmtId="41" fontId="10" fillId="0" borderId="46" xfId="0" applyNumberFormat="1" applyFont="1" applyBorder="1" applyAlignment="1" applyProtection="1">
      <alignment/>
      <protection locked="0"/>
    </xf>
    <xf numFmtId="41" fontId="10" fillId="0" borderId="74" xfId="0" applyNumberFormat="1" applyFont="1" applyBorder="1" applyAlignment="1" applyProtection="1">
      <alignment shrinkToFit="1"/>
      <protection locked="0"/>
    </xf>
    <xf numFmtId="41" fontId="8" fillId="0" borderId="105" xfId="0" applyNumberFormat="1" applyFont="1" applyBorder="1" applyAlignment="1" applyProtection="1">
      <alignment horizontal="center"/>
      <protection/>
    </xf>
    <xf numFmtId="41" fontId="10" fillId="0" borderId="106" xfId="0" applyNumberFormat="1" applyFont="1" applyBorder="1" applyAlignment="1" applyProtection="1">
      <alignment/>
      <protection locked="0"/>
    </xf>
    <xf numFmtId="41" fontId="8" fillId="0" borderId="59" xfId="48" applyNumberFormat="1" applyFont="1" applyBorder="1" applyAlignment="1" applyProtection="1">
      <alignment/>
      <protection/>
    </xf>
    <xf numFmtId="41" fontId="8" fillId="0" borderId="46" xfId="48" applyNumberFormat="1" applyFont="1" applyFill="1" applyBorder="1" applyAlignment="1" applyProtection="1">
      <alignment/>
      <protection/>
    </xf>
    <xf numFmtId="41" fontId="8" fillId="0" borderId="87" xfId="0" applyNumberFormat="1" applyFont="1" applyBorder="1" applyAlignment="1" applyProtection="1">
      <alignment horizontal="center"/>
      <protection/>
    </xf>
    <xf numFmtId="41" fontId="8" fillId="0" borderId="74" xfId="48" applyNumberFormat="1" applyFont="1" applyFill="1" applyBorder="1" applyAlignment="1" applyProtection="1">
      <alignment shrinkToFit="1"/>
      <protection/>
    </xf>
    <xf numFmtId="41" fontId="9" fillId="0" borderId="59" xfId="0" applyNumberFormat="1" applyFont="1" applyBorder="1" applyAlignment="1" applyProtection="1">
      <alignment/>
      <protection/>
    </xf>
    <xf numFmtId="41" fontId="8" fillId="0" borderId="46" xfId="0" applyNumberFormat="1" applyFont="1" applyBorder="1" applyAlignment="1" applyProtection="1">
      <alignment/>
      <protection locked="0"/>
    </xf>
    <xf numFmtId="41" fontId="8" fillId="0" borderId="60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applyProtection="1">
      <alignment/>
      <protection locked="0"/>
    </xf>
    <xf numFmtId="41" fontId="9" fillId="0" borderId="74" xfId="48" applyNumberFormat="1" applyFont="1" applyFill="1" applyBorder="1" applyAlignment="1" applyProtection="1">
      <alignment/>
      <protection/>
    </xf>
    <xf numFmtId="41" fontId="1" fillId="0" borderId="97" xfId="48" applyNumberFormat="1" applyFont="1" applyFill="1" applyBorder="1" applyAlignment="1" applyProtection="1">
      <alignment/>
      <protection/>
    </xf>
    <xf numFmtId="41" fontId="1" fillId="0" borderId="33" xfId="48" applyNumberFormat="1" applyFont="1" applyFill="1" applyBorder="1" applyAlignment="1" applyProtection="1">
      <alignment/>
      <protection/>
    </xf>
    <xf numFmtId="41" fontId="1" fillId="0" borderId="78" xfId="48" applyNumberFormat="1" applyFont="1" applyFill="1" applyBorder="1" applyAlignment="1" applyProtection="1">
      <alignment/>
      <protection/>
    </xf>
    <xf numFmtId="41" fontId="1" fillId="0" borderId="107" xfId="48" applyNumberFormat="1" applyFont="1" applyFill="1" applyBorder="1" applyAlignment="1" applyProtection="1">
      <alignment/>
      <protection/>
    </xf>
    <xf numFmtId="41" fontId="8" fillId="0" borderId="73" xfId="0" applyNumberFormat="1" applyFont="1" applyBorder="1" applyAlignment="1" applyProtection="1">
      <alignment/>
      <protection locked="0"/>
    </xf>
    <xf numFmtId="41" fontId="1" fillId="0" borderId="73" xfId="48" applyNumberFormat="1" applyFont="1" applyFill="1" applyBorder="1" applyAlignment="1" applyProtection="1">
      <alignment/>
      <protection/>
    </xf>
    <xf numFmtId="41" fontId="8" fillId="0" borderId="73" xfId="48" applyNumberFormat="1" applyFont="1" applyBorder="1" applyAlignment="1" applyProtection="1">
      <alignment/>
      <protection/>
    </xf>
    <xf numFmtId="41" fontId="8" fillId="0" borderId="66" xfId="48" applyNumberFormat="1" applyFont="1" applyBorder="1" applyAlignment="1" applyProtection="1">
      <alignment/>
      <protection/>
    </xf>
    <xf numFmtId="41" fontId="8" fillId="0" borderId="74" xfId="48" applyNumberFormat="1" applyFont="1" applyFill="1" applyBorder="1" applyAlignment="1" applyProtection="1">
      <alignment/>
      <protection/>
    </xf>
    <xf numFmtId="41" fontId="8" fillId="0" borderId="46" xfId="0" applyNumberFormat="1" applyFont="1" applyFill="1" applyBorder="1" applyAlignment="1" applyProtection="1">
      <alignment/>
      <protection locked="0"/>
    </xf>
    <xf numFmtId="41" fontId="8" fillId="0" borderId="67" xfId="0" applyNumberFormat="1" applyFont="1" applyFill="1" applyBorder="1" applyAlignment="1" applyProtection="1">
      <alignment/>
      <protection locked="0"/>
    </xf>
    <xf numFmtId="41" fontId="8" fillId="0" borderId="74" xfId="0" applyNumberFormat="1" applyFont="1" applyFill="1" applyBorder="1" applyAlignment="1" applyProtection="1">
      <alignment/>
      <protection locked="0"/>
    </xf>
    <xf numFmtId="41" fontId="8" fillId="0" borderId="60" xfId="0" applyNumberFormat="1" applyFont="1" applyFill="1" applyBorder="1" applyAlignment="1" applyProtection="1">
      <alignment horizontal="center"/>
      <protection/>
    </xf>
    <xf numFmtId="41" fontId="1" fillId="0" borderId="108" xfId="48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59" xfId="48" applyNumberFormat="1" applyFont="1" applyFill="1" applyBorder="1" applyAlignment="1" applyProtection="1">
      <alignment/>
      <protection/>
    </xf>
    <xf numFmtId="41" fontId="8" fillId="0" borderId="87" xfId="0" applyNumberFormat="1" applyFont="1" applyFill="1" applyBorder="1" applyAlignment="1" applyProtection="1">
      <alignment horizontal="center"/>
      <protection/>
    </xf>
    <xf numFmtId="41" fontId="8" fillId="0" borderId="73" xfId="0" applyNumberFormat="1" applyFont="1" applyFill="1" applyBorder="1" applyAlignment="1" applyProtection="1">
      <alignment/>
      <protection locked="0"/>
    </xf>
    <xf numFmtId="41" fontId="8" fillId="0" borderId="73" xfId="48" applyNumberFormat="1" applyFont="1" applyFill="1" applyBorder="1" applyAlignment="1" applyProtection="1">
      <alignment/>
      <protection/>
    </xf>
    <xf numFmtId="41" fontId="8" fillId="0" borderId="66" xfId="48" applyNumberFormat="1" applyFont="1" applyFill="1" applyBorder="1" applyAlignment="1" applyProtection="1">
      <alignment/>
      <protection/>
    </xf>
    <xf numFmtId="41" fontId="1" fillId="0" borderId="80" xfId="48" applyNumberFormat="1" applyFont="1" applyBorder="1" applyAlignment="1" applyProtection="1">
      <alignment/>
      <protection/>
    </xf>
    <xf numFmtId="41" fontId="1" fillId="0" borderId="71" xfId="48" applyNumberFormat="1" applyFont="1" applyFill="1" applyBorder="1" applyAlignment="1" applyProtection="1">
      <alignment horizontal="center"/>
      <protection/>
    </xf>
    <xf numFmtId="41" fontId="9" fillId="0" borderId="66" xfId="0" applyNumberFormat="1" applyFont="1" applyFill="1" applyBorder="1" applyAlignment="1" applyProtection="1">
      <alignment/>
      <protection locked="0"/>
    </xf>
    <xf numFmtId="41" fontId="9" fillId="0" borderId="67" xfId="0" applyNumberFormat="1" applyFont="1" applyFill="1" applyBorder="1" applyAlignment="1" applyProtection="1">
      <alignment/>
      <protection locked="0"/>
    </xf>
    <xf numFmtId="41" fontId="9" fillId="0" borderId="74" xfId="0" applyNumberFormat="1" applyFont="1" applyFill="1" applyBorder="1" applyAlignment="1" applyProtection="1">
      <alignment/>
      <protection locked="0"/>
    </xf>
    <xf numFmtId="41" fontId="9" fillId="0" borderId="87" xfId="0" applyNumberFormat="1" applyFont="1" applyFill="1" applyBorder="1" applyAlignment="1" applyProtection="1">
      <alignment horizontal="center"/>
      <protection/>
    </xf>
    <xf numFmtId="41" fontId="9" fillId="0" borderId="73" xfId="0" applyNumberFormat="1" applyFont="1" applyFill="1" applyBorder="1" applyAlignment="1" applyProtection="1">
      <alignment/>
      <protection locked="0"/>
    </xf>
    <xf numFmtId="41" fontId="9" fillId="0" borderId="73" xfId="48" applyNumberFormat="1" applyFont="1" applyFill="1" applyBorder="1" applyAlignment="1" applyProtection="1">
      <alignment/>
      <protection/>
    </xf>
    <xf numFmtId="41" fontId="9" fillId="0" borderId="66" xfId="48" applyNumberFormat="1" applyFont="1" applyFill="1" applyBorder="1" applyAlignment="1" applyProtection="1">
      <alignment/>
      <protection/>
    </xf>
    <xf numFmtId="41" fontId="1" fillId="0" borderId="91" xfId="48" applyNumberFormat="1" applyFont="1" applyBorder="1" applyAlignment="1" applyProtection="1">
      <alignment horizontal="center"/>
      <protection/>
    </xf>
    <xf numFmtId="41" fontId="10" fillId="0" borderId="67" xfId="0" applyNumberFormat="1" applyFont="1" applyBorder="1" applyAlignment="1" applyProtection="1">
      <alignment/>
      <protection locked="0"/>
    </xf>
    <xf numFmtId="41" fontId="10" fillId="0" borderId="74" xfId="0" applyNumberFormat="1" applyFont="1" applyBorder="1" applyAlignment="1" applyProtection="1">
      <alignment/>
      <protection locked="0"/>
    </xf>
    <xf numFmtId="41" fontId="10" fillId="0" borderId="73" xfId="0" applyNumberFormat="1" applyFont="1" applyBorder="1" applyAlignment="1" applyProtection="1">
      <alignment/>
      <protection locked="0"/>
    </xf>
    <xf numFmtId="41" fontId="9" fillId="0" borderId="73" xfId="0" applyNumberFormat="1" applyFont="1" applyBorder="1" applyAlignment="1" applyProtection="1">
      <alignment/>
      <protection/>
    </xf>
    <xf numFmtId="41" fontId="9" fillId="0" borderId="66" xfId="0" applyNumberFormat="1" applyFont="1" applyBorder="1" applyAlignment="1" applyProtection="1">
      <alignment/>
      <protection/>
    </xf>
    <xf numFmtId="41" fontId="9" fillId="0" borderId="74" xfId="0" applyNumberFormat="1" applyFont="1" applyBorder="1" applyAlignment="1" applyProtection="1">
      <alignment/>
      <protection/>
    </xf>
    <xf numFmtId="41" fontId="10" fillId="0" borderId="109" xfId="0" applyNumberFormat="1" applyFont="1" applyBorder="1" applyAlignment="1" applyProtection="1">
      <alignment/>
      <protection locked="0"/>
    </xf>
    <xf numFmtId="41" fontId="10" fillId="0" borderId="75" xfId="0" applyNumberFormat="1" applyFont="1" applyBorder="1" applyAlignment="1" applyProtection="1">
      <alignment/>
      <protection locked="0"/>
    </xf>
    <xf numFmtId="41" fontId="1" fillId="0" borderId="74" xfId="0" applyNumberFormat="1" applyFont="1" applyBorder="1" applyAlignment="1" applyProtection="1">
      <alignment/>
      <protection locked="0"/>
    </xf>
    <xf numFmtId="41" fontId="9" fillId="0" borderId="105" xfId="0" applyNumberFormat="1" applyFont="1" applyBorder="1" applyAlignment="1" applyProtection="1">
      <alignment horizontal="center"/>
      <protection/>
    </xf>
    <xf numFmtId="41" fontId="11" fillId="0" borderId="87" xfId="0" applyNumberFormat="1" applyFont="1" applyBorder="1" applyAlignment="1" applyProtection="1">
      <alignment horizontal="center"/>
      <protection/>
    </xf>
    <xf numFmtId="196" fontId="11" fillId="0" borderId="73" xfId="0" applyNumberFormat="1" applyFont="1" applyBorder="1" applyAlignment="1" applyProtection="1">
      <alignment/>
      <protection/>
    </xf>
    <xf numFmtId="194" fontId="11" fillId="0" borderId="74" xfId="0" applyNumberFormat="1" applyFont="1" applyBorder="1" applyAlignment="1" applyProtection="1">
      <alignment/>
      <protection/>
    </xf>
    <xf numFmtId="41" fontId="9" fillId="0" borderId="74" xfId="0" applyNumberFormat="1" applyFont="1" applyBorder="1" applyAlignment="1" applyProtection="1">
      <alignment/>
      <protection locked="0"/>
    </xf>
    <xf numFmtId="41" fontId="9" fillId="0" borderId="73" xfId="0" applyNumberFormat="1" applyFont="1" applyBorder="1" applyAlignment="1" applyProtection="1">
      <alignment/>
      <protection locked="0"/>
    </xf>
    <xf numFmtId="41" fontId="1" fillId="0" borderId="40" xfId="48" applyNumberFormat="1" applyFont="1" applyFill="1" applyBorder="1" applyAlignment="1" applyProtection="1">
      <alignment horizontal="center"/>
      <protection/>
    </xf>
    <xf numFmtId="41" fontId="10" fillId="0" borderId="59" xfId="0" applyNumberFormat="1" applyFont="1" applyFill="1" applyBorder="1" applyAlignment="1" applyProtection="1">
      <alignment/>
      <protection locked="0"/>
    </xf>
    <xf numFmtId="41" fontId="10" fillId="0" borderId="60" xfId="0" applyNumberFormat="1" applyFont="1" applyFill="1" applyBorder="1" applyAlignment="1" applyProtection="1">
      <alignment/>
      <protection locked="0"/>
    </xf>
    <xf numFmtId="41" fontId="10" fillId="0" borderId="75" xfId="0" applyNumberFormat="1" applyFont="1" applyFill="1" applyBorder="1" applyAlignment="1" applyProtection="1">
      <alignment/>
      <protection locked="0"/>
    </xf>
    <xf numFmtId="41" fontId="10" fillId="0" borderId="46" xfId="0" applyNumberFormat="1" applyFont="1" applyFill="1" applyBorder="1" applyAlignment="1" applyProtection="1">
      <alignment/>
      <protection locked="0"/>
    </xf>
    <xf numFmtId="41" fontId="9" fillId="0" borderId="60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9" fillId="0" borderId="59" xfId="0" applyNumberFormat="1" applyFont="1" applyFill="1" applyBorder="1" applyAlignment="1" applyProtection="1">
      <alignment/>
      <protection/>
    </xf>
    <xf numFmtId="41" fontId="10" fillId="0" borderId="65" xfId="0" applyNumberFormat="1" applyFont="1" applyFill="1" applyBorder="1" applyAlignment="1" applyProtection="1">
      <alignment/>
      <protection locked="0"/>
    </xf>
    <xf numFmtId="41" fontId="9" fillId="0" borderId="73" xfId="0" applyNumberFormat="1" applyFont="1" applyFill="1" applyBorder="1" applyAlignment="1" applyProtection="1">
      <alignment/>
      <protection/>
    </xf>
    <xf numFmtId="41" fontId="9" fillId="0" borderId="66" xfId="0" applyNumberFormat="1" applyFont="1" applyFill="1" applyBorder="1" applyAlignment="1" applyProtection="1">
      <alignment/>
      <protection/>
    </xf>
    <xf numFmtId="41" fontId="9" fillId="0" borderId="74" xfId="0" applyNumberFormat="1" applyFont="1" applyFill="1" applyBorder="1" applyAlignment="1" applyProtection="1">
      <alignment/>
      <protection/>
    </xf>
    <xf numFmtId="41" fontId="1" fillId="0" borderId="110" xfId="0" applyNumberFormat="1" applyFont="1" applyBorder="1" applyAlignment="1" applyProtection="1">
      <alignment/>
      <protection locked="0"/>
    </xf>
    <xf numFmtId="41" fontId="10" fillId="0" borderId="110" xfId="0" applyNumberFormat="1" applyFont="1" applyBorder="1" applyAlignment="1" applyProtection="1">
      <alignment/>
      <protection locked="0"/>
    </xf>
    <xf numFmtId="41" fontId="1" fillId="0" borderId="111" xfId="48" applyNumberFormat="1" applyFont="1" applyBorder="1" applyAlignment="1" applyProtection="1">
      <alignment horizontal="center"/>
      <protection/>
    </xf>
    <xf numFmtId="41" fontId="10" fillId="0" borderId="112" xfId="0" applyNumberFormat="1" applyFont="1" applyBorder="1" applyAlignment="1" applyProtection="1">
      <alignment/>
      <protection locked="0"/>
    </xf>
    <xf numFmtId="41" fontId="10" fillId="0" borderId="113" xfId="0" applyNumberFormat="1" applyFont="1" applyBorder="1" applyAlignment="1" applyProtection="1">
      <alignment shrinkToFit="1"/>
      <protection locked="0"/>
    </xf>
    <xf numFmtId="41" fontId="8" fillId="0" borderId="75" xfId="0" applyNumberFormat="1" applyFont="1" applyFill="1" applyBorder="1" applyAlignment="1" applyProtection="1">
      <alignment/>
      <protection locked="0"/>
    </xf>
    <xf numFmtId="41" fontId="8" fillId="0" borderId="72" xfId="0" applyNumberFormat="1" applyFont="1" applyBorder="1" applyAlignment="1" applyProtection="1">
      <alignment/>
      <protection locked="0"/>
    </xf>
    <xf numFmtId="41" fontId="8" fillId="0" borderId="109" xfId="0" applyNumberFormat="1" applyFont="1" applyFill="1" applyBorder="1" applyAlignment="1" applyProtection="1">
      <alignment/>
      <protection locked="0"/>
    </xf>
    <xf numFmtId="41" fontId="8" fillId="0" borderId="114" xfId="0" applyNumberFormat="1" applyFont="1" applyBorder="1" applyAlignment="1" applyProtection="1">
      <alignment/>
      <protection locked="0"/>
    </xf>
    <xf numFmtId="41" fontId="8" fillId="0" borderId="46" xfId="48" applyNumberFormat="1" applyFont="1" applyBorder="1" applyAlignment="1" applyProtection="1">
      <alignment/>
      <protection/>
    </xf>
    <xf numFmtId="41" fontId="8" fillId="0" borderId="74" xfId="48" applyNumberFormat="1" applyFont="1" applyBorder="1" applyAlignment="1" applyProtection="1">
      <alignment/>
      <protection/>
    </xf>
    <xf numFmtId="41" fontId="10" fillId="0" borderId="46" xfId="0" applyNumberFormat="1" applyFont="1" applyBorder="1" applyAlignment="1" applyProtection="1">
      <alignment horizontal="right"/>
      <protection locked="0"/>
    </xf>
    <xf numFmtId="41" fontId="11" fillId="0" borderId="73" xfId="0" applyNumberFormat="1" applyFont="1" applyBorder="1" applyAlignment="1" applyProtection="1">
      <alignment/>
      <protection/>
    </xf>
    <xf numFmtId="41" fontId="1" fillId="0" borderId="73" xfId="0" applyNumberFormat="1" applyFont="1" applyBorder="1" applyAlignment="1" applyProtection="1">
      <alignment horizontal="right"/>
      <protection locked="0"/>
    </xf>
    <xf numFmtId="41" fontId="10" fillId="0" borderId="73" xfId="0" applyNumberFormat="1" applyFont="1" applyBorder="1" applyAlignment="1" applyProtection="1">
      <alignment horizontal="right"/>
      <protection locked="0"/>
    </xf>
    <xf numFmtId="41" fontId="10" fillId="0" borderId="46" xfId="0" applyNumberFormat="1" applyFont="1" applyFill="1" applyBorder="1" applyAlignment="1" applyProtection="1">
      <alignment horizontal="right"/>
      <protection locked="0"/>
    </xf>
    <xf numFmtId="41" fontId="9" fillId="0" borderId="115" xfId="0" applyNumberFormat="1" applyFont="1" applyBorder="1" applyAlignment="1" applyProtection="1">
      <alignment horizontal="right"/>
      <protection locked="0"/>
    </xf>
    <xf numFmtId="41" fontId="9" fillId="0" borderId="73" xfId="48" applyNumberFormat="1" applyFont="1" applyBorder="1" applyAlignment="1" applyProtection="1">
      <alignment/>
      <protection/>
    </xf>
    <xf numFmtId="41" fontId="9" fillId="0" borderId="66" xfId="48" applyNumberFormat="1" applyFont="1" applyBorder="1" applyAlignment="1" applyProtection="1">
      <alignment/>
      <protection/>
    </xf>
    <xf numFmtId="41" fontId="9" fillId="0" borderId="74" xfId="48" applyNumberFormat="1" applyFont="1" applyBorder="1" applyAlignment="1" applyProtection="1">
      <alignment/>
      <protection/>
    </xf>
    <xf numFmtId="41" fontId="1" fillId="0" borderId="116" xfId="48" applyNumberFormat="1" applyFont="1" applyBorder="1" applyAlignment="1" applyProtection="1">
      <alignment horizontal="center"/>
      <protection/>
    </xf>
    <xf numFmtId="41" fontId="10" fillId="0" borderId="115" xfId="0" applyNumberFormat="1" applyFont="1" applyBorder="1" applyAlignment="1" applyProtection="1">
      <alignment horizontal="right"/>
      <protection locked="0"/>
    </xf>
    <xf numFmtId="41" fontId="10" fillId="0" borderId="115" xfId="0" applyNumberFormat="1" applyFont="1" applyFill="1" applyBorder="1" applyAlignment="1" applyProtection="1">
      <alignment horizontal="right"/>
      <protection locked="0"/>
    </xf>
    <xf numFmtId="41" fontId="1" fillId="0" borderId="74" xfId="48" applyNumberFormat="1" applyFont="1" applyBorder="1" applyAlignment="1" applyProtection="1">
      <alignment/>
      <protection/>
    </xf>
    <xf numFmtId="41" fontId="9" fillId="0" borderId="41" xfId="0" applyNumberFormat="1" applyFont="1" applyBorder="1" applyAlignment="1" applyProtection="1">
      <alignment/>
      <protection/>
    </xf>
    <xf numFmtId="41" fontId="9" fillId="0" borderId="41" xfId="48" applyNumberFormat="1" applyFont="1" applyBorder="1" applyAlignment="1" applyProtection="1">
      <alignment/>
      <protection/>
    </xf>
    <xf numFmtId="41" fontId="9" fillId="0" borderId="41" xfId="0" applyNumberFormat="1" applyFont="1" applyFill="1" applyBorder="1" applyAlignment="1" applyProtection="1">
      <alignment/>
      <protection/>
    </xf>
    <xf numFmtId="41" fontId="9" fillId="0" borderId="41" xfId="48" applyNumberFormat="1" applyFont="1" applyFill="1" applyBorder="1" applyAlignment="1" applyProtection="1">
      <alignment/>
      <protection/>
    </xf>
    <xf numFmtId="38" fontId="9" fillId="0" borderId="41" xfId="48" applyFont="1" applyBorder="1" applyAlignment="1" applyProtection="1">
      <alignment horizontal="center"/>
      <protection/>
    </xf>
    <xf numFmtId="41" fontId="10" fillId="0" borderId="117" xfId="48" applyNumberFormat="1" applyFont="1" applyBorder="1" applyAlignment="1" applyProtection="1">
      <alignment/>
      <protection locked="0"/>
    </xf>
    <xf numFmtId="41" fontId="10" fillId="0" borderId="92" xfId="48" applyNumberFormat="1" applyFont="1" applyBorder="1" applyAlignment="1" applyProtection="1">
      <alignment shrinkToFit="1"/>
      <protection locked="0"/>
    </xf>
    <xf numFmtId="41" fontId="10" fillId="0" borderId="93" xfId="48" applyNumberFormat="1" applyFont="1" applyBorder="1" applyAlignment="1" applyProtection="1">
      <alignment shrinkToFit="1"/>
      <protection locked="0"/>
    </xf>
    <xf numFmtId="41" fontId="10" fillId="0" borderId="94" xfId="48" applyNumberFormat="1" applyFont="1" applyBorder="1" applyAlignment="1" applyProtection="1">
      <alignment shrinkToFit="1"/>
      <protection locked="0"/>
    </xf>
    <xf numFmtId="41" fontId="1" fillId="0" borderId="118" xfId="48" applyNumberFormat="1" applyFont="1" applyBorder="1" applyAlignment="1">
      <alignment vertical="center" shrinkToFit="1"/>
    </xf>
    <xf numFmtId="41" fontId="10" fillId="0" borderId="95" xfId="48" applyNumberFormat="1" applyFont="1" applyBorder="1" applyAlignment="1" applyProtection="1">
      <alignment shrinkToFit="1"/>
      <protection locked="0"/>
    </xf>
    <xf numFmtId="41" fontId="1" fillId="0" borderId="93" xfId="48" applyNumberFormat="1" applyFont="1" applyBorder="1" applyAlignment="1">
      <alignment vertical="center" shrinkToFit="1"/>
    </xf>
    <xf numFmtId="41" fontId="10" fillId="0" borderId="25" xfId="48" applyNumberFormat="1" applyFont="1" applyBorder="1" applyAlignment="1" applyProtection="1">
      <alignment shrinkToFit="1"/>
      <protection locked="0"/>
    </xf>
    <xf numFmtId="41" fontId="10" fillId="0" borderId="27" xfId="48" applyNumberFormat="1" applyFont="1" applyBorder="1" applyAlignment="1" applyProtection="1">
      <alignment shrinkToFit="1"/>
      <protection locked="0"/>
    </xf>
    <xf numFmtId="41" fontId="10" fillId="0" borderId="50" xfId="48" applyNumberFormat="1" applyFont="1" applyBorder="1" applyAlignment="1" applyProtection="1">
      <alignment/>
      <protection locked="0"/>
    </xf>
    <xf numFmtId="41" fontId="10" fillId="0" borderId="118" xfId="48" applyNumberFormat="1" applyFont="1" applyBorder="1" applyAlignment="1" applyProtection="1">
      <alignment shrinkToFit="1"/>
      <protection locked="0"/>
    </xf>
    <xf numFmtId="41" fontId="13" fillId="0" borderId="27" xfId="48" applyNumberFormat="1" applyFont="1" applyBorder="1" applyAlignment="1">
      <alignment vertical="center" shrinkToFit="1"/>
    </xf>
    <xf numFmtId="41" fontId="10" fillId="0" borderId="119" xfId="48" applyNumberFormat="1" applyFont="1" applyBorder="1" applyAlignment="1" applyProtection="1">
      <alignment shrinkToFit="1"/>
      <protection locked="0"/>
    </xf>
    <xf numFmtId="41" fontId="1" fillId="0" borderId="25" xfId="48" applyNumberFormat="1" applyFont="1" applyBorder="1" applyAlignment="1">
      <alignment vertical="center" shrinkToFit="1"/>
    </xf>
    <xf numFmtId="41" fontId="9" fillId="0" borderId="0" xfId="48" applyNumberFormat="1" applyFont="1" applyBorder="1" applyAlignment="1" applyProtection="1">
      <alignment/>
      <protection locked="0"/>
    </xf>
    <xf numFmtId="41" fontId="11" fillId="0" borderId="60" xfId="48" applyNumberFormat="1" applyFont="1" applyBorder="1" applyAlignment="1">
      <alignment vertical="center" shrinkToFit="1"/>
    </xf>
    <xf numFmtId="41" fontId="10" fillId="0" borderId="120" xfId="48" applyNumberFormat="1" applyFont="1" applyBorder="1" applyAlignment="1" applyProtection="1">
      <alignment/>
      <protection locked="0"/>
    </xf>
    <xf numFmtId="41" fontId="1" fillId="0" borderId="121" xfId="48" applyNumberFormat="1" applyFont="1" applyBorder="1" applyAlignment="1" applyProtection="1">
      <alignment/>
      <protection/>
    </xf>
    <xf numFmtId="41" fontId="1" fillId="0" borderId="122" xfId="48" applyNumberFormat="1" applyFont="1" applyBorder="1" applyAlignment="1" applyProtection="1">
      <alignment/>
      <protection/>
    </xf>
    <xf numFmtId="41" fontId="1" fillId="0" borderId="123" xfId="48" applyNumberFormat="1" applyFont="1" applyFill="1" applyBorder="1" applyAlignment="1" applyProtection="1">
      <alignment/>
      <protection/>
    </xf>
    <xf numFmtId="41" fontId="1" fillId="0" borderId="124" xfId="48" applyNumberFormat="1" applyFont="1" applyBorder="1" applyAlignment="1" applyProtection="1">
      <alignment/>
      <protection/>
    </xf>
    <xf numFmtId="41" fontId="9" fillId="0" borderId="125" xfId="48" applyNumberFormat="1" applyFont="1" applyBorder="1" applyAlignment="1" applyProtection="1">
      <alignment/>
      <protection/>
    </xf>
    <xf numFmtId="41" fontId="1" fillId="0" borderId="126" xfId="48" applyNumberFormat="1" applyFont="1" applyBorder="1" applyAlignment="1">
      <alignment vertical="center" shrinkToFit="1"/>
    </xf>
    <xf numFmtId="41" fontId="10" fillId="0" borderId="127" xfId="48" applyNumberFormat="1" applyFont="1" applyBorder="1" applyAlignment="1" applyProtection="1">
      <alignment/>
      <protection locked="0"/>
    </xf>
    <xf numFmtId="41" fontId="1" fillId="0" borderId="128" xfId="48" applyNumberFormat="1" applyFont="1" applyBorder="1" applyAlignment="1">
      <alignment vertical="center" shrinkToFit="1"/>
    </xf>
    <xf numFmtId="41" fontId="1" fillId="0" borderId="120" xfId="48" applyNumberFormat="1" applyFont="1" applyBorder="1" applyAlignment="1" applyProtection="1">
      <alignment horizontal="center"/>
      <protection/>
    </xf>
    <xf numFmtId="41" fontId="1" fillId="0" borderId="120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0" fillId="0" borderId="129" xfId="48" applyNumberFormat="1" applyFont="1" applyBorder="1" applyAlignment="1" applyProtection="1">
      <alignment/>
      <protection locked="0"/>
    </xf>
    <xf numFmtId="41" fontId="13" fillId="0" borderId="130" xfId="48" applyNumberFormat="1" applyFont="1" applyBorder="1" applyAlignment="1">
      <alignment vertical="center" shrinkToFit="1"/>
    </xf>
    <xf numFmtId="41" fontId="9" fillId="0" borderId="131" xfId="48" applyNumberFormat="1" applyFont="1" applyBorder="1" applyAlignment="1" applyProtection="1">
      <alignment horizontal="center"/>
      <protection/>
    </xf>
    <xf numFmtId="41" fontId="1" fillId="0" borderId="120" xfId="48" applyNumberFormat="1" applyFont="1" applyBorder="1" applyAlignment="1" applyProtection="1">
      <alignment horizontal="left"/>
      <protection/>
    </xf>
    <xf numFmtId="41" fontId="1" fillId="0" borderId="27" xfId="48" applyNumberFormat="1" applyFont="1" applyBorder="1" applyAlignment="1" applyProtection="1">
      <alignment horizontal="left"/>
      <protection/>
    </xf>
    <xf numFmtId="41" fontId="1" fillId="0" borderId="124" xfId="48" applyNumberFormat="1" applyFont="1" applyFill="1" applyBorder="1" applyAlignment="1" applyProtection="1">
      <alignment/>
      <protection/>
    </xf>
    <xf numFmtId="41" fontId="10" fillId="0" borderId="57" xfId="48" applyNumberFormat="1" applyFont="1" applyBorder="1" applyAlignment="1" applyProtection="1">
      <alignment/>
      <protection locked="0"/>
    </xf>
    <xf numFmtId="41" fontId="1" fillId="0" borderId="132" xfId="48" applyNumberFormat="1" applyFont="1" applyBorder="1" applyAlignment="1">
      <alignment vertical="center" shrinkToFit="1"/>
    </xf>
    <xf numFmtId="41" fontId="1" fillId="0" borderId="133" xfId="48" applyNumberFormat="1" applyFont="1" applyBorder="1" applyAlignment="1">
      <alignment vertical="center" shrinkToFit="1"/>
    </xf>
    <xf numFmtId="41" fontId="10" fillId="0" borderId="73" xfId="48" applyNumberFormat="1" applyFont="1" applyFill="1" applyBorder="1" applyAlignment="1" applyProtection="1">
      <alignment shrinkToFit="1"/>
      <protection/>
    </xf>
    <xf numFmtId="41" fontId="10" fillId="0" borderId="66" xfId="48" applyNumberFormat="1" applyFont="1" applyFill="1" applyBorder="1" applyAlignment="1" applyProtection="1">
      <alignment shrinkToFit="1"/>
      <protection/>
    </xf>
    <xf numFmtId="41" fontId="9" fillId="0" borderId="74" xfId="0" applyNumberFormat="1" applyFont="1" applyFill="1" applyBorder="1" applyAlignment="1" applyProtection="1">
      <alignment shrinkToFit="1"/>
      <protection/>
    </xf>
    <xf numFmtId="41" fontId="8" fillId="0" borderId="110" xfId="0" applyNumberFormat="1" applyFont="1" applyFill="1" applyBorder="1" applyAlignment="1" applyProtection="1">
      <alignment/>
      <protection locked="0"/>
    </xf>
    <xf numFmtId="41" fontId="6" fillId="0" borderId="0" xfId="48" applyNumberFormat="1" applyFont="1" applyAlignment="1" applyProtection="1">
      <alignment horizontal="center"/>
      <protection/>
    </xf>
    <xf numFmtId="41" fontId="1" fillId="0" borderId="134" xfId="48" applyNumberFormat="1" applyFont="1" applyBorder="1" applyAlignment="1" applyProtection="1">
      <alignment horizontal="center" vertical="center"/>
      <protection/>
    </xf>
    <xf numFmtId="41" fontId="1" fillId="0" borderId="135" xfId="48" applyNumberFormat="1" applyFont="1" applyBorder="1" applyAlignment="1" applyProtection="1">
      <alignment horizontal="center" vertical="center"/>
      <protection/>
    </xf>
    <xf numFmtId="41" fontId="1" fillId="0" borderId="32" xfId="48" applyNumberFormat="1" applyFont="1" applyBorder="1" applyAlignment="1" applyProtection="1">
      <alignment horizontal="center" vertical="center"/>
      <protection/>
    </xf>
    <xf numFmtId="41" fontId="1" fillId="0" borderId="96" xfId="48" applyNumberFormat="1" applyFont="1" applyBorder="1" applyAlignment="1" applyProtection="1">
      <alignment horizontal="center" vertical="center"/>
      <protection/>
    </xf>
    <xf numFmtId="41" fontId="4" fillId="0" borderId="120" xfId="48" applyNumberFormat="1" applyFont="1" applyBorder="1" applyAlignment="1" applyProtection="1">
      <alignment horizontal="center" vertical="center"/>
      <protection/>
    </xf>
    <xf numFmtId="41" fontId="4" fillId="0" borderId="25" xfId="48" applyNumberFormat="1" applyFont="1" applyBorder="1" applyAlignment="1" applyProtection="1">
      <alignment horizontal="center" vertical="center"/>
      <protection/>
    </xf>
    <xf numFmtId="41" fontId="1" fillId="0" borderId="120" xfId="48" applyNumberFormat="1" applyFont="1" applyBorder="1" applyAlignment="1" applyProtection="1">
      <alignment horizontal="center" vertical="center"/>
      <protection/>
    </xf>
    <xf numFmtId="41" fontId="1" fillId="0" borderId="25" xfId="48" applyNumberFormat="1" applyFont="1" applyBorder="1" applyAlignment="1" applyProtection="1">
      <alignment horizontal="center" vertical="center"/>
      <protection/>
    </xf>
    <xf numFmtId="41" fontId="4" fillId="0" borderId="134" xfId="48" applyNumberFormat="1" applyFont="1" applyBorder="1" applyAlignment="1" applyProtection="1">
      <alignment horizontal="center" vertical="center"/>
      <protection/>
    </xf>
    <xf numFmtId="41" fontId="4" fillId="0" borderId="135" xfId="48" applyNumberFormat="1" applyFont="1" applyBorder="1" applyAlignment="1" applyProtection="1">
      <alignment horizontal="center" vertical="center"/>
      <protection/>
    </xf>
    <xf numFmtId="41" fontId="4" fillId="0" borderId="32" xfId="48" applyNumberFormat="1" applyFont="1" applyBorder="1" applyAlignment="1" applyProtection="1">
      <alignment horizontal="center" vertical="center"/>
      <protection/>
    </xf>
    <xf numFmtId="41" fontId="4" fillId="0" borderId="96" xfId="48" applyNumberFormat="1" applyFont="1" applyBorder="1" applyAlignment="1" applyProtection="1">
      <alignment horizontal="center" vertical="center"/>
      <protection/>
    </xf>
    <xf numFmtId="41" fontId="4" fillId="0" borderId="120" xfId="48" applyNumberFormat="1" applyFont="1" applyFill="1" applyBorder="1" applyAlignment="1" applyProtection="1">
      <alignment horizontal="center" vertical="center"/>
      <protection/>
    </xf>
    <xf numFmtId="41" fontId="4" fillId="0" borderId="25" xfId="48" applyNumberFormat="1" applyFont="1" applyFill="1" applyBorder="1" applyAlignment="1" applyProtection="1">
      <alignment horizontal="center" vertical="center"/>
      <protection/>
    </xf>
    <xf numFmtId="41" fontId="4" fillId="0" borderId="134" xfId="48" applyNumberFormat="1" applyFont="1" applyFill="1" applyBorder="1" applyAlignment="1" applyProtection="1">
      <alignment horizontal="center" vertical="center"/>
      <protection/>
    </xf>
    <xf numFmtId="41" fontId="4" fillId="0" borderId="135" xfId="48" applyNumberFormat="1" applyFont="1" applyFill="1" applyBorder="1" applyAlignment="1" applyProtection="1">
      <alignment horizontal="center" vertical="center"/>
      <protection/>
    </xf>
    <xf numFmtId="41" fontId="4" fillId="0" borderId="32" xfId="48" applyNumberFormat="1" applyFont="1" applyFill="1" applyBorder="1" applyAlignment="1" applyProtection="1">
      <alignment horizontal="center" vertical="center"/>
      <protection/>
    </xf>
    <xf numFmtId="41" fontId="4" fillId="0" borderId="96" xfId="48" applyNumberFormat="1" applyFont="1" applyFill="1" applyBorder="1" applyAlignment="1" applyProtection="1">
      <alignment horizontal="center" vertical="center"/>
      <protection/>
    </xf>
    <xf numFmtId="41" fontId="7" fillId="0" borderId="0" xfId="48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70" zoomScaleNormal="50" zoomScaleSheetLayoutView="70" zoomScalePageLayoutView="0" workbookViewId="0" topLeftCell="A1">
      <pane xSplit="3" ySplit="3" topLeftCell="D4" activePane="bottomRight" state="frozen"/>
      <selection pane="topLeft" activeCell="P2" sqref="P1:P16384"/>
      <selection pane="topRight" activeCell="P2" sqref="P1:P16384"/>
      <selection pane="bottomLeft" activeCell="P2" sqref="P1:P16384"/>
      <selection pane="bottomRight" activeCell="V35" sqref="V35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45" customWidth="1"/>
    <col min="17" max="16384" width="9.00390625" style="11" customWidth="1"/>
  </cols>
  <sheetData>
    <row r="1" spans="1:16" ht="30.75">
      <c r="A1" s="481" t="s">
        <v>104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1:15" ht="19.5" thickBot="1">
      <c r="A2" s="12"/>
      <c r="B2" s="47" t="s">
        <v>1</v>
      </c>
      <c r="C2" s="12"/>
      <c r="O2" s="12" t="s">
        <v>90</v>
      </c>
    </row>
    <row r="3" spans="1:16" ht="18.75">
      <c r="A3" s="48"/>
      <c r="B3" s="49"/>
      <c r="C3" s="49"/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24"/>
      <c r="E4" s="124">
        <v>0</v>
      </c>
      <c r="F4" s="124">
        <v>0.01</v>
      </c>
      <c r="G4" s="440">
        <v>0.01</v>
      </c>
      <c r="H4" s="441">
        <v>0.03</v>
      </c>
      <c r="I4" s="189">
        <v>0.06</v>
      </c>
      <c r="J4" s="153">
        <v>0.02</v>
      </c>
      <c r="K4" s="124">
        <v>0.02</v>
      </c>
      <c r="L4" s="124">
        <v>0</v>
      </c>
      <c r="M4" s="158"/>
      <c r="N4" s="146">
        <v>0.01</v>
      </c>
      <c r="O4" s="153">
        <v>0.015</v>
      </c>
      <c r="P4" s="8">
        <f aca="true" t="shared" si="0" ref="P4:P9">SUM(D4:O4)</f>
        <v>0.175</v>
      </c>
    </row>
    <row r="5" spans="1:16" ht="18.75">
      <c r="A5" s="54" t="s">
        <v>17</v>
      </c>
      <c r="B5" s="489"/>
      <c r="C5" s="58" t="s">
        <v>18</v>
      </c>
      <c r="D5" s="125"/>
      <c r="E5" s="125">
        <v>0</v>
      </c>
      <c r="F5" s="125">
        <v>2.100000438696477</v>
      </c>
      <c r="G5" s="125">
        <v>1.6800003927186933</v>
      </c>
      <c r="H5" s="442">
        <v>5.670001478119503</v>
      </c>
      <c r="I5" s="40">
        <v>34.020009558963984</v>
      </c>
      <c r="J5" s="154">
        <v>5.460001987158719</v>
      </c>
      <c r="K5" s="125">
        <v>6.300000676548844</v>
      </c>
      <c r="L5" s="125">
        <v>0</v>
      </c>
      <c r="M5" s="159"/>
      <c r="N5" s="147">
        <v>2.7300001546116333</v>
      </c>
      <c r="O5" s="154">
        <v>4.095000526330463</v>
      </c>
      <c r="P5" s="9">
        <f t="shared" si="0"/>
        <v>62.05501521314832</v>
      </c>
    </row>
    <row r="6" spans="1:16" ht="18.75">
      <c r="A6" s="54" t="s">
        <v>19</v>
      </c>
      <c r="B6" s="56" t="s">
        <v>20</v>
      </c>
      <c r="C6" s="65" t="s">
        <v>16</v>
      </c>
      <c r="D6" s="124"/>
      <c r="E6" s="124">
        <v>0</v>
      </c>
      <c r="F6" s="124">
        <v>0</v>
      </c>
      <c r="G6" s="124">
        <v>0</v>
      </c>
      <c r="H6" s="443">
        <v>0</v>
      </c>
      <c r="I6" s="294">
        <v>0</v>
      </c>
      <c r="J6" s="153">
        <v>0</v>
      </c>
      <c r="K6" s="124">
        <v>0</v>
      </c>
      <c r="L6" s="124">
        <v>0</v>
      </c>
      <c r="M6" s="158"/>
      <c r="N6" s="146">
        <v>0</v>
      </c>
      <c r="O6" s="153">
        <v>0</v>
      </c>
      <c r="P6" s="8">
        <f t="shared" si="0"/>
        <v>0</v>
      </c>
    </row>
    <row r="7" spans="1:16" ht="18.75">
      <c r="A7" s="54" t="s">
        <v>21</v>
      </c>
      <c r="B7" s="58" t="s">
        <v>22</v>
      </c>
      <c r="C7" s="58" t="s">
        <v>18</v>
      </c>
      <c r="D7" s="125"/>
      <c r="E7" s="125">
        <v>0</v>
      </c>
      <c r="F7" s="125">
        <v>0</v>
      </c>
      <c r="G7" s="125">
        <v>0</v>
      </c>
      <c r="H7" s="442">
        <v>0</v>
      </c>
      <c r="I7" s="295">
        <v>0</v>
      </c>
      <c r="J7" s="155">
        <v>0</v>
      </c>
      <c r="K7" s="125">
        <v>0</v>
      </c>
      <c r="L7" s="125">
        <v>0</v>
      </c>
      <c r="M7" s="159"/>
      <c r="N7" s="147">
        <v>0</v>
      </c>
      <c r="O7" s="155">
        <v>0</v>
      </c>
      <c r="P7" s="9">
        <f t="shared" si="0"/>
        <v>0</v>
      </c>
    </row>
    <row r="8" spans="1:16" s="46" customFormat="1" ht="18.75">
      <c r="A8" s="53" t="s">
        <v>23</v>
      </c>
      <c r="B8" s="486" t="s">
        <v>114</v>
      </c>
      <c r="C8" s="65" t="s">
        <v>16</v>
      </c>
      <c r="D8" s="126">
        <f>D4+D6</f>
        <v>0</v>
      </c>
      <c r="E8" s="160">
        <f aca="true" t="shared" si="1" ref="E8:L8">E4+E6</f>
        <v>0</v>
      </c>
      <c r="F8" s="126">
        <f t="shared" si="1"/>
        <v>0.01</v>
      </c>
      <c r="G8" s="126">
        <f t="shared" si="1"/>
        <v>0.01</v>
      </c>
      <c r="H8" s="28">
        <f t="shared" si="1"/>
        <v>0.03</v>
      </c>
      <c r="I8" s="320">
        <f t="shared" si="1"/>
        <v>0.06</v>
      </c>
      <c r="J8" s="1">
        <f t="shared" si="1"/>
        <v>0.02</v>
      </c>
      <c r="K8" s="1">
        <f t="shared" si="1"/>
        <v>0.02</v>
      </c>
      <c r="L8" s="5">
        <f t="shared" si="1"/>
        <v>0</v>
      </c>
      <c r="M8" s="5">
        <f aca="true" t="shared" si="2" ref="M8:O9">+M4+M6</f>
        <v>0</v>
      </c>
      <c r="N8" s="5">
        <f t="shared" si="2"/>
        <v>0.01</v>
      </c>
      <c r="O8" s="5">
        <f t="shared" si="2"/>
        <v>0.015</v>
      </c>
      <c r="P8" s="8">
        <f t="shared" si="0"/>
        <v>0.175</v>
      </c>
    </row>
    <row r="9" spans="1:16" s="46" customFormat="1" ht="18.75">
      <c r="A9" s="59"/>
      <c r="B9" s="487"/>
      <c r="C9" s="58" t="s">
        <v>18</v>
      </c>
      <c r="D9" s="435">
        <f>D5+D7</f>
        <v>0</v>
      </c>
      <c r="E9" s="437">
        <f aca="true" t="shared" si="3" ref="E9:L9">E5+E7</f>
        <v>0</v>
      </c>
      <c r="F9" s="435">
        <f t="shared" si="3"/>
        <v>2.100000438696477</v>
      </c>
      <c r="G9" s="435">
        <f t="shared" si="3"/>
        <v>1.6800003927186933</v>
      </c>
      <c r="H9" s="27">
        <f t="shared" si="3"/>
        <v>5.670001478119503</v>
      </c>
      <c r="I9" s="64">
        <f t="shared" si="3"/>
        <v>34.020009558963984</v>
      </c>
      <c r="J9" s="2">
        <f t="shared" si="3"/>
        <v>5.460001987158719</v>
      </c>
      <c r="K9" s="2">
        <f t="shared" si="3"/>
        <v>6.300000676548844</v>
      </c>
      <c r="L9" s="41">
        <f t="shared" si="3"/>
        <v>0</v>
      </c>
      <c r="M9" s="41">
        <f t="shared" si="2"/>
        <v>0</v>
      </c>
      <c r="N9" s="41">
        <f t="shared" si="2"/>
        <v>2.7300001546116333</v>
      </c>
      <c r="O9" s="41">
        <f t="shared" si="2"/>
        <v>4.095000526330463</v>
      </c>
      <c r="P9" s="9">
        <f t="shared" si="0"/>
        <v>62.05501521314832</v>
      </c>
    </row>
    <row r="10" spans="1:16" ht="18.75">
      <c r="A10" s="482" t="s">
        <v>25</v>
      </c>
      <c r="B10" s="483"/>
      <c r="C10" s="65" t="s">
        <v>16</v>
      </c>
      <c r="D10" s="124">
        <v>0.117</v>
      </c>
      <c r="E10" s="124">
        <v>0.8034</v>
      </c>
      <c r="F10" s="124">
        <v>0.7294</v>
      </c>
      <c r="G10" s="124">
        <v>0.8538</v>
      </c>
      <c r="H10" s="443">
        <v>2.6622</v>
      </c>
      <c r="I10" s="294">
        <v>23.9648</v>
      </c>
      <c r="J10" s="153">
        <v>51.8566</v>
      </c>
      <c r="K10" s="124">
        <v>9.1324</v>
      </c>
      <c r="L10" s="124">
        <v>282.2732</v>
      </c>
      <c r="M10" s="158">
        <v>1.9554</v>
      </c>
      <c r="N10" s="146">
        <v>1.2609</v>
      </c>
      <c r="O10" s="153">
        <v>0.2362</v>
      </c>
      <c r="P10" s="8">
        <f aca="true" t="shared" si="4" ref="P10:P35">SUM(D10:O10)</f>
        <v>375.84529999999995</v>
      </c>
    </row>
    <row r="11" spans="1:16" ht="18.75">
      <c r="A11" s="484"/>
      <c r="B11" s="485"/>
      <c r="C11" s="58" t="s">
        <v>18</v>
      </c>
      <c r="D11" s="125">
        <v>10.668002258441758</v>
      </c>
      <c r="E11" s="125">
        <v>258.9888512708056</v>
      </c>
      <c r="F11" s="125">
        <v>459.8129460563226</v>
      </c>
      <c r="G11" s="125">
        <v>382.52558941959194</v>
      </c>
      <c r="H11" s="444">
        <v>1756.2840078477898</v>
      </c>
      <c r="I11" s="150">
        <v>7354.267166406678</v>
      </c>
      <c r="J11" s="154">
        <v>12783.533102545793</v>
      </c>
      <c r="K11" s="125">
        <v>4521.97248560872</v>
      </c>
      <c r="L11" s="125">
        <v>66659.71364563315</v>
      </c>
      <c r="M11" s="159">
        <v>832.7151622461079</v>
      </c>
      <c r="N11" s="169">
        <v>335.09911897810224</v>
      </c>
      <c r="O11" s="154">
        <v>14.453251857676623</v>
      </c>
      <c r="P11" s="9">
        <f t="shared" si="4"/>
        <v>95370.03333012918</v>
      </c>
    </row>
    <row r="12" spans="1:16" ht="18.75">
      <c r="A12" s="60"/>
      <c r="B12" s="488" t="s">
        <v>26</v>
      </c>
      <c r="C12" s="65" t="s">
        <v>16</v>
      </c>
      <c r="D12" s="124">
        <v>1.5414</v>
      </c>
      <c r="E12" s="124">
        <v>3.0922</v>
      </c>
      <c r="F12" s="124">
        <v>3.9596</v>
      </c>
      <c r="G12" s="124">
        <v>4.7676</v>
      </c>
      <c r="H12" s="443">
        <v>4.6756</v>
      </c>
      <c r="I12" s="189">
        <v>4.2193</v>
      </c>
      <c r="J12" s="153">
        <v>4.2807</v>
      </c>
      <c r="K12" s="124">
        <v>125.7999</v>
      </c>
      <c r="L12" s="124">
        <v>35.3484</v>
      </c>
      <c r="M12" s="158">
        <v>1.1002</v>
      </c>
      <c r="N12" s="146">
        <v>1.1123</v>
      </c>
      <c r="O12" s="153">
        <v>3.7645</v>
      </c>
      <c r="P12" s="8">
        <f t="shared" si="4"/>
        <v>193.6617</v>
      </c>
    </row>
    <row r="13" spans="1:16" ht="18.75">
      <c r="A13" s="53" t="s">
        <v>0</v>
      </c>
      <c r="B13" s="489"/>
      <c r="C13" s="58" t="s">
        <v>18</v>
      </c>
      <c r="D13" s="125">
        <v>5717.209210346952</v>
      </c>
      <c r="E13" s="125">
        <v>8146.531612730574</v>
      </c>
      <c r="F13" s="125">
        <v>11352.665371606316</v>
      </c>
      <c r="G13" s="125">
        <v>12745.532979409456</v>
      </c>
      <c r="H13" s="444">
        <v>12299.745206435367</v>
      </c>
      <c r="I13" s="150">
        <v>11186.472143182078</v>
      </c>
      <c r="J13" s="154">
        <v>10333.851760988307</v>
      </c>
      <c r="K13" s="125">
        <v>296872.5704307576</v>
      </c>
      <c r="L13" s="125">
        <v>88435.35966221668</v>
      </c>
      <c r="M13" s="159">
        <v>2958.658721162047</v>
      </c>
      <c r="N13" s="169">
        <v>3241.7859335962594</v>
      </c>
      <c r="O13" s="154">
        <v>14614.264128371531</v>
      </c>
      <c r="P13" s="9">
        <f t="shared" si="4"/>
        <v>477904.6471608032</v>
      </c>
    </row>
    <row r="14" spans="1:16" ht="18.75">
      <c r="A14" s="54" t="s">
        <v>27</v>
      </c>
      <c r="B14" s="488" t="s">
        <v>28</v>
      </c>
      <c r="C14" s="65" t="s">
        <v>16</v>
      </c>
      <c r="D14" s="124">
        <v>2.5922</v>
      </c>
      <c r="E14" s="124">
        <v>2.0442</v>
      </c>
      <c r="F14" s="124">
        <v>25.668</v>
      </c>
      <c r="G14" s="124">
        <v>26.4938</v>
      </c>
      <c r="H14" s="443">
        <v>2.2532</v>
      </c>
      <c r="I14" s="189">
        <v>3.9385</v>
      </c>
      <c r="J14" s="153">
        <v>1.1582</v>
      </c>
      <c r="K14" s="124">
        <v>9.7964</v>
      </c>
      <c r="L14" s="124">
        <v>11.166</v>
      </c>
      <c r="M14" s="158">
        <v>1.0462</v>
      </c>
      <c r="N14" s="146">
        <v>2.3474</v>
      </c>
      <c r="O14" s="153">
        <v>1.3236</v>
      </c>
      <c r="P14" s="8">
        <f t="shared" si="4"/>
        <v>89.8277</v>
      </c>
    </row>
    <row r="15" spans="1:16" ht="18.75">
      <c r="A15" s="54" t="s">
        <v>0</v>
      </c>
      <c r="B15" s="489"/>
      <c r="C15" s="58" t="s">
        <v>18</v>
      </c>
      <c r="D15" s="125">
        <v>841.5247781528212</v>
      </c>
      <c r="E15" s="125">
        <v>1043.6141065993795</v>
      </c>
      <c r="F15" s="125">
        <v>13801.429683160626</v>
      </c>
      <c r="G15" s="125">
        <v>16462.00884817684</v>
      </c>
      <c r="H15" s="444">
        <v>1220.3239681277225</v>
      </c>
      <c r="I15" s="150">
        <v>1939.7201450238035</v>
      </c>
      <c r="J15" s="154">
        <v>498.5863814596913</v>
      </c>
      <c r="K15" s="125">
        <v>2913.36181286212</v>
      </c>
      <c r="L15" s="125">
        <v>3498.4553516858764</v>
      </c>
      <c r="M15" s="159">
        <v>353.7292764415393</v>
      </c>
      <c r="N15" s="169">
        <v>361.13282045250253</v>
      </c>
      <c r="O15" s="154">
        <v>209.33222690547348</v>
      </c>
      <c r="P15" s="9">
        <f t="shared" si="4"/>
        <v>43143.21939904841</v>
      </c>
    </row>
    <row r="16" spans="1:16" ht="18.75">
      <c r="A16" s="54" t="s">
        <v>29</v>
      </c>
      <c r="B16" s="488" t="s">
        <v>30</v>
      </c>
      <c r="C16" s="65" t="s">
        <v>16</v>
      </c>
      <c r="D16" s="124">
        <v>79.4003</v>
      </c>
      <c r="E16" s="124">
        <v>55.0548</v>
      </c>
      <c r="F16" s="124">
        <v>47.3556</v>
      </c>
      <c r="G16" s="124">
        <v>35.0348</v>
      </c>
      <c r="H16" s="443">
        <v>43.0482</v>
      </c>
      <c r="I16" s="189">
        <v>37.1223</v>
      </c>
      <c r="J16" s="153">
        <v>39.0069</v>
      </c>
      <c r="K16" s="124">
        <v>54.8656</v>
      </c>
      <c r="L16" s="124">
        <v>146.3774</v>
      </c>
      <c r="M16" s="158">
        <v>311.919</v>
      </c>
      <c r="N16" s="146">
        <v>270.2258</v>
      </c>
      <c r="O16" s="153">
        <v>131.9097</v>
      </c>
      <c r="P16" s="8">
        <f t="shared" si="4"/>
        <v>1251.3203999999998</v>
      </c>
    </row>
    <row r="17" spans="1:16" ht="18.75">
      <c r="A17" s="54"/>
      <c r="B17" s="489"/>
      <c r="C17" s="58" t="s">
        <v>18</v>
      </c>
      <c r="D17" s="125">
        <v>101629.0574151161</v>
      </c>
      <c r="E17" s="125">
        <v>63953.78856063093</v>
      </c>
      <c r="F17" s="125">
        <v>64482.77727064825</v>
      </c>
      <c r="G17" s="125">
        <v>46908.33886534359</v>
      </c>
      <c r="H17" s="444">
        <v>52779.38935912247</v>
      </c>
      <c r="I17" s="150">
        <v>42149.59064321886</v>
      </c>
      <c r="J17" s="154">
        <v>53170.79190142203</v>
      </c>
      <c r="K17" s="125">
        <v>85125.1744414813</v>
      </c>
      <c r="L17" s="125">
        <v>233265.46738158434</v>
      </c>
      <c r="M17" s="159">
        <v>472169.4973950382</v>
      </c>
      <c r="N17" s="169">
        <v>371925.8865637602</v>
      </c>
      <c r="O17" s="154">
        <v>209244.97189425858</v>
      </c>
      <c r="P17" s="9">
        <f t="shared" si="4"/>
        <v>1796804.731691625</v>
      </c>
    </row>
    <row r="18" spans="1:16" ht="18.75">
      <c r="A18" s="54" t="s">
        <v>31</v>
      </c>
      <c r="B18" s="56" t="s">
        <v>108</v>
      </c>
      <c r="C18" s="65" t="s">
        <v>16</v>
      </c>
      <c r="D18" s="124">
        <v>3.5876</v>
      </c>
      <c r="E18" s="124">
        <v>1.706</v>
      </c>
      <c r="F18" s="124">
        <v>13.3166</v>
      </c>
      <c r="G18" s="124">
        <v>8.4038</v>
      </c>
      <c r="H18" s="443">
        <v>0.6448</v>
      </c>
      <c r="I18" s="189">
        <v>6.5668</v>
      </c>
      <c r="J18" s="153">
        <v>69.4938</v>
      </c>
      <c r="K18" s="124">
        <v>239.4976</v>
      </c>
      <c r="L18" s="124">
        <v>297.0002</v>
      </c>
      <c r="M18" s="158">
        <v>8.6224</v>
      </c>
      <c r="N18" s="146">
        <v>6.2542</v>
      </c>
      <c r="O18" s="153">
        <v>4.5306</v>
      </c>
      <c r="P18" s="8">
        <f t="shared" si="4"/>
        <v>659.6244</v>
      </c>
    </row>
    <row r="19" spans="1:16" ht="18.75">
      <c r="A19" s="54"/>
      <c r="B19" s="58" t="s">
        <v>109</v>
      </c>
      <c r="C19" s="58" t="s">
        <v>18</v>
      </c>
      <c r="D19" s="125">
        <v>5358.644634437968</v>
      </c>
      <c r="E19" s="125">
        <v>2125.2634207284104</v>
      </c>
      <c r="F19" s="125">
        <v>12694.013351817988</v>
      </c>
      <c r="G19" s="125">
        <v>6795.5532885358225</v>
      </c>
      <c r="H19" s="444">
        <v>426.46601117593724</v>
      </c>
      <c r="I19" s="150">
        <v>4594.150290867279</v>
      </c>
      <c r="J19" s="154">
        <v>30351.342546321066</v>
      </c>
      <c r="K19" s="125">
        <v>127262.40766654375</v>
      </c>
      <c r="L19" s="125">
        <v>230147.9541573042</v>
      </c>
      <c r="M19" s="159">
        <v>9947.18624355993</v>
      </c>
      <c r="N19" s="169">
        <v>6548.703370881196</v>
      </c>
      <c r="O19" s="154">
        <v>6154.019290976168</v>
      </c>
      <c r="P19" s="9">
        <f t="shared" si="4"/>
        <v>442405.7042731497</v>
      </c>
    </row>
    <row r="20" spans="1:16" ht="18.75">
      <c r="A20" s="54" t="s">
        <v>23</v>
      </c>
      <c r="B20" s="488" t="s">
        <v>32</v>
      </c>
      <c r="C20" s="65" t="s">
        <v>16</v>
      </c>
      <c r="D20" s="124">
        <v>235.1698</v>
      </c>
      <c r="E20" s="124">
        <v>178.276</v>
      </c>
      <c r="F20" s="124">
        <v>125.507</v>
      </c>
      <c r="G20" s="124">
        <v>79.7752</v>
      </c>
      <c r="H20" s="443">
        <v>54.2637</v>
      </c>
      <c r="I20" s="189">
        <v>143.5043</v>
      </c>
      <c r="J20" s="153">
        <v>22.1924</v>
      </c>
      <c r="K20" s="124">
        <v>0.1338</v>
      </c>
      <c r="L20" s="124">
        <v>5.1804</v>
      </c>
      <c r="M20" s="158">
        <v>47.8948</v>
      </c>
      <c r="N20" s="146">
        <v>273.8488</v>
      </c>
      <c r="O20" s="153">
        <v>301.0394</v>
      </c>
      <c r="P20" s="8">
        <f t="shared" si="4"/>
        <v>1466.7856000000002</v>
      </c>
    </row>
    <row r="21" spans="1:16" ht="18.75">
      <c r="A21" s="54"/>
      <c r="B21" s="489"/>
      <c r="C21" s="58" t="s">
        <v>18</v>
      </c>
      <c r="D21" s="125">
        <v>65893.28684976745</v>
      </c>
      <c r="E21" s="125">
        <v>59897.3416575952</v>
      </c>
      <c r="F21" s="125">
        <v>65751.54293569725</v>
      </c>
      <c r="G21" s="125">
        <v>37232.649603544094</v>
      </c>
      <c r="H21" s="296">
        <v>17603.167438990884</v>
      </c>
      <c r="I21" s="150">
        <v>43693.91322714361</v>
      </c>
      <c r="J21" s="154">
        <v>8263.217407384349</v>
      </c>
      <c r="K21" s="125">
        <v>54.119105811780095</v>
      </c>
      <c r="L21" s="125">
        <v>2476.707628179301</v>
      </c>
      <c r="M21" s="159">
        <v>30559.46373434375</v>
      </c>
      <c r="N21" s="170">
        <v>94132.53473112971</v>
      </c>
      <c r="O21" s="154">
        <v>92488.28643752048</v>
      </c>
      <c r="P21" s="9">
        <f t="shared" si="4"/>
        <v>518046.2307571078</v>
      </c>
    </row>
    <row r="22" spans="1:16" s="46" customFormat="1" ht="18.75">
      <c r="A22" s="60"/>
      <c r="B22" s="486" t="s">
        <v>114</v>
      </c>
      <c r="C22" s="65" t="s">
        <v>16</v>
      </c>
      <c r="D22" s="127">
        <f>D12+D14+D16+D18+D20</f>
        <v>322.2913</v>
      </c>
      <c r="E22" s="161">
        <f aca="true" t="shared" si="5" ref="E22:L22">E12+E14+E16+E18+E20</f>
        <v>240.1732</v>
      </c>
      <c r="F22" s="127">
        <f t="shared" si="5"/>
        <v>215.8068</v>
      </c>
      <c r="G22" s="127">
        <f t="shared" si="5"/>
        <v>154.4752</v>
      </c>
      <c r="H22" s="21">
        <f t="shared" si="5"/>
        <v>104.88550000000001</v>
      </c>
      <c r="I22" s="21">
        <f t="shared" si="5"/>
        <v>195.3512</v>
      </c>
      <c r="J22" s="1">
        <f t="shared" si="5"/>
        <v>136.132</v>
      </c>
      <c r="K22" s="1">
        <f t="shared" si="5"/>
        <v>430.0933</v>
      </c>
      <c r="L22" s="5">
        <f t="shared" si="5"/>
        <v>495.0724</v>
      </c>
      <c r="M22" s="5">
        <f aca="true" t="shared" si="6" ref="M22:O23">+M12+M14+M16+M18+M20</f>
        <v>370.58259999999996</v>
      </c>
      <c r="N22" s="5">
        <f t="shared" si="6"/>
        <v>553.7885</v>
      </c>
      <c r="O22" s="5">
        <f t="shared" si="6"/>
        <v>442.5678</v>
      </c>
      <c r="P22" s="8">
        <f>SUM(D22:O22)</f>
        <v>3661.2198000000003</v>
      </c>
    </row>
    <row r="23" spans="1:16" s="46" customFormat="1" ht="18.75">
      <c r="A23" s="59"/>
      <c r="B23" s="487"/>
      <c r="C23" s="58" t="s">
        <v>18</v>
      </c>
      <c r="D23" s="436">
        <f>D13+D15+D17+D19+D21</f>
        <v>179439.7228878213</v>
      </c>
      <c r="E23" s="438">
        <f aca="true" t="shared" si="7" ref="E23:L23">E13+E15+E17+E19+E21</f>
        <v>135166.5393582845</v>
      </c>
      <c r="F23" s="436">
        <f t="shared" si="7"/>
        <v>168082.42861293044</v>
      </c>
      <c r="G23" s="436">
        <f t="shared" si="7"/>
        <v>120144.08358500981</v>
      </c>
      <c r="H23" s="27">
        <f t="shared" si="7"/>
        <v>84329.0919838524</v>
      </c>
      <c r="I23" s="64">
        <f t="shared" si="7"/>
        <v>103563.84644943563</v>
      </c>
      <c r="J23" s="2">
        <f t="shared" si="7"/>
        <v>102617.78999757544</v>
      </c>
      <c r="K23" s="2">
        <f t="shared" si="7"/>
        <v>512227.6334574565</v>
      </c>
      <c r="L23" s="41">
        <f t="shared" si="7"/>
        <v>557823.9441809704</v>
      </c>
      <c r="M23" s="41">
        <f t="shared" si="6"/>
        <v>515988.53537054546</v>
      </c>
      <c r="N23" s="41">
        <f t="shared" si="6"/>
        <v>476210.0434198199</v>
      </c>
      <c r="O23" s="41">
        <f t="shared" si="6"/>
        <v>322710.8739780322</v>
      </c>
      <c r="P23" s="9">
        <f>SUM(D23:O23)</f>
        <v>3278304.533281734</v>
      </c>
    </row>
    <row r="24" spans="1:16" ht="18.75">
      <c r="A24" s="54" t="s">
        <v>0</v>
      </c>
      <c r="B24" s="488" t="s">
        <v>33</v>
      </c>
      <c r="C24" s="65" t="s">
        <v>16</v>
      </c>
      <c r="D24" s="124">
        <v>6.6954</v>
      </c>
      <c r="E24" s="124">
        <v>2.399</v>
      </c>
      <c r="F24" s="124">
        <v>2.327</v>
      </c>
      <c r="G24" s="124">
        <v>1.714</v>
      </c>
      <c r="H24" s="445">
        <v>1.489</v>
      </c>
      <c r="I24" s="294">
        <v>2.842</v>
      </c>
      <c r="J24" s="153">
        <v>1.331</v>
      </c>
      <c r="K24" s="124">
        <v>2.897</v>
      </c>
      <c r="L24" s="124">
        <v>9.288</v>
      </c>
      <c r="M24" s="158">
        <v>9.724</v>
      </c>
      <c r="N24" s="146">
        <v>16.193</v>
      </c>
      <c r="O24" s="153">
        <v>17.2914</v>
      </c>
      <c r="P24" s="8">
        <f t="shared" si="4"/>
        <v>74.1908</v>
      </c>
    </row>
    <row r="25" spans="1:16" ht="18.75">
      <c r="A25" s="54" t="s">
        <v>34</v>
      </c>
      <c r="B25" s="489"/>
      <c r="C25" s="58" t="s">
        <v>18</v>
      </c>
      <c r="D25" s="125">
        <v>5766.1497207077755</v>
      </c>
      <c r="E25" s="125">
        <v>2386.77647249892</v>
      </c>
      <c r="F25" s="125">
        <v>2690.7830621127637</v>
      </c>
      <c r="G25" s="125">
        <v>1931.790451577407</v>
      </c>
      <c r="H25" s="446">
        <v>1571.6929097265142</v>
      </c>
      <c r="I25" s="150">
        <v>2337.5211567981855</v>
      </c>
      <c r="J25" s="154">
        <v>1252.177955728102</v>
      </c>
      <c r="K25" s="125">
        <v>1845.8476982231737</v>
      </c>
      <c r="L25" s="125">
        <v>5993.489681183637</v>
      </c>
      <c r="M25" s="159">
        <v>8511.710136256972</v>
      </c>
      <c r="N25" s="170">
        <v>10676.495104655769</v>
      </c>
      <c r="O25" s="154">
        <v>10050.577141800793</v>
      </c>
      <c r="P25" s="9">
        <f t="shared" si="4"/>
        <v>55015.01149127001</v>
      </c>
    </row>
    <row r="26" spans="1:16" ht="18.75">
      <c r="A26" s="54" t="s">
        <v>35</v>
      </c>
      <c r="B26" s="56" t="s">
        <v>20</v>
      </c>
      <c r="C26" s="65" t="s">
        <v>16</v>
      </c>
      <c r="D26" s="124">
        <v>6.599</v>
      </c>
      <c r="E26" s="124">
        <v>5.206</v>
      </c>
      <c r="F26" s="124">
        <v>15.109</v>
      </c>
      <c r="G26" s="124">
        <v>8.892</v>
      </c>
      <c r="H26" s="445">
        <v>4.564</v>
      </c>
      <c r="I26" s="189">
        <v>7.347</v>
      </c>
      <c r="J26" s="153">
        <v>3.471</v>
      </c>
      <c r="K26" s="124">
        <v>18.082</v>
      </c>
      <c r="L26" s="124">
        <v>22.47</v>
      </c>
      <c r="M26" s="158">
        <v>44.856</v>
      </c>
      <c r="N26" s="146">
        <v>33.4376</v>
      </c>
      <c r="O26" s="153">
        <v>12.52</v>
      </c>
      <c r="P26" s="8">
        <f t="shared" si="4"/>
        <v>182.55360000000002</v>
      </c>
    </row>
    <row r="27" spans="1:16" ht="18.75">
      <c r="A27" s="54" t="s">
        <v>36</v>
      </c>
      <c r="B27" s="58" t="s">
        <v>110</v>
      </c>
      <c r="C27" s="58" t="s">
        <v>18</v>
      </c>
      <c r="D27" s="125">
        <v>3341.6047074257604</v>
      </c>
      <c r="E27" s="125">
        <v>2234.484442350383</v>
      </c>
      <c r="F27" s="125">
        <v>5405.909329310897</v>
      </c>
      <c r="G27" s="125">
        <v>3154.9672375085242</v>
      </c>
      <c r="H27" s="446">
        <v>1354.479353100851</v>
      </c>
      <c r="I27" s="464">
        <v>2189.4711151989904</v>
      </c>
      <c r="J27" s="154">
        <v>990.6543605470209</v>
      </c>
      <c r="K27" s="125">
        <v>5140.868802071186</v>
      </c>
      <c r="L27" s="125">
        <v>5207.916374667922</v>
      </c>
      <c r="M27" s="159">
        <v>19029.324672456863</v>
      </c>
      <c r="N27" s="170">
        <v>13100.220741921761</v>
      </c>
      <c r="O27" s="154">
        <v>9332.13869945989</v>
      </c>
      <c r="P27" s="9">
        <f t="shared" si="4"/>
        <v>70482.03983602005</v>
      </c>
    </row>
    <row r="28" spans="1:16" s="46" customFormat="1" ht="18.75">
      <c r="A28" s="53" t="s">
        <v>23</v>
      </c>
      <c r="B28" s="486" t="s">
        <v>114</v>
      </c>
      <c r="C28" s="65" t="s">
        <v>16</v>
      </c>
      <c r="D28" s="127">
        <f>D24+D26</f>
        <v>13.2944</v>
      </c>
      <c r="E28" s="158">
        <f aca="true" t="shared" si="8" ref="E28:L28">E24+E26</f>
        <v>7.605</v>
      </c>
      <c r="F28" s="127">
        <f t="shared" si="8"/>
        <v>17.436</v>
      </c>
      <c r="G28" s="127">
        <f t="shared" si="8"/>
        <v>10.606</v>
      </c>
      <c r="H28" s="28">
        <f t="shared" si="8"/>
        <v>6.053</v>
      </c>
      <c r="I28" s="320">
        <f t="shared" si="8"/>
        <v>10.189</v>
      </c>
      <c r="J28" s="1">
        <f t="shared" si="8"/>
        <v>4.802</v>
      </c>
      <c r="K28" s="1">
        <f t="shared" si="8"/>
        <v>20.979</v>
      </c>
      <c r="L28" s="5">
        <f t="shared" si="8"/>
        <v>31.758</v>
      </c>
      <c r="M28" s="5">
        <f aca="true" t="shared" si="9" ref="M28:O29">+M24+M26</f>
        <v>54.58</v>
      </c>
      <c r="N28" s="5">
        <f t="shared" si="9"/>
        <v>49.6306</v>
      </c>
      <c r="O28" s="5">
        <f t="shared" si="9"/>
        <v>29.8114</v>
      </c>
      <c r="P28" s="8">
        <f>SUM(D28:O28)</f>
        <v>256.7444</v>
      </c>
    </row>
    <row r="29" spans="1:16" s="46" customFormat="1" ht="18.75">
      <c r="A29" s="59"/>
      <c r="B29" s="487"/>
      <c r="C29" s="58" t="s">
        <v>18</v>
      </c>
      <c r="D29" s="436">
        <f>D25+D27</f>
        <v>9107.754428133536</v>
      </c>
      <c r="E29" s="159">
        <f aca="true" t="shared" si="10" ref="E29:L29">E25+E27</f>
        <v>4621.260914849303</v>
      </c>
      <c r="F29" s="436">
        <f t="shared" si="10"/>
        <v>8096.692391423661</v>
      </c>
      <c r="G29" s="436">
        <f t="shared" si="10"/>
        <v>5086.757689085931</v>
      </c>
      <c r="H29" s="27">
        <f t="shared" si="10"/>
        <v>2926.1722628273656</v>
      </c>
      <c r="I29" s="64">
        <f t="shared" si="10"/>
        <v>4526.992271997176</v>
      </c>
      <c r="J29" s="2">
        <f t="shared" si="10"/>
        <v>2242.832316275123</v>
      </c>
      <c r="K29" s="2">
        <f t="shared" si="10"/>
        <v>6986.71650029436</v>
      </c>
      <c r="L29" s="41">
        <f t="shared" si="10"/>
        <v>11201.40605585156</v>
      </c>
      <c r="M29" s="41">
        <f t="shared" si="9"/>
        <v>27541.034808713834</v>
      </c>
      <c r="N29" s="41">
        <f t="shared" si="9"/>
        <v>23776.71584657753</v>
      </c>
      <c r="O29" s="41">
        <f t="shared" si="9"/>
        <v>19382.715841260684</v>
      </c>
      <c r="P29" s="9">
        <f>SUM(D29:O29)</f>
        <v>125497.05132729006</v>
      </c>
    </row>
    <row r="30" spans="1:16" ht="18.75">
      <c r="A30" s="54" t="s">
        <v>0</v>
      </c>
      <c r="B30" s="488" t="s">
        <v>37</v>
      </c>
      <c r="C30" s="65" t="s">
        <v>16</v>
      </c>
      <c r="D30" s="124">
        <v>6.4448</v>
      </c>
      <c r="E30" s="124">
        <v>8.0772</v>
      </c>
      <c r="F30" s="124">
        <v>1.9231</v>
      </c>
      <c r="G30" s="124">
        <v>0.0229</v>
      </c>
      <c r="H30" s="445">
        <v>0</v>
      </c>
      <c r="I30" s="294">
        <v>0</v>
      </c>
      <c r="J30" s="153">
        <v>0</v>
      </c>
      <c r="K30" s="124">
        <v>0</v>
      </c>
      <c r="L30" s="124">
        <v>0</v>
      </c>
      <c r="M30" s="158">
        <v>0.0236</v>
      </c>
      <c r="N30" s="146">
        <v>0.0262</v>
      </c>
      <c r="O30" s="153">
        <v>0.2157</v>
      </c>
      <c r="P30" s="8">
        <f t="shared" si="4"/>
        <v>16.7335</v>
      </c>
    </row>
    <row r="31" spans="1:16" ht="18.75">
      <c r="A31" s="54" t="s">
        <v>38</v>
      </c>
      <c r="B31" s="489"/>
      <c r="C31" s="58" t="s">
        <v>18</v>
      </c>
      <c r="D31" s="125">
        <v>976.4939067261107</v>
      </c>
      <c r="E31" s="125">
        <v>2365.497168286356</v>
      </c>
      <c r="F31" s="125">
        <v>323.9649676772668</v>
      </c>
      <c r="G31" s="125">
        <v>4.039350944243008</v>
      </c>
      <c r="H31" s="446">
        <v>0</v>
      </c>
      <c r="I31" s="150">
        <v>0</v>
      </c>
      <c r="J31" s="155">
        <v>0</v>
      </c>
      <c r="K31" s="125">
        <v>0</v>
      </c>
      <c r="L31" s="125">
        <v>0</v>
      </c>
      <c r="M31" s="159">
        <v>8.673000648313563</v>
      </c>
      <c r="N31" s="170">
        <v>9.555000541140716</v>
      </c>
      <c r="O31" s="154">
        <v>52.58400675862298</v>
      </c>
      <c r="P31" s="9">
        <f t="shared" si="4"/>
        <v>3740.8074015820534</v>
      </c>
    </row>
    <row r="32" spans="1:16" ht="18.75">
      <c r="A32" s="54" t="s">
        <v>0</v>
      </c>
      <c r="B32" s="488" t="s">
        <v>39</v>
      </c>
      <c r="C32" s="65" t="s">
        <v>16</v>
      </c>
      <c r="D32" s="124">
        <v>0.5474</v>
      </c>
      <c r="E32" s="124">
        <v>0.6995</v>
      </c>
      <c r="F32" s="124">
        <v>0.1888</v>
      </c>
      <c r="G32" s="124">
        <v>0.0843</v>
      </c>
      <c r="H32" s="443">
        <v>0.0314</v>
      </c>
      <c r="I32" s="189">
        <v>0</v>
      </c>
      <c r="J32" s="153">
        <v>0</v>
      </c>
      <c r="K32" s="124">
        <v>0</v>
      </c>
      <c r="L32" s="124">
        <v>0</v>
      </c>
      <c r="M32" s="158">
        <v>0.0005</v>
      </c>
      <c r="N32" s="146">
        <v>0.0178</v>
      </c>
      <c r="O32" s="153">
        <v>0.4727</v>
      </c>
      <c r="P32" s="8">
        <f t="shared" si="4"/>
        <v>2.0424</v>
      </c>
    </row>
    <row r="33" spans="1:16" ht="18.75">
      <c r="A33" s="54" t="s">
        <v>40</v>
      </c>
      <c r="B33" s="489"/>
      <c r="C33" s="58" t="s">
        <v>18</v>
      </c>
      <c r="D33" s="125">
        <v>52.75306116795004</v>
      </c>
      <c r="E33" s="125">
        <v>62.83411243897391</v>
      </c>
      <c r="F33" s="125">
        <v>16.08915336107306</v>
      </c>
      <c r="G33" s="125">
        <v>5.570251302107916</v>
      </c>
      <c r="H33" s="442">
        <v>3.008250784224514</v>
      </c>
      <c r="I33" s="295">
        <v>0</v>
      </c>
      <c r="J33" s="155">
        <v>0</v>
      </c>
      <c r="K33" s="125">
        <v>0</v>
      </c>
      <c r="L33" s="125">
        <v>0</v>
      </c>
      <c r="M33" s="159">
        <v>0.05250000392441625</v>
      </c>
      <c r="N33" s="170">
        <v>7.691250435588543</v>
      </c>
      <c r="O33" s="154">
        <v>133.76896719332686</v>
      </c>
      <c r="P33" s="9">
        <f t="shared" si="4"/>
        <v>281.7675466871692</v>
      </c>
    </row>
    <row r="34" spans="1:16" ht="18.75">
      <c r="A34" s="54"/>
      <c r="B34" s="56" t="s">
        <v>20</v>
      </c>
      <c r="C34" s="65" t="s">
        <v>16</v>
      </c>
      <c r="D34" s="124">
        <v>0</v>
      </c>
      <c r="E34" s="124">
        <v>0</v>
      </c>
      <c r="F34" s="124">
        <v>0</v>
      </c>
      <c r="G34" s="124">
        <v>0</v>
      </c>
      <c r="H34" s="443">
        <v>0</v>
      </c>
      <c r="I34" s="294">
        <v>0</v>
      </c>
      <c r="J34" s="153">
        <v>0</v>
      </c>
      <c r="K34" s="124">
        <v>0</v>
      </c>
      <c r="L34" s="124">
        <v>0</v>
      </c>
      <c r="M34" s="158">
        <v>0</v>
      </c>
      <c r="N34" s="146">
        <v>0</v>
      </c>
      <c r="O34" s="153">
        <v>0</v>
      </c>
      <c r="P34" s="8">
        <f t="shared" si="4"/>
        <v>0</v>
      </c>
    </row>
    <row r="35" spans="1:16" ht="18.75">
      <c r="A35" s="54" t="s">
        <v>23</v>
      </c>
      <c r="B35" s="58" t="s">
        <v>111</v>
      </c>
      <c r="C35" s="58" t="s">
        <v>18</v>
      </c>
      <c r="D35" s="125">
        <v>0</v>
      </c>
      <c r="E35" s="125">
        <v>0</v>
      </c>
      <c r="F35" s="125">
        <v>0</v>
      </c>
      <c r="G35" s="125">
        <v>0</v>
      </c>
      <c r="H35" s="442">
        <v>0</v>
      </c>
      <c r="I35" s="295">
        <v>0</v>
      </c>
      <c r="J35" s="155">
        <v>0</v>
      </c>
      <c r="K35" s="125">
        <v>0</v>
      </c>
      <c r="L35" s="125">
        <v>0</v>
      </c>
      <c r="M35" s="159">
        <v>0</v>
      </c>
      <c r="N35" s="147">
        <v>0</v>
      </c>
      <c r="O35" s="155">
        <v>0</v>
      </c>
      <c r="P35" s="9">
        <f t="shared" si="4"/>
        <v>0</v>
      </c>
    </row>
    <row r="36" spans="1:16" s="46" customFormat="1" ht="18.75">
      <c r="A36" s="60"/>
      <c r="B36" s="486" t="s">
        <v>107</v>
      </c>
      <c r="C36" s="65" t="s">
        <v>16</v>
      </c>
      <c r="D36" s="127">
        <f>D30+D32+D34</f>
        <v>6.9921999999999995</v>
      </c>
      <c r="E36" s="161">
        <f aca="true" t="shared" si="11" ref="E36:L36">E30+E32+E34</f>
        <v>8.7767</v>
      </c>
      <c r="F36" s="127">
        <f t="shared" si="11"/>
        <v>2.1119</v>
      </c>
      <c r="G36" s="127">
        <f t="shared" si="11"/>
        <v>0.1072</v>
      </c>
      <c r="H36" s="28">
        <f t="shared" si="11"/>
        <v>0.0314</v>
      </c>
      <c r="I36" s="320">
        <f t="shared" si="11"/>
        <v>0</v>
      </c>
      <c r="J36" s="1">
        <f t="shared" si="11"/>
        <v>0</v>
      </c>
      <c r="K36" s="1">
        <f t="shared" si="11"/>
        <v>0</v>
      </c>
      <c r="L36" s="5">
        <f t="shared" si="11"/>
        <v>0</v>
      </c>
      <c r="M36" s="5">
        <f aca="true" t="shared" si="12" ref="M36:O37">+M30+M32+M34</f>
        <v>0.0241</v>
      </c>
      <c r="N36" s="5">
        <f t="shared" si="12"/>
        <v>0.044</v>
      </c>
      <c r="O36" s="5">
        <f t="shared" si="12"/>
        <v>0.6884</v>
      </c>
      <c r="P36" s="8">
        <f>SUM(D36:O36)</f>
        <v>18.7759</v>
      </c>
    </row>
    <row r="37" spans="1:16" s="46" customFormat="1" ht="18.75">
      <c r="A37" s="59"/>
      <c r="B37" s="487"/>
      <c r="C37" s="58" t="s">
        <v>18</v>
      </c>
      <c r="D37" s="436">
        <f>D31+D33+D35</f>
        <v>1029.2469678940608</v>
      </c>
      <c r="E37" s="438">
        <f aca="true" t="shared" si="13" ref="E37:L37">E31+E33+E35</f>
        <v>2428.33128072533</v>
      </c>
      <c r="F37" s="436">
        <f t="shared" si="13"/>
        <v>340.0541210383399</v>
      </c>
      <c r="G37" s="436">
        <f t="shared" si="13"/>
        <v>9.609602246350924</v>
      </c>
      <c r="H37" s="27">
        <f t="shared" si="13"/>
        <v>3.008250784224514</v>
      </c>
      <c r="I37" s="64">
        <f t="shared" si="13"/>
        <v>0</v>
      </c>
      <c r="J37" s="2">
        <f t="shared" si="13"/>
        <v>0</v>
      </c>
      <c r="K37" s="2">
        <f t="shared" si="13"/>
        <v>0</v>
      </c>
      <c r="L37" s="41">
        <f t="shared" si="13"/>
        <v>0</v>
      </c>
      <c r="M37" s="41">
        <f t="shared" si="12"/>
        <v>8.72550065223798</v>
      </c>
      <c r="N37" s="41">
        <f t="shared" si="12"/>
        <v>17.246250976729257</v>
      </c>
      <c r="O37" s="41">
        <f t="shared" si="12"/>
        <v>186.35297395194982</v>
      </c>
      <c r="P37" s="9">
        <f>SUM(D37:O37)</f>
        <v>4022.574948269223</v>
      </c>
    </row>
    <row r="38" spans="1:16" ht="18.75">
      <c r="A38" s="482" t="s">
        <v>41</v>
      </c>
      <c r="B38" s="483"/>
      <c r="C38" s="65" t="s">
        <v>16</v>
      </c>
      <c r="D38" s="124">
        <v>0.011</v>
      </c>
      <c r="E38" s="124">
        <v>0.0669</v>
      </c>
      <c r="F38" s="124">
        <v>0.073</v>
      </c>
      <c r="G38" s="124">
        <v>0.005</v>
      </c>
      <c r="H38" s="445">
        <v>0.056</v>
      </c>
      <c r="I38" s="294">
        <v>0.02</v>
      </c>
      <c r="J38" s="153">
        <v>0.02</v>
      </c>
      <c r="K38" s="124">
        <v>0.043</v>
      </c>
      <c r="L38" s="124">
        <v>0.076</v>
      </c>
      <c r="M38" s="158">
        <v>0.2238</v>
      </c>
      <c r="N38" s="146">
        <v>0.5405</v>
      </c>
      <c r="O38" s="153">
        <v>0.1108</v>
      </c>
      <c r="P38" s="8">
        <f aca="true" t="shared" si="14" ref="P38:P53">SUM(D38:O38)</f>
        <v>1.246</v>
      </c>
    </row>
    <row r="39" spans="1:16" ht="18.75">
      <c r="A39" s="484"/>
      <c r="B39" s="485"/>
      <c r="C39" s="58" t="s">
        <v>18</v>
      </c>
      <c r="D39" s="125">
        <v>6.300001333725447</v>
      </c>
      <c r="E39" s="125">
        <v>27.47850543979057</v>
      </c>
      <c r="F39" s="125">
        <v>31.762506635284215</v>
      </c>
      <c r="G39" s="125">
        <v>3.6750008590721412</v>
      </c>
      <c r="H39" s="446">
        <v>26.092506802086973</v>
      </c>
      <c r="I39" s="295">
        <v>7.612502138965707</v>
      </c>
      <c r="J39" s="154">
        <v>9.975003630386121</v>
      </c>
      <c r="K39" s="125">
        <v>18.328801968306106</v>
      </c>
      <c r="L39" s="125">
        <v>11.235000808268433</v>
      </c>
      <c r="M39" s="159">
        <v>37.010402766556474</v>
      </c>
      <c r="N39" s="170">
        <v>64.95825367886488</v>
      </c>
      <c r="O39" s="154">
        <v>34.52295443723572</v>
      </c>
      <c r="P39" s="9">
        <f t="shared" si="14"/>
        <v>278.9514404985428</v>
      </c>
    </row>
    <row r="40" spans="1:16" ht="18.75">
      <c r="A40" s="482" t="s">
        <v>42</v>
      </c>
      <c r="B40" s="483"/>
      <c r="C40" s="65" t="s">
        <v>16</v>
      </c>
      <c r="D40" s="124">
        <v>0.5578</v>
      </c>
      <c r="E40" s="124">
        <v>0.1227</v>
      </c>
      <c r="F40" s="124">
        <v>0.4635</v>
      </c>
      <c r="G40" s="124">
        <v>0.2661</v>
      </c>
      <c r="H40" s="445">
        <v>0.5045</v>
      </c>
      <c r="I40" s="294">
        <v>0.2042</v>
      </c>
      <c r="J40" s="153">
        <v>0.2612</v>
      </c>
      <c r="K40" s="124">
        <v>0.2981</v>
      </c>
      <c r="L40" s="124">
        <v>0.1531</v>
      </c>
      <c r="M40" s="158">
        <v>0.0694</v>
      </c>
      <c r="N40" s="146">
        <v>0.4674</v>
      </c>
      <c r="O40" s="153">
        <v>1.5665</v>
      </c>
      <c r="P40" s="8">
        <f t="shared" si="14"/>
        <v>4.9345</v>
      </c>
    </row>
    <row r="41" spans="1:16" ht="18.75">
      <c r="A41" s="484"/>
      <c r="B41" s="485"/>
      <c r="C41" s="58" t="s">
        <v>18</v>
      </c>
      <c r="D41" s="125">
        <v>315.0945667062782</v>
      </c>
      <c r="E41" s="125">
        <v>90.18451785340513</v>
      </c>
      <c r="F41" s="125">
        <v>186.74778901218096</v>
      </c>
      <c r="G41" s="125">
        <v>125.41202931645044</v>
      </c>
      <c r="H41" s="446">
        <v>133.88553490278107</v>
      </c>
      <c r="I41" s="150">
        <v>75.40577118756168</v>
      </c>
      <c r="J41" s="154">
        <v>76.23842774685006</v>
      </c>
      <c r="K41" s="125">
        <v>84.00000902065126</v>
      </c>
      <c r="L41" s="125">
        <v>67.92135488639813</v>
      </c>
      <c r="M41" s="159">
        <v>44.53050332868985</v>
      </c>
      <c r="N41" s="170">
        <v>190.13821076834344</v>
      </c>
      <c r="O41" s="154">
        <v>1002.5905288629718</v>
      </c>
      <c r="P41" s="9">
        <f t="shared" si="14"/>
        <v>2392.149243592562</v>
      </c>
    </row>
    <row r="42" spans="1:16" ht="18.75">
      <c r="A42" s="482" t="s">
        <v>43</v>
      </c>
      <c r="B42" s="483"/>
      <c r="C42" s="65" t="s">
        <v>16</v>
      </c>
      <c r="D42" s="124">
        <v>0</v>
      </c>
      <c r="E42" s="124">
        <v>0</v>
      </c>
      <c r="F42" s="124">
        <v>0</v>
      </c>
      <c r="G42" s="124">
        <v>0</v>
      </c>
      <c r="H42" s="443">
        <v>0</v>
      </c>
      <c r="I42" s="189">
        <v>0</v>
      </c>
      <c r="J42" s="153">
        <v>0</v>
      </c>
      <c r="K42" s="124">
        <v>0</v>
      </c>
      <c r="L42" s="124">
        <v>0</v>
      </c>
      <c r="M42" s="158">
        <v>0</v>
      </c>
      <c r="N42" s="146">
        <v>0</v>
      </c>
      <c r="O42" s="153">
        <v>0</v>
      </c>
      <c r="P42" s="8">
        <f t="shared" si="14"/>
        <v>0</v>
      </c>
    </row>
    <row r="43" spans="1:16" ht="18.75">
      <c r="A43" s="484"/>
      <c r="B43" s="485"/>
      <c r="C43" s="58" t="s">
        <v>18</v>
      </c>
      <c r="D43" s="125">
        <v>0</v>
      </c>
      <c r="E43" s="125">
        <v>0</v>
      </c>
      <c r="F43" s="125">
        <v>0</v>
      </c>
      <c r="G43" s="125">
        <v>0</v>
      </c>
      <c r="H43" s="442">
        <v>0</v>
      </c>
      <c r="I43" s="295">
        <v>0</v>
      </c>
      <c r="J43" s="155">
        <v>0</v>
      </c>
      <c r="K43" s="125">
        <v>0</v>
      </c>
      <c r="L43" s="125">
        <v>0</v>
      </c>
      <c r="M43" s="159">
        <v>0</v>
      </c>
      <c r="N43" s="147">
        <v>0</v>
      </c>
      <c r="O43" s="155">
        <v>0</v>
      </c>
      <c r="P43" s="9">
        <f t="shared" si="14"/>
        <v>0</v>
      </c>
    </row>
    <row r="44" spans="1:16" ht="18.75">
      <c r="A44" s="482" t="s">
        <v>44</v>
      </c>
      <c r="B44" s="483"/>
      <c r="C44" s="65" t="s">
        <v>16</v>
      </c>
      <c r="D44" s="124">
        <v>0</v>
      </c>
      <c r="E44" s="124">
        <v>0</v>
      </c>
      <c r="F44" s="124">
        <v>0</v>
      </c>
      <c r="G44" s="124">
        <v>0</v>
      </c>
      <c r="H44" s="445">
        <v>0</v>
      </c>
      <c r="I44" s="294">
        <v>0</v>
      </c>
      <c r="J44" s="153">
        <v>0</v>
      </c>
      <c r="K44" s="124">
        <v>0</v>
      </c>
      <c r="L44" s="124">
        <v>0.06</v>
      </c>
      <c r="M44" s="158">
        <v>0</v>
      </c>
      <c r="N44" s="146">
        <v>0.019</v>
      </c>
      <c r="O44" s="153">
        <v>0</v>
      </c>
      <c r="P44" s="8">
        <f t="shared" si="14"/>
        <v>0.079</v>
      </c>
    </row>
    <row r="45" spans="1:16" ht="18.75">
      <c r="A45" s="484"/>
      <c r="B45" s="485"/>
      <c r="C45" s="58" t="s">
        <v>18</v>
      </c>
      <c r="D45" s="125">
        <v>0</v>
      </c>
      <c r="E45" s="125">
        <v>0</v>
      </c>
      <c r="F45" s="125">
        <v>0</v>
      </c>
      <c r="G45" s="125">
        <v>0</v>
      </c>
      <c r="H45" s="446">
        <v>0</v>
      </c>
      <c r="I45" s="150">
        <v>0</v>
      </c>
      <c r="J45" s="154">
        <v>0</v>
      </c>
      <c r="K45" s="125">
        <v>0</v>
      </c>
      <c r="L45" s="125">
        <v>6.300000453234635</v>
      </c>
      <c r="M45" s="159">
        <v>0</v>
      </c>
      <c r="N45" s="170">
        <v>5.985000338956272</v>
      </c>
      <c r="O45" s="154">
        <v>0</v>
      </c>
      <c r="P45" s="9">
        <f t="shared" si="14"/>
        <v>12.285000792190907</v>
      </c>
    </row>
    <row r="46" spans="1:16" ht="18.75">
      <c r="A46" s="482" t="s">
        <v>45</v>
      </c>
      <c r="B46" s="483"/>
      <c r="C46" s="65" t="s">
        <v>16</v>
      </c>
      <c r="D46" s="124">
        <v>0.047</v>
      </c>
      <c r="E46" s="124">
        <v>0.125</v>
      </c>
      <c r="F46" s="124">
        <v>0.01</v>
      </c>
      <c r="G46" s="124">
        <v>0.19</v>
      </c>
      <c r="H46" s="445">
        <v>0</v>
      </c>
      <c r="I46" s="189">
        <v>0</v>
      </c>
      <c r="J46" s="153">
        <v>0</v>
      </c>
      <c r="K46" s="124">
        <v>0</v>
      </c>
      <c r="L46" s="124">
        <v>0</v>
      </c>
      <c r="M46" s="158">
        <v>0</v>
      </c>
      <c r="N46" s="146">
        <v>0.0424</v>
      </c>
      <c r="O46" s="153">
        <v>0.018</v>
      </c>
      <c r="P46" s="8">
        <f t="shared" si="14"/>
        <v>0.4324</v>
      </c>
    </row>
    <row r="47" spans="1:16" ht="18.75">
      <c r="A47" s="484"/>
      <c r="B47" s="485"/>
      <c r="C47" s="58" t="s">
        <v>18</v>
      </c>
      <c r="D47" s="125">
        <v>29.085006157365815</v>
      </c>
      <c r="E47" s="125">
        <v>43.05000852240784</v>
      </c>
      <c r="F47" s="125">
        <v>4.9875010419041335</v>
      </c>
      <c r="G47" s="125">
        <v>40.425009449793556</v>
      </c>
      <c r="H47" s="446">
        <v>0</v>
      </c>
      <c r="I47" s="40">
        <v>0</v>
      </c>
      <c r="J47" s="155">
        <v>0</v>
      </c>
      <c r="K47" s="125">
        <v>0</v>
      </c>
      <c r="L47" s="125">
        <v>0</v>
      </c>
      <c r="M47" s="159">
        <v>0</v>
      </c>
      <c r="N47" s="147">
        <v>10.017000567305761</v>
      </c>
      <c r="O47" s="154">
        <v>15.12000194337402</v>
      </c>
      <c r="P47" s="9">
        <f t="shared" si="14"/>
        <v>142.68452768215113</v>
      </c>
    </row>
    <row r="48" spans="1:16" ht="18.75">
      <c r="A48" s="482" t="s">
        <v>46</v>
      </c>
      <c r="B48" s="483"/>
      <c r="C48" s="65" t="s">
        <v>16</v>
      </c>
      <c r="D48" s="124">
        <v>0.004</v>
      </c>
      <c r="E48" s="124">
        <v>0.03</v>
      </c>
      <c r="F48" s="124">
        <v>0.035</v>
      </c>
      <c r="G48" s="124">
        <v>0.03</v>
      </c>
      <c r="H48" s="445">
        <v>0.075</v>
      </c>
      <c r="I48" s="294">
        <v>0.3397</v>
      </c>
      <c r="J48" s="153">
        <v>0.2335</v>
      </c>
      <c r="K48" s="124">
        <v>0.2082</v>
      </c>
      <c r="L48" s="124">
        <v>0.0025</v>
      </c>
      <c r="M48" s="158">
        <v>0.0817</v>
      </c>
      <c r="N48" s="146">
        <v>0.0366</v>
      </c>
      <c r="O48" s="153">
        <v>0.0321</v>
      </c>
      <c r="P48" s="8">
        <f t="shared" si="14"/>
        <v>1.1083</v>
      </c>
    </row>
    <row r="49" spans="1:16" ht="18.75">
      <c r="A49" s="484"/>
      <c r="B49" s="485"/>
      <c r="C49" s="58" t="s">
        <v>18</v>
      </c>
      <c r="D49" s="125">
        <v>3.1500006668627236</v>
      </c>
      <c r="E49" s="125">
        <v>8.925001766840651</v>
      </c>
      <c r="F49" s="125">
        <v>13.020002719918159</v>
      </c>
      <c r="G49" s="125">
        <v>7.980001865413792</v>
      </c>
      <c r="H49" s="446">
        <v>17.74500462596659</v>
      </c>
      <c r="I49" s="150">
        <v>34.17855960351348</v>
      </c>
      <c r="J49" s="154">
        <v>18.132456599277678</v>
      </c>
      <c r="K49" s="125">
        <v>19.058552046673015</v>
      </c>
      <c r="L49" s="125">
        <v>0.07875000566543294</v>
      </c>
      <c r="M49" s="159">
        <v>9.814350733630372</v>
      </c>
      <c r="N49" s="170">
        <v>2.142000121310666</v>
      </c>
      <c r="O49" s="154">
        <v>9.585451232018153</v>
      </c>
      <c r="P49" s="9">
        <f t="shared" si="14"/>
        <v>143.8101319870907</v>
      </c>
    </row>
    <row r="50" spans="1:16" ht="18.75">
      <c r="A50" s="482" t="s">
        <v>47</v>
      </c>
      <c r="B50" s="483"/>
      <c r="C50" s="65" t="s">
        <v>16</v>
      </c>
      <c r="D50" s="124">
        <v>0</v>
      </c>
      <c r="E50" s="124">
        <v>0</v>
      </c>
      <c r="F50" s="124">
        <v>0</v>
      </c>
      <c r="G50" s="124">
        <v>0</v>
      </c>
      <c r="H50" s="445">
        <v>0</v>
      </c>
      <c r="I50" s="189">
        <v>0</v>
      </c>
      <c r="J50" s="153">
        <v>0.03</v>
      </c>
      <c r="K50" s="124">
        <v>2.786</v>
      </c>
      <c r="L50" s="124">
        <v>8.006</v>
      </c>
      <c r="M50" s="158">
        <v>12.242</v>
      </c>
      <c r="N50" s="146">
        <v>0.108</v>
      </c>
      <c r="O50" s="153">
        <v>0.012</v>
      </c>
      <c r="P50" s="8">
        <f t="shared" si="14"/>
        <v>23.184</v>
      </c>
    </row>
    <row r="51" spans="1:16" ht="18.75">
      <c r="A51" s="484"/>
      <c r="B51" s="485"/>
      <c r="C51" s="58" t="s">
        <v>18</v>
      </c>
      <c r="D51" s="125">
        <v>0</v>
      </c>
      <c r="E51" s="125">
        <v>0</v>
      </c>
      <c r="F51" s="125">
        <v>0</v>
      </c>
      <c r="G51" s="125">
        <v>0</v>
      </c>
      <c r="H51" s="446">
        <v>0</v>
      </c>
      <c r="I51" s="295">
        <v>0</v>
      </c>
      <c r="J51" s="154">
        <v>18.480006725767975</v>
      </c>
      <c r="K51" s="125">
        <v>2576.3432766701394</v>
      </c>
      <c r="L51" s="125">
        <v>5378.520386941515</v>
      </c>
      <c r="M51" s="159">
        <v>2974.0937223158253</v>
      </c>
      <c r="N51" s="170">
        <v>87.86400497611595</v>
      </c>
      <c r="O51" s="155">
        <v>4.7880006154017725</v>
      </c>
      <c r="P51" s="9">
        <f t="shared" si="14"/>
        <v>11040.089398244765</v>
      </c>
    </row>
    <row r="52" spans="1:16" ht="18.75">
      <c r="A52" s="482" t="s">
        <v>48</v>
      </c>
      <c r="B52" s="483"/>
      <c r="C52" s="65" t="s">
        <v>16</v>
      </c>
      <c r="D52" s="124">
        <v>0</v>
      </c>
      <c r="E52" s="124">
        <v>0</v>
      </c>
      <c r="F52" s="124">
        <v>0.0087</v>
      </c>
      <c r="G52" s="124">
        <v>0.0096</v>
      </c>
      <c r="H52" s="443">
        <v>0.0045</v>
      </c>
      <c r="I52" s="294">
        <v>0.031</v>
      </c>
      <c r="J52" s="153">
        <v>0</v>
      </c>
      <c r="K52" s="124">
        <v>0.0132</v>
      </c>
      <c r="L52" s="124">
        <v>0.0344</v>
      </c>
      <c r="M52" s="158">
        <v>0.0499</v>
      </c>
      <c r="N52" s="146">
        <v>0.0142</v>
      </c>
      <c r="O52" s="153">
        <v>0.0204</v>
      </c>
      <c r="P52" s="8">
        <f t="shared" si="14"/>
        <v>0.18589999999999998</v>
      </c>
    </row>
    <row r="53" spans="1:16" ht="18.75">
      <c r="A53" s="484"/>
      <c r="B53" s="485"/>
      <c r="C53" s="58" t="s">
        <v>18</v>
      </c>
      <c r="D53" s="125">
        <v>0</v>
      </c>
      <c r="E53" s="125">
        <v>0</v>
      </c>
      <c r="F53" s="125">
        <v>2.047500427729065</v>
      </c>
      <c r="G53" s="125">
        <v>10.300502407856488</v>
      </c>
      <c r="H53" s="442">
        <v>4.147501081217044</v>
      </c>
      <c r="I53" s="295">
        <v>12.972753645092594</v>
      </c>
      <c r="J53" s="154">
        <v>0</v>
      </c>
      <c r="K53" s="125">
        <v>2.7720002976814917</v>
      </c>
      <c r="L53" s="125">
        <v>6.116250440015292</v>
      </c>
      <c r="M53" s="159">
        <v>15.750001177324872</v>
      </c>
      <c r="N53" s="170">
        <v>7.843500444211115</v>
      </c>
      <c r="O53" s="154">
        <v>1.304100167616009</v>
      </c>
      <c r="P53" s="9">
        <f t="shared" si="14"/>
        <v>63.25411008874398</v>
      </c>
    </row>
    <row r="54" spans="1:16" ht="18.75">
      <c r="A54" s="54" t="s">
        <v>0</v>
      </c>
      <c r="B54" s="488" t="s">
        <v>132</v>
      </c>
      <c r="C54" s="65" t="s">
        <v>16</v>
      </c>
      <c r="D54" s="124">
        <v>0.3075</v>
      </c>
      <c r="E54" s="124">
        <v>0.3468</v>
      </c>
      <c r="F54" s="124">
        <v>0.4493</v>
      </c>
      <c r="G54" s="124">
        <v>0.4054</v>
      </c>
      <c r="H54" s="445">
        <v>0.4249</v>
      </c>
      <c r="I54" s="294">
        <v>0.6293</v>
      </c>
      <c r="J54" s="153">
        <v>0.3884</v>
      </c>
      <c r="K54" s="124">
        <v>0.4619</v>
      </c>
      <c r="L54" s="124">
        <v>0.3755</v>
      </c>
      <c r="M54" s="158">
        <v>0.3489</v>
      </c>
      <c r="N54" s="146">
        <v>0.5119</v>
      </c>
      <c r="O54" s="153">
        <v>0.8812</v>
      </c>
      <c r="P54" s="8">
        <f aca="true" t="shared" si="15" ref="P54:P67">SUM(D54:O54)</f>
        <v>5.531</v>
      </c>
    </row>
    <row r="55" spans="1:16" ht="18.75">
      <c r="A55" s="54" t="s">
        <v>38</v>
      </c>
      <c r="B55" s="489"/>
      <c r="C55" s="58" t="s">
        <v>18</v>
      </c>
      <c r="D55" s="125">
        <v>274.56980812708935</v>
      </c>
      <c r="E55" s="125">
        <v>309.51906127403373</v>
      </c>
      <c r="F55" s="125">
        <v>401.8382339452289</v>
      </c>
      <c r="G55" s="125">
        <v>362.49158473642154</v>
      </c>
      <c r="H55" s="446">
        <v>402.94285504365735</v>
      </c>
      <c r="I55" s="150">
        <v>609.0810211399738</v>
      </c>
      <c r="J55" s="154">
        <v>355.362129333461</v>
      </c>
      <c r="K55" s="125">
        <v>429.08464607883974</v>
      </c>
      <c r="L55" s="125">
        <v>357.5313257215188</v>
      </c>
      <c r="M55" s="159">
        <v>330.8130247285316</v>
      </c>
      <c r="N55" s="170">
        <v>501.8107784196995</v>
      </c>
      <c r="O55" s="154">
        <v>841.9951082216406</v>
      </c>
      <c r="P55" s="9">
        <f t="shared" si="15"/>
        <v>5177.039576770096</v>
      </c>
    </row>
    <row r="56" spans="1:16" ht="18.75">
      <c r="A56" s="54" t="s">
        <v>17</v>
      </c>
      <c r="B56" s="56" t="s">
        <v>20</v>
      </c>
      <c r="C56" s="65" t="s">
        <v>16</v>
      </c>
      <c r="D56" s="124">
        <v>1.1722</v>
      </c>
      <c r="E56" s="124">
        <v>0.632</v>
      </c>
      <c r="F56" s="124">
        <v>0.576</v>
      </c>
      <c r="G56" s="124">
        <v>0.8071</v>
      </c>
      <c r="H56" s="452">
        <v>0.6582</v>
      </c>
      <c r="I56" s="463">
        <v>0.1307</v>
      </c>
      <c r="J56" s="153">
        <v>0.7794</v>
      </c>
      <c r="K56" s="124">
        <v>6.1621</v>
      </c>
      <c r="L56" s="124">
        <v>17.9243</v>
      </c>
      <c r="M56" s="158">
        <v>10.8936</v>
      </c>
      <c r="N56" s="146">
        <v>2.8748</v>
      </c>
      <c r="O56" s="153">
        <v>2.8812</v>
      </c>
      <c r="P56" s="8">
        <f t="shared" si="15"/>
        <v>45.4916</v>
      </c>
    </row>
    <row r="57" spans="1:16" ht="18.75">
      <c r="A57" s="54" t="s">
        <v>23</v>
      </c>
      <c r="B57" s="58" t="s">
        <v>113</v>
      </c>
      <c r="C57" s="58" t="s">
        <v>18</v>
      </c>
      <c r="D57" s="125">
        <v>119.38397527387494</v>
      </c>
      <c r="E57" s="125">
        <v>56.007011087444745</v>
      </c>
      <c r="F57" s="125">
        <v>67.31551406241557</v>
      </c>
      <c r="G57" s="125">
        <v>153.48378587853438</v>
      </c>
      <c r="H57" s="462">
        <v>105.19427742322266</v>
      </c>
      <c r="I57" s="453">
        <v>28.36050796875362</v>
      </c>
      <c r="J57" s="455">
        <v>162.62405918675816</v>
      </c>
      <c r="K57" s="125">
        <v>527.1893066141711</v>
      </c>
      <c r="L57" s="125">
        <v>1268.8064412804736</v>
      </c>
      <c r="M57" s="159">
        <v>907.1780178122644</v>
      </c>
      <c r="N57" s="170">
        <v>261.40801480465854</v>
      </c>
      <c r="O57" s="154">
        <v>229.53632950230698</v>
      </c>
      <c r="P57" s="9">
        <f t="shared" si="15"/>
        <v>3886.4872408948786</v>
      </c>
    </row>
    <row r="58" spans="1:16" s="46" customFormat="1" ht="18.75">
      <c r="A58" s="60"/>
      <c r="B58" s="486" t="s">
        <v>107</v>
      </c>
      <c r="C58" s="65" t="s">
        <v>16</v>
      </c>
      <c r="D58" s="127">
        <f>D54+D56</f>
        <v>1.4796999999999998</v>
      </c>
      <c r="E58" s="158">
        <f aca="true" t="shared" si="16" ref="E58:L58">E54+E56</f>
        <v>0.9788</v>
      </c>
      <c r="F58" s="127">
        <f t="shared" si="16"/>
        <v>1.0252999999999999</v>
      </c>
      <c r="G58" s="127">
        <f t="shared" si="16"/>
        <v>1.2125</v>
      </c>
      <c r="H58" s="28">
        <f t="shared" si="16"/>
        <v>1.0831</v>
      </c>
      <c r="I58" s="320">
        <f t="shared" si="16"/>
        <v>0.76</v>
      </c>
      <c r="J58" s="1">
        <f t="shared" si="16"/>
        <v>1.1678</v>
      </c>
      <c r="K58" s="1">
        <f t="shared" si="16"/>
        <v>6.624</v>
      </c>
      <c r="L58" s="5">
        <f t="shared" si="16"/>
        <v>18.299799999999998</v>
      </c>
      <c r="M58" s="5">
        <f aca="true" t="shared" si="17" ref="M58:O59">+M54+M56</f>
        <v>11.2425</v>
      </c>
      <c r="N58" s="5">
        <f t="shared" si="17"/>
        <v>3.3867000000000003</v>
      </c>
      <c r="O58" s="5">
        <f t="shared" si="17"/>
        <v>3.7624000000000004</v>
      </c>
      <c r="P58" s="8">
        <f>SUM(D58:O58)</f>
        <v>51.0226</v>
      </c>
    </row>
    <row r="59" spans="1:16" s="46" customFormat="1" ht="18.75">
      <c r="A59" s="59"/>
      <c r="B59" s="487"/>
      <c r="C59" s="58" t="s">
        <v>18</v>
      </c>
      <c r="D59" s="436">
        <f>D55+D57</f>
        <v>393.9537834009643</v>
      </c>
      <c r="E59" s="159">
        <f aca="true" t="shared" si="18" ref="E59:L59">E55+E57</f>
        <v>365.5260723614785</v>
      </c>
      <c r="F59" s="436">
        <f t="shared" si="18"/>
        <v>469.1537480076445</v>
      </c>
      <c r="G59" s="436">
        <f t="shared" si="18"/>
        <v>515.9753706149559</v>
      </c>
      <c r="H59" s="27">
        <f t="shared" si="18"/>
        <v>508.13713246688</v>
      </c>
      <c r="I59" s="64">
        <f t="shared" si="18"/>
        <v>637.4415291087274</v>
      </c>
      <c r="J59" s="2">
        <f t="shared" si="18"/>
        <v>517.9861885202191</v>
      </c>
      <c r="K59" s="2">
        <f t="shared" si="18"/>
        <v>956.2739526930109</v>
      </c>
      <c r="L59" s="41">
        <f t="shared" si="18"/>
        <v>1626.3377670019922</v>
      </c>
      <c r="M59" s="41">
        <f t="shared" si="17"/>
        <v>1237.9910425407961</v>
      </c>
      <c r="N59" s="41">
        <f t="shared" si="17"/>
        <v>763.218793224358</v>
      </c>
      <c r="O59" s="41">
        <f t="shared" si="17"/>
        <v>1071.5314377239476</v>
      </c>
      <c r="P59" s="9">
        <f>SUM(D59:O59)</f>
        <v>9063.526817664975</v>
      </c>
    </row>
    <row r="60" spans="1:16" ht="18.75">
      <c r="A60" s="54" t="s">
        <v>0</v>
      </c>
      <c r="B60" s="488" t="s">
        <v>115</v>
      </c>
      <c r="C60" s="65" t="s">
        <v>16</v>
      </c>
      <c r="D60" s="124">
        <v>0.5463</v>
      </c>
      <c r="E60" s="124">
        <v>0.0223</v>
      </c>
      <c r="F60" s="124">
        <v>0.0259</v>
      </c>
      <c r="G60" s="124">
        <v>0.2791</v>
      </c>
      <c r="H60" s="445">
        <v>0.6281</v>
      </c>
      <c r="I60" s="294">
        <v>1.3272</v>
      </c>
      <c r="J60" s="153">
        <v>0.617</v>
      </c>
      <c r="K60" s="124">
        <v>0.0035</v>
      </c>
      <c r="L60" s="124">
        <v>0.244</v>
      </c>
      <c r="M60" s="158">
        <v>1.1716</v>
      </c>
      <c r="N60" s="146">
        <v>10.6865</v>
      </c>
      <c r="O60" s="153">
        <v>7.5063</v>
      </c>
      <c r="P60" s="8">
        <f t="shared" si="15"/>
        <v>23.0578</v>
      </c>
    </row>
    <row r="61" spans="1:16" ht="18.75">
      <c r="A61" s="54" t="s">
        <v>49</v>
      </c>
      <c r="B61" s="489"/>
      <c r="C61" s="58" t="s">
        <v>18</v>
      </c>
      <c r="D61" s="125">
        <v>45.40305961193701</v>
      </c>
      <c r="E61" s="125">
        <v>4.672500924993047</v>
      </c>
      <c r="F61" s="125">
        <v>2.0580004299225476</v>
      </c>
      <c r="G61" s="125">
        <v>26.885256284726335</v>
      </c>
      <c r="H61" s="446">
        <v>43.717811396848816</v>
      </c>
      <c r="I61" s="295">
        <v>107.09688009214968</v>
      </c>
      <c r="J61" s="154">
        <v>51.828018862722</v>
      </c>
      <c r="K61" s="125">
        <v>0.03675000394653493</v>
      </c>
      <c r="L61" s="125">
        <v>20.496001474523347</v>
      </c>
      <c r="M61" s="159">
        <v>132.29580988921498</v>
      </c>
      <c r="N61" s="170">
        <v>809.7967958622703</v>
      </c>
      <c r="O61" s="154">
        <v>579.5108244845327</v>
      </c>
      <c r="P61" s="9">
        <f t="shared" si="15"/>
        <v>1823.7977093177874</v>
      </c>
    </row>
    <row r="62" spans="1:16" ht="18.75">
      <c r="A62" s="54" t="s">
        <v>0</v>
      </c>
      <c r="B62" s="56" t="s">
        <v>50</v>
      </c>
      <c r="C62" s="65" t="s">
        <v>16</v>
      </c>
      <c r="D62" s="124">
        <v>5</v>
      </c>
      <c r="E62" s="124">
        <v>2.7</v>
      </c>
      <c r="F62" s="124">
        <v>0.44</v>
      </c>
      <c r="G62" s="124">
        <v>0.36</v>
      </c>
      <c r="H62" s="443">
        <v>1.983</v>
      </c>
      <c r="I62" s="294">
        <v>0.41</v>
      </c>
      <c r="J62" s="153">
        <v>4.683</v>
      </c>
      <c r="K62" s="124">
        <v>16.565</v>
      </c>
      <c r="L62" s="124">
        <v>54.125</v>
      </c>
      <c r="M62" s="158">
        <v>18.971</v>
      </c>
      <c r="N62" s="146">
        <v>15.193</v>
      </c>
      <c r="O62" s="153">
        <v>3.349</v>
      </c>
      <c r="P62" s="8">
        <f t="shared" si="15"/>
        <v>123.77900000000001</v>
      </c>
    </row>
    <row r="63" spans="1:16" ht="18.75">
      <c r="A63" s="54" t="s">
        <v>51</v>
      </c>
      <c r="B63" s="58" t="s">
        <v>116</v>
      </c>
      <c r="C63" s="58" t="s">
        <v>18</v>
      </c>
      <c r="D63" s="125">
        <v>628.803133119137</v>
      </c>
      <c r="E63" s="125">
        <v>302.4000598647185</v>
      </c>
      <c r="F63" s="125">
        <v>49.56001035323686</v>
      </c>
      <c r="G63" s="125">
        <v>37.8000088361706</v>
      </c>
      <c r="H63" s="442">
        <v>279.07747275304195</v>
      </c>
      <c r="I63" s="150">
        <v>47.355013305841844</v>
      </c>
      <c r="J63" s="155">
        <v>653.3774377956411</v>
      </c>
      <c r="K63" s="125">
        <v>1951.3475095526605</v>
      </c>
      <c r="L63" s="125">
        <v>5356.260385340087</v>
      </c>
      <c r="M63" s="159">
        <v>1739.3566300182647</v>
      </c>
      <c r="N63" s="170">
        <v>1372.4550777280251</v>
      </c>
      <c r="O63" s="154">
        <v>329.82604239254493</v>
      </c>
      <c r="P63" s="9">
        <f t="shared" si="15"/>
        <v>12747.618781059371</v>
      </c>
    </row>
    <row r="64" spans="1:16" ht="18.75">
      <c r="A64" s="54" t="s">
        <v>0</v>
      </c>
      <c r="B64" s="488" t="s">
        <v>53</v>
      </c>
      <c r="C64" s="65" t="s">
        <v>16</v>
      </c>
      <c r="D64" s="124">
        <v>0</v>
      </c>
      <c r="E64" s="124">
        <v>0</v>
      </c>
      <c r="F64" s="124">
        <v>0</v>
      </c>
      <c r="G64" s="124">
        <v>0</v>
      </c>
      <c r="H64" s="443">
        <v>0</v>
      </c>
      <c r="I64" s="189">
        <v>0</v>
      </c>
      <c r="J64" s="153">
        <v>0</v>
      </c>
      <c r="K64" s="124">
        <v>0</v>
      </c>
      <c r="L64" s="124">
        <v>0</v>
      </c>
      <c r="M64" s="158">
        <v>0</v>
      </c>
      <c r="N64" s="146">
        <v>0.06</v>
      </c>
      <c r="O64" s="153">
        <v>0</v>
      </c>
      <c r="P64" s="8">
        <f t="shared" si="15"/>
        <v>0.06</v>
      </c>
    </row>
    <row r="65" spans="1:16" ht="18.75">
      <c r="A65" s="54" t="s">
        <v>23</v>
      </c>
      <c r="B65" s="489"/>
      <c r="C65" s="58" t="s">
        <v>18</v>
      </c>
      <c r="D65" s="125">
        <v>0</v>
      </c>
      <c r="E65" s="125">
        <v>0</v>
      </c>
      <c r="F65" s="125">
        <v>0</v>
      </c>
      <c r="G65" s="125">
        <v>0</v>
      </c>
      <c r="H65" s="442">
        <v>0</v>
      </c>
      <c r="I65" s="295">
        <v>0</v>
      </c>
      <c r="J65" s="155">
        <v>0</v>
      </c>
      <c r="K65" s="125">
        <v>0</v>
      </c>
      <c r="L65" s="125">
        <v>0</v>
      </c>
      <c r="M65" s="159">
        <v>0</v>
      </c>
      <c r="N65" s="171">
        <v>3.150000178398038</v>
      </c>
      <c r="O65" s="154">
        <v>0</v>
      </c>
      <c r="P65" s="9">
        <f t="shared" si="15"/>
        <v>3.150000178398038</v>
      </c>
    </row>
    <row r="66" spans="1:16" ht="18.75">
      <c r="A66" s="54"/>
      <c r="B66" s="56" t="s">
        <v>20</v>
      </c>
      <c r="C66" s="65" t="s">
        <v>16</v>
      </c>
      <c r="D66" s="124">
        <v>0</v>
      </c>
      <c r="E66" s="124">
        <v>0.03</v>
      </c>
      <c r="F66" s="124">
        <v>0</v>
      </c>
      <c r="G66" s="124">
        <v>0.011</v>
      </c>
      <c r="H66" s="443">
        <v>0.018</v>
      </c>
      <c r="I66" s="294">
        <v>0</v>
      </c>
      <c r="J66" s="153">
        <v>0.129</v>
      </c>
      <c r="K66" s="124">
        <v>0.318</v>
      </c>
      <c r="L66" s="124">
        <v>6.098</v>
      </c>
      <c r="M66" s="158">
        <v>1.432</v>
      </c>
      <c r="N66" s="146">
        <v>0.577</v>
      </c>
      <c r="O66" s="153">
        <v>0.146</v>
      </c>
      <c r="P66" s="8">
        <f t="shared" si="15"/>
        <v>8.759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28">
        <v>0</v>
      </c>
      <c r="E67" s="128">
        <v>3.150000623590818</v>
      </c>
      <c r="F67" s="128">
        <v>0</v>
      </c>
      <c r="G67" s="128">
        <v>1.1550002699941015</v>
      </c>
      <c r="H67" s="448">
        <v>0.9450002463532504</v>
      </c>
      <c r="I67" s="151">
        <v>0</v>
      </c>
      <c r="J67" s="156">
        <v>8.557503114489148</v>
      </c>
      <c r="K67" s="128">
        <v>18.43800198003295</v>
      </c>
      <c r="L67" s="128">
        <v>183.04651316873233</v>
      </c>
      <c r="M67" s="162">
        <v>55.32345413547135</v>
      </c>
      <c r="N67" s="172">
        <v>11.224500635691676</v>
      </c>
      <c r="O67" s="156">
        <v>1.3020001673460961</v>
      </c>
      <c r="P67" s="10">
        <f t="shared" si="15"/>
        <v>283.1419743417017</v>
      </c>
    </row>
    <row r="68" spans="4:16" ht="18.75">
      <c r="D68" s="129"/>
      <c r="E68" s="129"/>
      <c r="F68" s="129"/>
      <c r="G68" s="129"/>
      <c r="H68" s="461"/>
      <c r="I68" s="152"/>
      <c r="J68" s="129"/>
      <c r="K68" s="129"/>
      <c r="L68" s="129"/>
      <c r="M68" s="163"/>
      <c r="N68" s="129"/>
      <c r="O68" s="129"/>
      <c r="P68" s="11"/>
    </row>
    <row r="69" spans="1:16" ht="19.5" thickBot="1">
      <c r="A69" s="12"/>
      <c r="B69" s="47" t="s">
        <v>1</v>
      </c>
      <c r="C69" s="12"/>
      <c r="D69" s="130"/>
      <c r="E69" s="130"/>
      <c r="F69" s="130"/>
      <c r="G69" s="130"/>
      <c r="H69" s="129"/>
      <c r="I69" s="130"/>
      <c r="J69" s="130"/>
      <c r="K69" s="130"/>
      <c r="L69" s="130"/>
      <c r="M69" s="164"/>
      <c r="N69" s="130"/>
      <c r="O69" s="130"/>
      <c r="P69" s="12"/>
    </row>
    <row r="70" spans="1:16" ht="18.75">
      <c r="A70" s="59"/>
      <c r="B70" s="64"/>
      <c r="C70" s="64"/>
      <c r="D70" s="131" t="s">
        <v>221</v>
      </c>
      <c r="E70" s="131" t="s">
        <v>221</v>
      </c>
      <c r="F70" s="131" t="s">
        <v>221</v>
      </c>
      <c r="G70" s="439" t="s">
        <v>221</v>
      </c>
      <c r="H70" s="470" t="s">
        <v>221</v>
      </c>
      <c r="I70" s="131" t="s">
        <v>221</v>
      </c>
      <c r="J70" s="131" t="s">
        <v>221</v>
      </c>
      <c r="K70" s="131" t="s">
        <v>221</v>
      </c>
      <c r="L70" s="131" t="s">
        <v>221</v>
      </c>
      <c r="M70" s="165" t="s">
        <v>221</v>
      </c>
      <c r="N70" s="173" t="s">
        <v>221</v>
      </c>
      <c r="O70" s="131" t="s">
        <v>221</v>
      </c>
      <c r="P70" s="52" t="s">
        <v>14</v>
      </c>
    </row>
    <row r="71" spans="1:16" s="46" customFormat="1" ht="18.75">
      <c r="A71" s="53" t="s">
        <v>49</v>
      </c>
      <c r="B71" s="486" t="s">
        <v>114</v>
      </c>
      <c r="C71" s="65" t="s">
        <v>16</v>
      </c>
      <c r="D71" s="127">
        <f>D60+D62+D64+D66</f>
        <v>5.5463000000000005</v>
      </c>
      <c r="E71" s="161">
        <f aca="true" t="shared" si="19" ref="E71:L71">E60+E62+E64+E66</f>
        <v>2.7523</v>
      </c>
      <c r="F71" s="127">
        <f t="shared" si="19"/>
        <v>0.4659</v>
      </c>
      <c r="G71" s="127">
        <f t="shared" si="19"/>
        <v>0.6501</v>
      </c>
      <c r="H71" s="28">
        <f t="shared" si="19"/>
        <v>2.6290999999999998</v>
      </c>
      <c r="I71" s="320">
        <f t="shared" si="19"/>
        <v>1.7371999999999999</v>
      </c>
      <c r="J71" s="1">
        <f t="shared" si="19"/>
        <v>5.429</v>
      </c>
      <c r="K71" s="1">
        <f t="shared" si="19"/>
        <v>16.8865</v>
      </c>
      <c r="L71" s="5">
        <f t="shared" si="19"/>
        <v>60.467</v>
      </c>
      <c r="M71" s="5">
        <f aca="true" t="shared" si="20" ref="M71:P72">+M60+M62+M64+M66</f>
        <v>21.5746</v>
      </c>
      <c r="N71" s="5">
        <f t="shared" si="20"/>
        <v>26.5165</v>
      </c>
      <c r="O71" s="5">
        <f t="shared" si="20"/>
        <v>11.0013</v>
      </c>
      <c r="P71" s="8">
        <f t="shared" si="20"/>
        <v>155.6558</v>
      </c>
    </row>
    <row r="72" spans="1:16" s="46" customFormat="1" ht="18.75">
      <c r="A72" s="81" t="s">
        <v>51</v>
      </c>
      <c r="B72" s="487"/>
      <c r="C72" s="58" t="s">
        <v>18</v>
      </c>
      <c r="D72" s="436">
        <f>D61+D63+D65+D67</f>
        <v>674.206192731074</v>
      </c>
      <c r="E72" s="438">
        <f aca="true" t="shared" si="21" ref="E72:L72">E61+E63+E65+E67</f>
        <v>310.2225614133024</v>
      </c>
      <c r="F72" s="436">
        <f t="shared" si="21"/>
        <v>51.61801078315941</v>
      </c>
      <c r="G72" s="436">
        <f t="shared" si="21"/>
        <v>65.84026539089103</v>
      </c>
      <c r="H72" s="27">
        <f t="shared" si="21"/>
        <v>323.740284396244</v>
      </c>
      <c r="I72" s="64">
        <f t="shared" si="21"/>
        <v>154.4518933979915</v>
      </c>
      <c r="J72" s="2">
        <f t="shared" si="21"/>
        <v>713.7629597728522</v>
      </c>
      <c r="K72" s="2">
        <f t="shared" si="21"/>
        <v>1969.82226153664</v>
      </c>
      <c r="L72" s="41">
        <f t="shared" si="21"/>
        <v>5559.802899983342</v>
      </c>
      <c r="M72" s="111">
        <f t="shared" si="20"/>
        <v>1926.975894042951</v>
      </c>
      <c r="N72" s="41">
        <f t="shared" si="20"/>
        <v>2196.626374404385</v>
      </c>
      <c r="O72" s="41">
        <f t="shared" si="20"/>
        <v>910.6388670444238</v>
      </c>
      <c r="P72" s="9">
        <f t="shared" si="20"/>
        <v>14857.708464897258</v>
      </c>
    </row>
    <row r="73" spans="1:16" ht="18.75">
      <c r="A73" s="54" t="s">
        <v>0</v>
      </c>
      <c r="B73" s="488" t="s">
        <v>54</v>
      </c>
      <c r="C73" s="65" t="s">
        <v>16</v>
      </c>
      <c r="D73" s="124">
        <v>1.4774</v>
      </c>
      <c r="E73" s="124">
        <v>1.5057</v>
      </c>
      <c r="F73" s="124">
        <v>2.809</v>
      </c>
      <c r="G73" s="124">
        <v>1.797</v>
      </c>
      <c r="H73" s="448">
        <v>2.1392</v>
      </c>
      <c r="I73" s="294">
        <v>0.51</v>
      </c>
      <c r="J73" s="153">
        <v>0.5405</v>
      </c>
      <c r="K73" s="124">
        <v>0.7567</v>
      </c>
      <c r="L73" s="124">
        <v>0.7066</v>
      </c>
      <c r="M73" s="158">
        <v>0.7712</v>
      </c>
      <c r="N73" s="146">
        <v>0.7598</v>
      </c>
      <c r="O73" s="153">
        <v>1.1351</v>
      </c>
      <c r="P73" s="8">
        <f aca="true" t="shared" si="22" ref="P73:P78">SUM(D73:O73)</f>
        <v>14.9082</v>
      </c>
    </row>
    <row r="74" spans="1:16" ht="18.75">
      <c r="A74" s="54" t="s">
        <v>34</v>
      </c>
      <c r="B74" s="489"/>
      <c r="C74" s="58" t="s">
        <v>18</v>
      </c>
      <c r="D74" s="125">
        <v>2179.8771114852316</v>
      </c>
      <c r="E74" s="125">
        <v>2408.0914767185513</v>
      </c>
      <c r="F74" s="125">
        <v>3451.3696210016083</v>
      </c>
      <c r="G74" s="125">
        <v>2838.7386635865937</v>
      </c>
      <c r="H74" s="444">
        <v>3046.52329420182</v>
      </c>
      <c r="I74" s="40">
        <v>868.617994064838</v>
      </c>
      <c r="J74" s="154">
        <v>955.6788478177407</v>
      </c>
      <c r="K74" s="125">
        <v>1495.9299106459594</v>
      </c>
      <c r="L74" s="125">
        <v>1392.930100210178</v>
      </c>
      <c r="M74" s="159">
        <v>1492.9741116009795</v>
      </c>
      <c r="N74" s="170">
        <v>1421.9153305291716</v>
      </c>
      <c r="O74" s="154">
        <v>2127.636273465114</v>
      </c>
      <c r="P74" s="9">
        <f t="shared" si="22"/>
        <v>23680.28273532779</v>
      </c>
    </row>
    <row r="75" spans="1:16" ht="18.75">
      <c r="A75" s="54" t="s">
        <v>0</v>
      </c>
      <c r="B75" s="488" t="s">
        <v>55</v>
      </c>
      <c r="C75" s="65" t="s">
        <v>16</v>
      </c>
      <c r="D75" s="124">
        <v>0</v>
      </c>
      <c r="E75" s="124">
        <v>0</v>
      </c>
      <c r="F75" s="124">
        <v>0</v>
      </c>
      <c r="G75" s="124">
        <v>0</v>
      </c>
      <c r="H75" s="443">
        <v>0</v>
      </c>
      <c r="I75" s="294">
        <v>0</v>
      </c>
      <c r="J75" s="153">
        <v>0</v>
      </c>
      <c r="K75" s="124">
        <v>0</v>
      </c>
      <c r="L75" s="124">
        <v>0</v>
      </c>
      <c r="M75" s="158">
        <v>0</v>
      </c>
      <c r="N75" s="146">
        <v>0</v>
      </c>
      <c r="O75" s="153">
        <v>0</v>
      </c>
      <c r="P75" s="8">
        <f t="shared" si="22"/>
        <v>0</v>
      </c>
    </row>
    <row r="76" spans="1:16" ht="18.75">
      <c r="A76" s="54" t="s">
        <v>0</v>
      </c>
      <c r="B76" s="489"/>
      <c r="C76" s="58" t="s">
        <v>18</v>
      </c>
      <c r="D76" s="125">
        <v>0</v>
      </c>
      <c r="E76" s="125">
        <v>0</v>
      </c>
      <c r="F76" s="125">
        <v>0</v>
      </c>
      <c r="G76" s="125">
        <v>0</v>
      </c>
      <c r="H76" s="442">
        <v>0</v>
      </c>
      <c r="I76" s="295">
        <v>0</v>
      </c>
      <c r="J76" s="155">
        <v>0</v>
      </c>
      <c r="K76" s="125">
        <v>0</v>
      </c>
      <c r="L76" s="125">
        <v>0</v>
      </c>
      <c r="M76" s="159">
        <v>0</v>
      </c>
      <c r="N76" s="147">
        <v>0</v>
      </c>
      <c r="O76" s="155">
        <v>0</v>
      </c>
      <c r="P76" s="9">
        <f t="shared" si="22"/>
        <v>0</v>
      </c>
    </row>
    <row r="77" spans="1:16" ht="18.75">
      <c r="A77" s="54" t="s">
        <v>56</v>
      </c>
      <c r="B77" s="56" t="s">
        <v>57</v>
      </c>
      <c r="C77" s="65" t="s">
        <v>16</v>
      </c>
      <c r="D77" s="124">
        <v>0</v>
      </c>
      <c r="E77" s="124">
        <v>0</v>
      </c>
      <c r="F77" s="124">
        <v>0</v>
      </c>
      <c r="G77" s="124">
        <v>0</v>
      </c>
      <c r="H77" s="445">
        <v>0</v>
      </c>
      <c r="I77" s="294">
        <v>0</v>
      </c>
      <c r="J77" s="153">
        <v>0</v>
      </c>
      <c r="K77" s="124">
        <v>0</v>
      </c>
      <c r="L77" s="124">
        <v>0</v>
      </c>
      <c r="M77" s="158">
        <v>0</v>
      </c>
      <c r="N77" s="146">
        <v>0</v>
      </c>
      <c r="O77" s="153">
        <v>0</v>
      </c>
      <c r="P77" s="8">
        <f t="shared" si="22"/>
        <v>0</v>
      </c>
    </row>
    <row r="78" spans="1:16" ht="18.75">
      <c r="A78" s="54"/>
      <c r="B78" s="58" t="s">
        <v>58</v>
      </c>
      <c r="C78" s="58" t="s">
        <v>18</v>
      </c>
      <c r="D78" s="125">
        <v>0</v>
      </c>
      <c r="E78" s="125">
        <v>0</v>
      </c>
      <c r="F78" s="125">
        <v>0</v>
      </c>
      <c r="G78" s="125">
        <v>0</v>
      </c>
      <c r="H78" s="446">
        <v>0</v>
      </c>
      <c r="I78" s="150">
        <v>0</v>
      </c>
      <c r="J78" s="155">
        <v>0</v>
      </c>
      <c r="K78" s="125">
        <v>0</v>
      </c>
      <c r="L78" s="125">
        <v>0</v>
      </c>
      <c r="M78" s="159">
        <v>0</v>
      </c>
      <c r="N78" s="147">
        <v>0</v>
      </c>
      <c r="O78" s="155">
        <v>0</v>
      </c>
      <c r="P78" s="9">
        <f t="shared" si="22"/>
        <v>0</v>
      </c>
    </row>
    <row r="79" spans="1:16" ht="18.75">
      <c r="A79" s="54"/>
      <c r="B79" s="488" t="s">
        <v>59</v>
      </c>
      <c r="C79" s="65" t="s">
        <v>16</v>
      </c>
      <c r="D79" s="124">
        <v>0</v>
      </c>
      <c r="E79" s="124">
        <v>0</v>
      </c>
      <c r="F79" s="124">
        <v>0</v>
      </c>
      <c r="G79" s="124">
        <v>0</v>
      </c>
      <c r="H79" s="443">
        <v>0</v>
      </c>
      <c r="I79" s="189">
        <v>0</v>
      </c>
      <c r="J79" s="153">
        <v>0</v>
      </c>
      <c r="K79" s="124">
        <v>0</v>
      </c>
      <c r="L79" s="124">
        <v>0</v>
      </c>
      <c r="M79" s="158">
        <v>0</v>
      </c>
      <c r="N79" s="146">
        <v>0</v>
      </c>
      <c r="O79" s="153">
        <v>0</v>
      </c>
      <c r="P79" s="8">
        <f aca="true" t="shared" si="23" ref="P79:P102">SUM(D79:O79)</f>
        <v>0</v>
      </c>
    </row>
    <row r="80" spans="1:16" ht="18.75">
      <c r="A80" s="54" t="s">
        <v>17</v>
      </c>
      <c r="B80" s="489"/>
      <c r="C80" s="58" t="s">
        <v>18</v>
      </c>
      <c r="D80" s="125">
        <v>0</v>
      </c>
      <c r="E80" s="125">
        <v>0</v>
      </c>
      <c r="F80" s="125">
        <v>0</v>
      </c>
      <c r="G80" s="125">
        <v>0</v>
      </c>
      <c r="H80" s="442">
        <v>0</v>
      </c>
      <c r="I80" s="295">
        <v>0</v>
      </c>
      <c r="J80" s="155">
        <v>0</v>
      </c>
      <c r="K80" s="125">
        <v>0</v>
      </c>
      <c r="L80" s="125">
        <v>0</v>
      </c>
      <c r="M80" s="159">
        <v>0</v>
      </c>
      <c r="N80" s="147">
        <v>0</v>
      </c>
      <c r="O80" s="155">
        <v>0</v>
      </c>
      <c r="P80" s="9">
        <f t="shared" si="23"/>
        <v>0</v>
      </c>
    </row>
    <row r="81" spans="1:16" ht="18.75">
      <c r="A81" s="54"/>
      <c r="B81" s="56" t="s">
        <v>20</v>
      </c>
      <c r="C81" s="65" t="s">
        <v>16</v>
      </c>
      <c r="D81" s="124">
        <v>3.5189</v>
      </c>
      <c r="E81" s="124">
        <v>3.0091</v>
      </c>
      <c r="F81" s="124">
        <v>7.5834</v>
      </c>
      <c r="G81" s="124">
        <v>8.8104</v>
      </c>
      <c r="H81" s="445">
        <v>10.0293</v>
      </c>
      <c r="I81" s="468">
        <v>4.3499</v>
      </c>
      <c r="J81" s="153">
        <v>4.8066</v>
      </c>
      <c r="K81" s="124">
        <v>4.6558</v>
      </c>
      <c r="L81" s="124">
        <v>1.5961</v>
      </c>
      <c r="M81" s="158">
        <v>6.5159</v>
      </c>
      <c r="N81" s="146">
        <v>6.0485</v>
      </c>
      <c r="O81" s="153">
        <v>8.1037</v>
      </c>
      <c r="P81" s="8">
        <f t="shared" si="23"/>
        <v>69.02759999999999</v>
      </c>
    </row>
    <row r="82" spans="1:16" ht="18.75">
      <c r="A82" s="54"/>
      <c r="B82" s="58" t="s">
        <v>60</v>
      </c>
      <c r="C82" s="58" t="s">
        <v>18</v>
      </c>
      <c r="D82" s="125">
        <v>2101.8599949688205</v>
      </c>
      <c r="E82" s="125">
        <v>1995.9695451327095</v>
      </c>
      <c r="F82" s="125">
        <v>5490.824947050027</v>
      </c>
      <c r="G82" s="125">
        <v>5133.246449953194</v>
      </c>
      <c r="H82" s="446">
        <v>5413.237561183408</v>
      </c>
      <c r="I82" s="469">
        <v>5500.075845414819</v>
      </c>
      <c r="J82" s="154">
        <v>8902.102739905613</v>
      </c>
      <c r="K82" s="125">
        <v>9794.178451784033</v>
      </c>
      <c r="L82" s="125">
        <v>3099.663222995973</v>
      </c>
      <c r="M82" s="159">
        <v>3229.9493414412323</v>
      </c>
      <c r="N82" s="170">
        <v>4220.5980890305955</v>
      </c>
      <c r="O82" s="154">
        <v>11294.223551646679</v>
      </c>
      <c r="P82" s="9">
        <f t="shared" si="23"/>
        <v>66175.92974050711</v>
      </c>
    </row>
    <row r="83" spans="1:16" s="46" customFormat="1" ht="18.75">
      <c r="A83" s="53" t="s">
        <v>23</v>
      </c>
      <c r="B83" s="486" t="s">
        <v>114</v>
      </c>
      <c r="C83" s="65" t="s">
        <v>16</v>
      </c>
      <c r="D83" s="127">
        <f>D73+D75+D77+D79+D81</f>
        <v>4.9963</v>
      </c>
      <c r="E83" s="161">
        <f aca="true" t="shared" si="24" ref="E83:L83">E73+E75+E77+E79+E81</f>
        <v>4.5148</v>
      </c>
      <c r="F83" s="127">
        <f t="shared" si="24"/>
        <v>10.3924</v>
      </c>
      <c r="G83" s="127">
        <f t="shared" si="24"/>
        <v>10.6074</v>
      </c>
      <c r="H83" s="28">
        <f t="shared" si="24"/>
        <v>12.1685</v>
      </c>
      <c r="I83" s="320">
        <f t="shared" si="24"/>
        <v>4.8599</v>
      </c>
      <c r="J83" s="1">
        <f t="shared" si="24"/>
        <v>5.3471</v>
      </c>
      <c r="K83" s="1">
        <f t="shared" si="24"/>
        <v>5.4125000000000005</v>
      </c>
      <c r="L83" s="5">
        <f t="shared" si="24"/>
        <v>2.3027</v>
      </c>
      <c r="M83" s="5">
        <f aca="true" t="shared" si="25" ref="M83:O84">+M73+M75+M77+M79+M81</f>
        <v>7.287100000000001</v>
      </c>
      <c r="N83" s="5">
        <f t="shared" si="25"/>
        <v>6.8083</v>
      </c>
      <c r="O83" s="5">
        <f t="shared" si="25"/>
        <v>9.2388</v>
      </c>
      <c r="P83" s="8">
        <f>SUM(D83:O83)</f>
        <v>83.9358</v>
      </c>
    </row>
    <row r="84" spans="1:16" s="46" customFormat="1" ht="18.75">
      <c r="A84" s="59"/>
      <c r="B84" s="487"/>
      <c r="C84" s="58" t="s">
        <v>18</v>
      </c>
      <c r="D84" s="436">
        <f>D74+D76+D78+D80+D82</f>
        <v>4281.737106454052</v>
      </c>
      <c r="E84" s="438">
        <f aca="true" t="shared" si="26" ref="E84:L84">E74+E76+E78+E80+E82</f>
        <v>4404.061021851261</v>
      </c>
      <c r="F84" s="436">
        <f t="shared" si="26"/>
        <v>8942.194568051635</v>
      </c>
      <c r="G84" s="436">
        <f t="shared" si="26"/>
        <v>7971.985113539788</v>
      </c>
      <c r="H84" s="27">
        <f t="shared" si="26"/>
        <v>8459.760855385228</v>
      </c>
      <c r="I84" s="64">
        <f t="shared" si="26"/>
        <v>6368.693839479657</v>
      </c>
      <c r="J84" s="2">
        <f t="shared" si="26"/>
        <v>9857.781587723353</v>
      </c>
      <c r="K84" s="2">
        <f t="shared" si="26"/>
        <v>11290.108362429994</v>
      </c>
      <c r="L84" s="41">
        <f t="shared" si="26"/>
        <v>4492.593323206151</v>
      </c>
      <c r="M84" s="41">
        <f t="shared" si="25"/>
        <v>4722.923453042212</v>
      </c>
      <c r="N84" s="41">
        <f t="shared" si="25"/>
        <v>5642.5134195597675</v>
      </c>
      <c r="O84" s="41">
        <f t="shared" si="25"/>
        <v>13421.859825111793</v>
      </c>
      <c r="P84" s="9">
        <f>SUM(D84:O84)</f>
        <v>89856.2124758349</v>
      </c>
    </row>
    <row r="85" spans="1:16" ht="18.75">
      <c r="A85" s="482" t="s">
        <v>118</v>
      </c>
      <c r="B85" s="483"/>
      <c r="C85" s="65" t="s">
        <v>16</v>
      </c>
      <c r="D85" s="124">
        <v>0</v>
      </c>
      <c r="E85" s="124">
        <v>0</v>
      </c>
      <c r="F85" s="124">
        <v>0</v>
      </c>
      <c r="G85" s="124">
        <v>0</v>
      </c>
      <c r="H85" s="443">
        <v>0</v>
      </c>
      <c r="I85" s="294">
        <v>0.025</v>
      </c>
      <c r="J85" s="153">
        <v>0.2755</v>
      </c>
      <c r="K85" s="124">
        <v>0.8625</v>
      </c>
      <c r="L85" s="124">
        <v>0.6478</v>
      </c>
      <c r="M85" s="158">
        <v>0.8675</v>
      </c>
      <c r="N85" s="146">
        <v>0.4943</v>
      </c>
      <c r="O85" s="153">
        <v>0.6971</v>
      </c>
      <c r="P85" s="8">
        <f t="shared" si="23"/>
        <v>3.8697</v>
      </c>
    </row>
    <row r="86" spans="1:16" ht="18.75">
      <c r="A86" s="484"/>
      <c r="B86" s="485"/>
      <c r="C86" s="58" t="s">
        <v>18</v>
      </c>
      <c r="D86" s="125">
        <v>0</v>
      </c>
      <c r="E86" s="125">
        <v>0</v>
      </c>
      <c r="F86" s="125">
        <v>0</v>
      </c>
      <c r="G86" s="125">
        <v>0</v>
      </c>
      <c r="H86" s="447">
        <v>0</v>
      </c>
      <c r="I86" s="295">
        <v>21.000005900595053</v>
      </c>
      <c r="J86" s="154">
        <v>280.54960210556504</v>
      </c>
      <c r="K86" s="125">
        <v>1170.6923757191253</v>
      </c>
      <c r="L86" s="125">
        <v>941.6190677419594</v>
      </c>
      <c r="M86" s="159">
        <v>818.3963111757625</v>
      </c>
      <c r="N86" s="170">
        <v>380.9295215736748</v>
      </c>
      <c r="O86" s="155">
        <v>637.7595819712462</v>
      </c>
      <c r="P86" s="9">
        <f t="shared" si="23"/>
        <v>4250.946466187928</v>
      </c>
    </row>
    <row r="87" spans="1:16" ht="18.75">
      <c r="A87" s="482" t="s">
        <v>61</v>
      </c>
      <c r="B87" s="483"/>
      <c r="C87" s="65" t="s">
        <v>16</v>
      </c>
      <c r="D87" s="124">
        <v>0</v>
      </c>
      <c r="E87" s="124">
        <v>0</v>
      </c>
      <c r="F87" s="124">
        <v>0</v>
      </c>
      <c r="G87" s="124">
        <v>0</v>
      </c>
      <c r="H87" s="441">
        <v>0</v>
      </c>
      <c r="I87" s="294">
        <v>0</v>
      </c>
      <c r="J87" s="153">
        <v>0</v>
      </c>
      <c r="K87" s="124">
        <v>0</v>
      </c>
      <c r="L87" s="124">
        <v>0</v>
      </c>
      <c r="M87" s="158">
        <v>0</v>
      </c>
      <c r="N87" s="146">
        <v>0</v>
      </c>
      <c r="O87" s="153">
        <v>0</v>
      </c>
      <c r="P87" s="8">
        <f t="shared" si="23"/>
        <v>0</v>
      </c>
    </row>
    <row r="88" spans="1:16" ht="18.75">
      <c r="A88" s="484"/>
      <c r="B88" s="485"/>
      <c r="C88" s="58" t="s">
        <v>18</v>
      </c>
      <c r="D88" s="125">
        <v>0</v>
      </c>
      <c r="E88" s="125">
        <v>0</v>
      </c>
      <c r="F88" s="125">
        <v>0</v>
      </c>
      <c r="G88" s="125">
        <v>0</v>
      </c>
      <c r="H88" s="446">
        <v>0</v>
      </c>
      <c r="I88" s="295">
        <v>0</v>
      </c>
      <c r="J88" s="155">
        <v>0</v>
      </c>
      <c r="K88" s="125">
        <v>0</v>
      </c>
      <c r="L88" s="125">
        <v>0</v>
      </c>
      <c r="M88" s="159">
        <v>0</v>
      </c>
      <c r="N88" s="147">
        <v>0</v>
      </c>
      <c r="O88" s="155">
        <v>0</v>
      </c>
      <c r="P88" s="9">
        <f t="shared" si="23"/>
        <v>0</v>
      </c>
    </row>
    <row r="89" spans="1:16" ht="18.75">
      <c r="A89" s="482" t="s">
        <v>119</v>
      </c>
      <c r="B89" s="483"/>
      <c r="C89" s="65" t="s">
        <v>16</v>
      </c>
      <c r="D89" s="124">
        <v>0</v>
      </c>
      <c r="E89" s="124">
        <v>0</v>
      </c>
      <c r="F89" s="124">
        <v>0</v>
      </c>
      <c r="G89" s="124">
        <v>0.0047</v>
      </c>
      <c r="H89" s="445">
        <v>0</v>
      </c>
      <c r="I89" s="294">
        <v>0</v>
      </c>
      <c r="J89" s="153">
        <v>0</v>
      </c>
      <c r="K89" s="124">
        <v>0</v>
      </c>
      <c r="L89" s="124">
        <v>0</v>
      </c>
      <c r="M89" s="158">
        <v>0</v>
      </c>
      <c r="N89" s="146">
        <v>0</v>
      </c>
      <c r="O89" s="153">
        <v>0</v>
      </c>
      <c r="P89" s="8">
        <f t="shared" si="23"/>
        <v>0.0047</v>
      </c>
    </row>
    <row r="90" spans="1:16" ht="18.75">
      <c r="A90" s="484"/>
      <c r="B90" s="485"/>
      <c r="C90" s="58" t="s">
        <v>18</v>
      </c>
      <c r="D90" s="125">
        <v>0</v>
      </c>
      <c r="E90" s="125">
        <v>0</v>
      </c>
      <c r="F90" s="125">
        <v>0</v>
      </c>
      <c r="G90" s="125">
        <v>9.870002307222322</v>
      </c>
      <c r="H90" s="446">
        <v>0</v>
      </c>
      <c r="I90" s="295">
        <v>0</v>
      </c>
      <c r="J90" s="155">
        <v>0</v>
      </c>
      <c r="K90" s="125">
        <v>0</v>
      </c>
      <c r="L90" s="125">
        <v>0</v>
      </c>
      <c r="M90" s="159">
        <v>0</v>
      </c>
      <c r="N90" s="147">
        <v>0</v>
      </c>
      <c r="O90" s="154">
        <v>0</v>
      </c>
      <c r="P90" s="9">
        <f t="shared" si="23"/>
        <v>9.870002307222322</v>
      </c>
    </row>
    <row r="91" spans="1:16" ht="18.75">
      <c r="A91" s="482" t="s">
        <v>139</v>
      </c>
      <c r="B91" s="483"/>
      <c r="C91" s="65" t="s">
        <v>16</v>
      </c>
      <c r="D91" s="124">
        <v>0</v>
      </c>
      <c r="E91" s="124">
        <v>0.192</v>
      </c>
      <c r="F91" s="124">
        <v>0.312</v>
      </c>
      <c r="G91" s="124">
        <v>0.039</v>
      </c>
      <c r="H91" s="443">
        <v>0.006</v>
      </c>
      <c r="I91" s="294">
        <v>0</v>
      </c>
      <c r="J91" s="153">
        <v>0</v>
      </c>
      <c r="K91" s="124">
        <v>0.036</v>
      </c>
      <c r="L91" s="124">
        <v>0</v>
      </c>
      <c r="M91" s="158">
        <v>0</v>
      </c>
      <c r="N91" s="146">
        <v>0.104</v>
      </c>
      <c r="O91" s="153">
        <v>0.126</v>
      </c>
      <c r="P91" s="8">
        <f t="shared" si="23"/>
        <v>0.8150000000000001</v>
      </c>
    </row>
    <row r="92" spans="1:16" ht="18.75">
      <c r="A92" s="484"/>
      <c r="B92" s="485"/>
      <c r="C92" s="58" t="s">
        <v>18</v>
      </c>
      <c r="D92" s="125">
        <v>0</v>
      </c>
      <c r="E92" s="125">
        <v>672.7351331782124</v>
      </c>
      <c r="F92" s="125">
        <v>1088.430227376384</v>
      </c>
      <c r="G92" s="125">
        <v>139.8600326938312</v>
      </c>
      <c r="H92" s="446">
        <v>15.750004105887507</v>
      </c>
      <c r="I92" s="132">
        <v>0</v>
      </c>
      <c r="J92" s="154">
        <v>0</v>
      </c>
      <c r="K92" s="125">
        <v>129.15001386925132</v>
      </c>
      <c r="L92" s="125">
        <v>0</v>
      </c>
      <c r="M92" s="159">
        <v>0</v>
      </c>
      <c r="N92" s="170">
        <v>372.7500211104345</v>
      </c>
      <c r="O92" s="154">
        <v>608.5800782208042</v>
      </c>
      <c r="P92" s="9">
        <f t="shared" si="23"/>
        <v>3027.2555105548054</v>
      </c>
    </row>
    <row r="93" spans="1:16" ht="18.75">
      <c r="A93" s="482" t="s">
        <v>63</v>
      </c>
      <c r="B93" s="483"/>
      <c r="C93" s="65" t="s">
        <v>16</v>
      </c>
      <c r="D93" s="124">
        <v>0</v>
      </c>
      <c r="E93" s="124">
        <v>0</v>
      </c>
      <c r="F93" s="124">
        <v>0</v>
      </c>
      <c r="G93" s="124">
        <v>0</v>
      </c>
      <c r="H93" s="443">
        <v>0</v>
      </c>
      <c r="I93" s="294">
        <v>0</v>
      </c>
      <c r="J93" s="153">
        <v>0</v>
      </c>
      <c r="K93" s="124">
        <v>0</v>
      </c>
      <c r="L93" s="124">
        <v>0</v>
      </c>
      <c r="M93" s="158">
        <v>0</v>
      </c>
      <c r="N93" s="146">
        <v>0</v>
      </c>
      <c r="O93" s="153">
        <v>0</v>
      </c>
      <c r="P93" s="8">
        <f t="shared" si="23"/>
        <v>0</v>
      </c>
    </row>
    <row r="94" spans="1:16" ht="18.75">
      <c r="A94" s="484"/>
      <c r="B94" s="485"/>
      <c r="C94" s="58" t="s">
        <v>18</v>
      </c>
      <c r="D94" s="125">
        <v>0</v>
      </c>
      <c r="E94" s="125">
        <v>0</v>
      </c>
      <c r="F94" s="125">
        <v>0</v>
      </c>
      <c r="G94" s="125">
        <v>0</v>
      </c>
      <c r="H94" s="442">
        <v>0</v>
      </c>
      <c r="I94" s="150">
        <v>0</v>
      </c>
      <c r="J94" s="155">
        <v>0</v>
      </c>
      <c r="K94" s="125">
        <v>0</v>
      </c>
      <c r="L94" s="125">
        <v>0</v>
      </c>
      <c r="M94" s="159">
        <v>0</v>
      </c>
      <c r="N94" s="147">
        <v>0</v>
      </c>
      <c r="O94" s="155">
        <v>0</v>
      </c>
      <c r="P94" s="9">
        <f t="shared" si="23"/>
        <v>0</v>
      </c>
    </row>
    <row r="95" spans="1:16" ht="18.75">
      <c r="A95" s="482" t="s">
        <v>140</v>
      </c>
      <c r="B95" s="483"/>
      <c r="C95" s="65" t="s">
        <v>16</v>
      </c>
      <c r="D95" s="124">
        <v>0.0188</v>
      </c>
      <c r="E95" s="124">
        <v>0.04</v>
      </c>
      <c r="F95" s="124">
        <v>0.4824</v>
      </c>
      <c r="G95" s="124">
        <v>0</v>
      </c>
      <c r="H95" s="443">
        <v>0</v>
      </c>
      <c r="I95" s="189">
        <v>0</v>
      </c>
      <c r="J95" s="153">
        <v>0</v>
      </c>
      <c r="K95" s="124">
        <v>0</v>
      </c>
      <c r="L95" s="124">
        <v>0</v>
      </c>
      <c r="M95" s="158">
        <v>0</v>
      </c>
      <c r="N95" s="146">
        <v>0.0088</v>
      </c>
      <c r="O95" s="153">
        <v>0.0747</v>
      </c>
      <c r="P95" s="8">
        <f t="shared" si="23"/>
        <v>0.6247</v>
      </c>
    </row>
    <row r="96" spans="1:16" ht="18.75">
      <c r="A96" s="484"/>
      <c r="B96" s="485"/>
      <c r="C96" s="58" t="s">
        <v>18</v>
      </c>
      <c r="D96" s="125">
        <v>8.71500184498687</v>
      </c>
      <c r="E96" s="125">
        <v>24.454504841143383</v>
      </c>
      <c r="F96" s="125">
        <v>356.81527453979584</v>
      </c>
      <c r="G96" s="125">
        <v>0</v>
      </c>
      <c r="H96" s="296">
        <v>0</v>
      </c>
      <c r="I96" s="150">
        <v>0</v>
      </c>
      <c r="J96" s="154">
        <v>0</v>
      </c>
      <c r="K96" s="125">
        <v>0</v>
      </c>
      <c r="L96" s="125">
        <v>0</v>
      </c>
      <c r="M96" s="159">
        <v>0</v>
      </c>
      <c r="N96" s="170">
        <v>5.544000313980547</v>
      </c>
      <c r="O96" s="154">
        <v>29.625753807798468</v>
      </c>
      <c r="P96" s="9">
        <f t="shared" si="23"/>
        <v>425.15453534770506</v>
      </c>
    </row>
    <row r="97" spans="1:16" ht="18.75">
      <c r="A97" s="482" t="s">
        <v>64</v>
      </c>
      <c r="B97" s="483"/>
      <c r="C97" s="65" t="s">
        <v>16</v>
      </c>
      <c r="D97" s="124">
        <v>4.7059</v>
      </c>
      <c r="E97" s="124">
        <v>3.2495</v>
      </c>
      <c r="F97" s="124">
        <v>5.12988</v>
      </c>
      <c r="G97" s="124">
        <v>4.68814</v>
      </c>
      <c r="H97" s="445">
        <v>4.27544</v>
      </c>
      <c r="I97" s="189">
        <v>4.43995</v>
      </c>
      <c r="J97" s="153">
        <v>3.5321</v>
      </c>
      <c r="K97" s="124">
        <v>2.97896</v>
      </c>
      <c r="L97" s="124">
        <v>2.6818</v>
      </c>
      <c r="M97" s="158">
        <v>4.59415</v>
      </c>
      <c r="N97" s="146">
        <v>4.88593</v>
      </c>
      <c r="O97" s="153">
        <v>6.37555</v>
      </c>
      <c r="P97" s="8">
        <f t="shared" si="23"/>
        <v>51.537299999999995</v>
      </c>
    </row>
    <row r="98" spans="1:16" ht="18.75">
      <c r="A98" s="484"/>
      <c r="B98" s="485"/>
      <c r="C98" s="58" t="s">
        <v>18</v>
      </c>
      <c r="D98" s="125">
        <v>10808.330588149603</v>
      </c>
      <c r="E98" s="125">
        <v>8289.054440945149</v>
      </c>
      <c r="F98" s="125">
        <v>11523.4584072855</v>
      </c>
      <c r="G98" s="125">
        <v>9423.637752879666</v>
      </c>
      <c r="H98" s="446">
        <v>9349.268587272069</v>
      </c>
      <c r="I98" s="464">
        <v>10197.15871520416</v>
      </c>
      <c r="J98" s="154">
        <v>9529.45171822824</v>
      </c>
      <c r="K98" s="125">
        <v>11778.434014870647</v>
      </c>
      <c r="L98" s="125">
        <v>11884.094054965499</v>
      </c>
      <c r="M98" s="159">
        <v>11646.138870557963</v>
      </c>
      <c r="N98" s="170">
        <v>12533.280559813504</v>
      </c>
      <c r="O98" s="154">
        <v>21560.48647116957</v>
      </c>
      <c r="P98" s="9">
        <f t="shared" si="23"/>
        <v>138522.79418134157</v>
      </c>
    </row>
    <row r="99" spans="1:16" s="46" customFormat="1" ht="18.75">
      <c r="A99" s="490" t="s">
        <v>65</v>
      </c>
      <c r="B99" s="491"/>
      <c r="C99" s="65" t="s">
        <v>16</v>
      </c>
      <c r="D99" s="127">
        <f>D8+D10+D22+D28+D36+D38+D40+D42+D44+D46+D48+D50+D52+D58+D71+D83+D85+D87+D89+D91+D93+D95+D97</f>
        <v>360.06170000000003</v>
      </c>
      <c r="E99" s="161">
        <f aca="true" t="shared" si="27" ref="E99:L99">E8+E10+E22+E28+E36+E38+E40+E42+E44+E46+E48+E50+E52+E58+E71+E83+E85+E87+E89+E91+E93+E95+E97</f>
        <v>269.43029999999993</v>
      </c>
      <c r="F99" s="127">
        <f t="shared" si="27"/>
        <v>254.49218000000002</v>
      </c>
      <c r="G99" s="127">
        <f t="shared" si="27"/>
        <v>183.75474000000003</v>
      </c>
      <c r="H99" s="28">
        <f t="shared" si="27"/>
        <v>134.46424</v>
      </c>
      <c r="I99" s="320">
        <f t="shared" si="27"/>
        <v>241.98195</v>
      </c>
      <c r="J99" s="1">
        <f t="shared" si="27"/>
        <v>209.10680000000002</v>
      </c>
      <c r="K99" s="1">
        <f t="shared" si="27"/>
        <v>496.37366</v>
      </c>
      <c r="L99" s="5">
        <f t="shared" si="27"/>
        <v>901.8346999999999</v>
      </c>
      <c r="M99" s="5">
        <f aca="true" t="shared" si="28" ref="M99:O100">+M8+M10+M22+M28+M36+M38+M40+M42+M44+M46+M48+M50+M52+M58+M71+M83+M85+M87+M89+M91+M93+M95+M97</f>
        <v>485.3747499999999</v>
      </c>
      <c r="N99" s="5">
        <f t="shared" si="28"/>
        <v>648.1666299999998</v>
      </c>
      <c r="O99" s="5">
        <f t="shared" si="28"/>
        <v>506.35444999999993</v>
      </c>
      <c r="P99" s="8">
        <f>SUM(D99:O99)</f>
        <v>4691.3961</v>
      </c>
    </row>
    <row r="100" spans="1:16" s="46" customFormat="1" ht="18.75">
      <c r="A100" s="492"/>
      <c r="B100" s="493"/>
      <c r="C100" s="58" t="s">
        <v>18</v>
      </c>
      <c r="D100" s="436">
        <f>D9+D11+D23+D29+D37+D39+D41+D43+D45+D47+D49+D51+D53+D59+D72+D84+D86+D88+D90+D92+D94+D96+D98</f>
        <v>206107.96453355224</v>
      </c>
      <c r="E100" s="438">
        <f aca="true" t="shared" si="29" ref="E100:L100">E9+E11+E23+E29+E37+E39+E41+E43+E45+E47+E49+E51+E53+E59+E72+E84+E86+E88+E90+E92+E94+E96+E98</f>
        <v>156710.81217330295</v>
      </c>
      <c r="F100" s="436">
        <f t="shared" si="29"/>
        <v>199651.32360776857</v>
      </c>
      <c r="G100" s="436">
        <f t="shared" si="29"/>
        <v>143939.61754747934</v>
      </c>
      <c r="H100" s="27">
        <f t="shared" si="29"/>
        <v>107858.75391782829</v>
      </c>
      <c r="I100" s="64">
        <f t="shared" si="29"/>
        <v>132988.0414670647</v>
      </c>
      <c r="J100" s="2">
        <f t="shared" si="29"/>
        <v>138671.97336943605</v>
      </c>
      <c r="K100" s="2">
        <f t="shared" si="29"/>
        <v>553737.6060651582</v>
      </c>
      <c r="L100" s="41">
        <f t="shared" si="29"/>
        <v>665659.6827388892</v>
      </c>
      <c r="M100" s="41">
        <f t="shared" si="28"/>
        <v>567804.6353938393</v>
      </c>
      <c r="N100" s="41">
        <f t="shared" si="28"/>
        <v>522605.64529740205</v>
      </c>
      <c r="O100" s="41">
        <f t="shared" si="28"/>
        <v>381606.8840979371</v>
      </c>
      <c r="P100" s="9">
        <f>SUM(D100:O100)</f>
        <v>3777342.940209658</v>
      </c>
    </row>
    <row r="101" spans="1:16" ht="18.75">
      <c r="A101" s="53" t="s">
        <v>0</v>
      </c>
      <c r="B101" s="488" t="s">
        <v>134</v>
      </c>
      <c r="C101" s="65" t="s">
        <v>16</v>
      </c>
      <c r="D101" s="124">
        <v>0</v>
      </c>
      <c r="E101" s="124">
        <v>0</v>
      </c>
      <c r="F101" s="124">
        <v>0</v>
      </c>
      <c r="G101" s="124">
        <v>0</v>
      </c>
      <c r="H101" s="443">
        <v>0</v>
      </c>
      <c r="I101" s="294">
        <v>0</v>
      </c>
      <c r="J101" s="153">
        <v>0</v>
      </c>
      <c r="K101" s="124">
        <v>0</v>
      </c>
      <c r="L101" s="124">
        <v>0</v>
      </c>
      <c r="M101" s="158">
        <v>0</v>
      </c>
      <c r="N101" s="146">
        <v>0</v>
      </c>
      <c r="O101" s="153">
        <v>0</v>
      </c>
      <c r="P101" s="8">
        <f t="shared" si="23"/>
        <v>0</v>
      </c>
    </row>
    <row r="102" spans="1:16" ht="18.75">
      <c r="A102" s="53" t="s">
        <v>0</v>
      </c>
      <c r="B102" s="489"/>
      <c r="C102" s="58" t="s">
        <v>18</v>
      </c>
      <c r="D102" s="125">
        <v>0</v>
      </c>
      <c r="E102" s="125">
        <v>0</v>
      </c>
      <c r="F102" s="125">
        <v>0</v>
      </c>
      <c r="G102" s="125">
        <v>0</v>
      </c>
      <c r="H102" s="442">
        <v>0</v>
      </c>
      <c r="I102" s="295">
        <v>0</v>
      </c>
      <c r="J102" s="155">
        <v>0</v>
      </c>
      <c r="K102" s="125">
        <v>0</v>
      </c>
      <c r="L102" s="125">
        <v>0</v>
      </c>
      <c r="M102" s="159">
        <v>0</v>
      </c>
      <c r="N102" s="147">
        <v>0</v>
      </c>
      <c r="O102" s="155">
        <v>0</v>
      </c>
      <c r="P102" s="9">
        <f t="shared" si="23"/>
        <v>0</v>
      </c>
    </row>
    <row r="103" spans="1:16" ht="18.75">
      <c r="A103" s="53" t="s">
        <v>66</v>
      </c>
      <c r="B103" s="488" t="s">
        <v>141</v>
      </c>
      <c r="C103" s="65" t="s">
        <v>16</v>
      </c>
      <c r="D103" s="124">
        <v>3.2557</v>
      </c>
      <c r="E103" s="124">
        <v>2.2227</v>
      </c>
      <c r="F103" s="124">
        <v>2.4378</v>
      </c>
      <c r="G103" s="124">
        <v>2.4721</v>
      </c>
      <c r="H103" s="445">
        <v>3.5065</v>
      </c>
      <c r="I103" s="294">
        <v>3.7445</v>
      </c>
      <c r="J103" s="153">
        <v>0.268</v>
      </c>
      <c r="K103" s="124">
        <v>0.006</v>
      </c>
      <c r="L103" s="124">
        <v>0.8886</v>
      </c>
      <c r="M103" s="158">
        <v>1.9701</v>
      </c>
      <c r="N103" s="146">
        <v>1.3731</v>
      </c>
      <c r="O103" s="153">
        <v>2.1436</v>
      </c>
      <c r="P103" s="8">
        <f aca="true" t="shared" si="30" ref="P103:P112">SUM(D103:O103)</f>
        <v>24.2887</v>
      </c>
    </row>
    <row r="104" spans="1:16" ht="18.75">
      <c r="A104" s="53" t="s">
        <v>0</v>
      </c>
      <c r="B104" s="489"/>
      <c r="C104" s="58" t="s">
        <v>18</v>
      </c>
      <c r="D104" s="125">
        <v>1498.602317257718</v>
      </c>
      <c r="E104" s="125">
        <v>1256.3262987090125</v>
      </c>
      <c r="F104" s="125">
        <v>1693.0424036817062</v>
      </c>
      <c r="G104" s="125">
        <v>1675.4769916612981</v>
      </c>
      <c r="H104" s="446">
        <v>1648.3040796983723</v>
      </c>
      <c r="I104" s="150">
        <v>1944.0345962360807</v>
      </c>
      <c r="J104" s="154">
        <v>157.211307216796</v>
      </c>
      <c r="K104" s="125">
        <v>3.4650003721018643</v>
      </c>
      <c r="L104" s="125">
        <v>336.65102421934813</v>
      </c>
      <c r="M104" s="159">
        <v>874.429565364292</v>
      </c>
      <c r="N104" s="170">
        <v>737.1945417504929</v>
      </c>
      <c r="O104" s="154">
        <v>1877.6837413387123</v>
      </c>
      <c r="P104" s="9">
        <f t="shared" si="30"/>
        <v>13702.421867505931</v>
      </c>
    </row>
    <row r="105" spans="1:16" ht="18.75">
      <c r="A105" s="53" t="s">
        <v>0</v>
      </c>
      <c r="B105" s="488" t="s">
        <v>124</v>
      </c>
      <c r="C105" s="65" t="s">
        <v>16</v>
      </c>
      <c r="D105" s="124">
        <v>1.0081</v>
      </c>
      <c r="E105" s="124">
        <v>0.2371</v>
      </c>
      <c r="F105" s="124">
        <v>0.7058</v>
      </c>
      <c r="G105" s="124">
        <v>0.407</v>
      </c>
      <c r="H105" s="445">
        <v>0.3496</v>
      </c>
      <c r="I105" s="189">
        <v>0.055</v>
      </c>
      <c r="J105" s="153">
        <v>0.02</v>
      </c>
      <c r="K105" s="124">
        <v>0.475</v>
      </c>
      <c r="L105" s="124">
        <v>0.085</v>
      </c>
      <c r="M105" s="158">
        <v>0.3698</v>
      </c>
      <c r="N105" s="146">
        <v>8.6319</v>
      </c>
      <c r="O105" s="153">
        <v>6.7202</v>
      </c>
      <c r="P105" s="8">
        <f t="shared" si="30"/>
        <v>19.064500000000002</v>
      </c>
    </row>
    <row r="106" spans="1:16" ht="18.75">
      <c r="A106" s="60"/>
      <c r="B106" s="489"/>
      <c r="C106" s="58" t="s">
        <v>18</v>
      </c>
      <c r="D106" s="125">
        <v>505.39765699390057</v>
      </c>
      <c r="E106" s="125">
        <v>158.35053134791042</v>
      </c>
      <c r="F106" s="125">
        <v>377.9213289489148</v>
      </c>
      <c r="G106" s="125">
        <v>295.99506919212473</v>
      </c>
      <c r="H106" s="446">
        <v>218.45255694865972</v>
      </c>
      <c r="I106" s="150">
        <v>29.085008172324144</v>
      </c>
      <c r="J106" s="154">
        <v>33.600012228669044</v>
      </c>
      <c r="K106" s="125">
        <v>183.33001968757137</v>
      </c>
      <c r="L106" s="125">
        <v>63.26250455123113</v>
      </c>
      <c r="M106" s="159">
        <v>99.18825741439962</v>
      </c>
      <c r="N106" s="170">
        <v>3304.975987174984</v>
      </c>
      <c r="O106" s="154">
        <v>3265.964519774456</v>
      </c>
      <c r="P106" s="9">
        <f t="shared" si="30"/>
        <v>8535.523452435145</v>
      </c>
    </row>
    <row r="107" spans="1:16" ht="18.75">
      <c r="A107" s="53" t="s">
        <v>67</v>
      </c>
      <c r="B107" s="488" t="s">
        <v>125</v>
      </c>
      <c r="C107" s="65" t="s">
        <v>16</v>
      </c>
      <c r="D107" s="124">
        <v>0</v>
      </c>
      <c r="E107" s="124">
        <v>0</v>
      </c>
      <c r="F107" s="124">
        <v>0</v>
      </c>
      <c r="G107" s="124">
        <v>0</v>
      </c>
      <c r="H107" s="443">
        <v>0.0043</v>
      </c>
      <c r="I107" s="189">
        <v>0</v>
      </c>
      <c r="J107" s="153">
        <v>0</v>
      </c>
      <c r="K107" s="124">
        <v>0</v>
      </c>
      <c r="L107" s="124">
        <v>0</v>
      </c>
      <c r="M107" s="158">
        <v>0.0048</v>
      </c>
      <c r="N107" s="146">
        <v>0.0631</v>
      </c>
      <c r="O107" s="153">
        <v>0.0086</v>
      </c>
      <c r="P107" s="8">
        <f t="shared" si="30"/>
        <v>0.0808</v>
      </c>
    </row>
    <row r="108" spans="1:16" ht="18.75">
      <c r="A108" s="60"/>
      <c r="B108" s="489"/>
      <c r="C108" s="58" t="s">
        <v>18</v>
      </c>
      <c r="D108" s="125">
        <v>0</v>
      </c>
      <c r="E108" s="125">
        <v>0</v>
      </c>
      <c r="F108" s="125">
        <v>0</v>
      </c>
      <c r="G108" s="125">
        <v>0</v>
      </c>
      <c r="H108" s="447">
        <v>22.575005885105426</v>
      </c>
      <c r="I108" s="295">
        <v>0</v>
      </c>
      <c r="J108" s="154">
        <v>0</v>
      </c>
      <c r="K108" s="125">
        <v>0</v>
      </c>
      <c r="L108" s="125">
        <v>0</v>
      </c>
      <c r="M108" s="159">
        <v>4.315500322587016</v>
      </c>
      <c r="N108" s="171">
        <v>56.20650318321566</v>
      </c>
      <c r="O108" s="154">
        <v>6.436500827283523</v>
      </c>
      <c r="P108" s="9">
        <f t="shared" si="30"/>
        <v>89.53351021819162</v>
      </c>
    </row>
    <row r="109" spans="1:16" ht="18.75">
      <c r="A109" s="60"/>
      <c r="B109" s="488" t="s">
        <v>126</v>
      </c>
      <c r="C109" s="65" t="s">
        <v>16</v>
      </c>
      <c r="D109" s="124">
        <v>0.7739</v>
      </c>
      <c r="E109" s="124">
        <v>1.4389</v>
      </c>
      <c r="F109" s="124">
        <v>0.8465</v>
      </c>
      <c r="G109" s="124">
        <v>1.3991</v>
      </c>
      <c r="H109" s="441">
        <v>2.8185</v>
      </c>
      <c r="I109" s="294">
        <v>0.7899</v>
      </c>
      <c r="J109" s="153">
        <v>0.3981</v>
      </c>
      <c r="K109" s="124">
        <v>0.2302</v>
      </c>
      <c r="L109" s="124">
        <v>0.2744</v>
      </c>
      <c r="M109" s="158">
        <v>0.773</v>
      </c>
      <c r="N109" s="146">
        <v>0.3492</v>
      </c>
      <c r="O109" s="153">
        <v>1.2349</v>
      </c>
      <c r="P109" s="8">
        <f t="shared" si="30"/>
        <v>11.326599999999997</v>
      </c>
    </row>
    <row r="110" spans="1:16" ht="18.75">
      <c r="A110" s="60"/>
      <c r="B110" s="489"/>
      <c r="C110" s="58" t="s">
        <v>18</v>
      </c>
      <c r="D110" s="125">
        <v>1040.9439703703442</v>
      </c>
      <c r="E110" s="125">
        <v>2270.257949432296</v>
      </c>
      <c r="F110" s="125">
        <v>1582.9803306894044</v>
      </c>
      <c r="G110" s="125">
        <v>2239.3040234621094</v>
      </c>
      <c r="H110" s="446">
        <v>3531.119420531767</v>
      </c>
      <c r="I110" s="150">
        <v>987.4990274681065</v>
      </c>
      <c r="J110" s="154">
        <v>541.1124469369828</v>
      </c>
      <c r="K110" s="125">
        <v>231.24152483272533</v>
      </c>
      <c r="L110" s="125">
        <v>241.25326735624265</v>
      </c>
      <c r="M110" s="159">
        <v>644.0227981412065</v>
      </c>
      <c r="N110" s="170">
        <v>418.92902372574974</v>
      </c>
      <c r="O110" s="154">
        <v>2793.9663591085273</v>
      </c>
      <c r="P110" s="9">
        <f t="shared" si="30"/>
        <v>16522.63014205546</v>
      </c>
    </row>
    <row r="111" spans="1:16" ht="18.75">
      <c r="A111" s="53" t="s">
        <v>68</v>
      </c>
      <c r="B111" s="488" t="s">
        <v>127</v>
      </c>
      <c r="C111" s="65" t="s">
        <v>16</v>
      </c>
      <c r="D111" s="124">
        <v>0</v>
      </c>
      <c r="E111" s="124">
        <v>0</v>
      </c>
      <c r="F111" s="124">
        <v>0</v>
      </c>
      <c r="G111" s="124">
        <v>0</v>
      </c>
      <c r="H111" s="443">
        <v>0</v>
      </c>
      <c r="I111" s="189">
        <v>0</v>
      </c>
      <c r="J111" s="153">
        <v>0</v>
      </c>
      <c r="K111" s="124">
        <v>0</v>
      </c>
      <c r="L111" s="124">
        <v>0</v>
      </c>
      <c r="M111" s="158">
        <v>0</v>
      </c>
      <c r="N111" s="146">
        <v>0</v>
      </c>
      <c r="O111" s="153">
        <v>0</v>
      </c>
      <c r="P111" s="8">
        <f t="shared" si="30"/>
        <v>0</v>
      </c>
    </row>
    <row r="112" spans="1:16" ht="18.75">
      <c r="A112" s="60"/>
      <c r="B112" s="489"/>
      <c r="C112" s="58" t="s">
        <v>18</v>
      </c>
      <c r="D112" s="125">
        <v>0</v>
      </c>
      <c r="E112" s="125">
        <v>0</v>
      </c>
      <c r="F112" s="125">
        <v>0</v>
      </c>
      <c r="G112" s="125">
        <v>0</v>
      </c>
      <c r="H112" s="450">
        <v>0</v>
      </c>
      <c r="I112" s="295">
        <v>0</v>
      </c>
      <c r="J112" s="155">
        <v>0</v>
      </c>
      <c r="K112" s="125">
        <v>0</v>
      </c>
      <c r="L112" s="125">
        <v>0</v>
      </c>
      <c r="M112" s="159">
        <v>0</v>
      </c>
      <c r="N112" s="147">
        <v>0</v>
      </c>
      <c r="O112" s="155">
        <v>0</v>
      </c>
      <c r="P112" s="9">
        <f t="shared" si="30"/>
        <v>0</v>
      </c>
    </row>
    <row r="113" spans="1:16" ht="18.75">
      <c r="A113" s="60"/>
      <c r="B113" s="488" t="s">
        <v>128</v>
      </c>
      <c r="C113" s="65" t="s">
        <v>16</v>
      </c>
      <c r="D113" s="124">
        <v>0.085</v>
      </c>
      <c r="E113" s="124">
        <v>0.0899</v>
      </c>
      <c r="F113" s="124">
        <v>0.05</v>
      </c>
      <c r="G113" s="124">
        <v>0.1888</v>
      </c>
      <c r="H113" s="443">
        <v>0.0032</v>
      </c>
      <c r="I113" s="294">
        <v>0.055</v>
      </c>
      <c r="J113" s="153">
        <v>0</v>
      </c>
      <c r="K113" s="124">
        <v>0.006</v>
      </c>
      <c r="L113" s="124">
        <v>0.006</v>
      </c>
      <c r="M113" s="158">
        <v>0</v>
      </c>
      <c r="N113" s="146">
        <v>0.0005</v>
      </c>
      <c r="O113" s="153">
        <v>0.0588</v>
      </c>
      <c r="P113" s="8">
        <f aca="true" t="shared" si="31" ref="P113:P130">SUM(D113:O113)</f>
        <v>0.5431999999999999</v>
      </c>
    </row>
    <row r="114" spans="1:16" ht="18.75">
      <c r="A114" s="60"/>
      <c r="B114" s="489"/>
      <c r="C114" s="58" t="s">
        <v>18</v>
      </c>
      <c r="D114" s="125">
        <v>56.70001200352903</v>
      </c>
      <c r="E114" s="125">
        <v>65.79301302473355</v>
      </c>
      <c r="F114" s="125">
        <v>33.28500695333916</v>
      </c>
      <c r="G114" s="125">
        <v>88.17902061282241</v>
      </c>
      <c r="H114" s="442">
        <v>3.087000804753951</v>
      </c>
      <c r="I114" s="150">
        <v>29.977508423099437</v>
      </c>
      <c r="J114" s="154">
        <v>0</v>
      </c>
      <c r="K114" s="125">
        <v>2.625000281895352</v>
      </c>
      <c r="L114" s="125">
        <v>1.4700001057547483</v>
      </c>
      <c r="M114" s="159">
        <v>0</v>
      </c>
      <c r="N114" s="170">
        <v>0.5250000297330064</v>
      </c>
      <c r="O114" s="154">
        <v>73.94100950363878</v>
      </c>
      <c r="P114" s="9">
        <f t="shared" si="31"/>
        <v>355.58257174329947</v>
      </c>
    </row>
    <row r="115" spans="1:16" ht="18.75">
      <c r="A115" s="53" t="s">
        <v>70</v>
      </c>
      <c r="B115" s="488" t="s">
        <v>142</v>
      </c>
      <c r="C115" s="65" t="s">
        <v>16</v>
      </c>
      <c r="D115" s="124">
        <v>0.168</v>
      </c>
      <c r="E115" s="124">
        <v>0.024</v>
      </c>
      <c r="F115" s="124">
        <v>0</v>
      </c>
      <c r="G115" s="124">
        <v>0</v>
      </c>
      <c r="H115" s="445">
        <v>0.96</v>
      </c>
      <c r="I115" s="189">
        <v>0.876</v>
      </c>
      <c r="J115" s="153">
        <v>2.0612</v>
      </c>
      <c r="K115" s="124">
        <v>2.378</v>
      </c>
      <c r="L115" s="124">
        <v>0.4</v>
      </c>
      <c r="M115" s="158">
        <v>0.0484</v>
      </c>
      <c r="N115" s="146">
        <v>0.046</v>
      </c>
      <c r="O115" s="153">
        <v>0</v>
      </c>
      <c r="P115" s="8">
        <f t="shared" si="31"/>
        <v>6.961600000000001</v>
      </c>
    </row>
    <row r="116" spans="1:16" ht="18.75">
      <c r="A116" s="60"/>
      <c r="B116" s="489"/>
      <c r="C116" s="58" t="s">
        <v>18</v>
      </c>
      <c r="D116" s="125">
        <v>146.79003107580294</v>
      </c>
      <c r="E116" s="125">
        <v>16.065003180313173</v>
      </c>
      <c r="F116" s="125">
        <v>0</v>
      </c>
      <c r="G116" s="125">
        <v>0</v>
      </c>
      <c r="H116" s="446">
        <v>556.9201451841823</v>
      </c>
      <c r="I116" s="150">
        <v>502.9763913266272</v>
      </c>
      <c r="J116" s="154">
        <v>1185.8704315955881</v>
      </c>
      <c r="K116" s="125">
        <v>1405.5826509436852</v>
      </c>
      <c r="L116" s="125">
        <v>218.82001574234968</v>
      </c>
      <c r="M116" s="159">
        <v>78.56100587249645</v>
      </c>
      <c r="N116" s="170">
        <v>60.90000344902874</v>
      </c>
      <c r="O116" s="154">
        <v>0</v>
      </c>
      <c r="P116" s="9">
        <f t="shared" si="31"/>
        <v>4172.485678370074</v>
      </c>
    </row>
    <row r="117" spans="1:16" ht="18.75">
      <c r="A117" s="60"/>
      <c r="B117" s="488" t="s">
        <v>72</v>
      </c>
      <c r="C117" s="65" t="s">
        <v>16</v>
      </c>
      <c r="D117" s="124">
        <v>3.48</v>
      </c>
      <c r="E117" s="124">
        <v>5.0412</v>
      </c>
      <c r="F117" s="124">
        <v>9.4579</v>
      </c>
      <c r="G117" s="124">
        <v>7.12457</v>
      </c>
      <c r="H117" s="445">
        <v>6.76684</v>
      </c>
      <c r="I117" s="189">
        <v>5.5423</v>
      </c>
      <c r="J117" s="153">
        <v>7.2045</v>
      </c>
      <c r="K117" s="124">
        <v>7.3031</v>
      </c>
      <c r="L117" s="124">
        <v>5.279</v>
      </c>
      <c r="M117" s="158">
        <v>6.202</v>
      </c>
      <c r="N117" s="146">
        <v>6.722</v>
      </c>
      <c r="O117" s="153">
        <v>10.7298</v>
      </c>
      <c r="P117" s="8">
        <f t="shared" si="31"/>
        <v>80.85320999999999</v>
      </c>
    </row>
    <row r="118" spans="1:16" ht="18.75">
      <c r="A118" s="60"/>
      <c r="B118" s="489"/>
      <c r="C118" s="58" t="s">
        <v>18</v>
      </c>
      <c r="D118" s="125">
        <v>1684.9143567004253</v>
      </c>
      <c r="E118" s="125">
        <v>2437.6384825678333</v>
      </c>
      <c r="F118" s="125">
        <v>4702.656982399343</v>
      </c>
      <c r="G118" s="125">
        <v>3971.762428443444</v>
      </c>
      <c r="H118" s="446">
        <v>4500.763173309362</v>
      </c>
      <c r="I118" s="150">
        <v>3855.370083284345</v>
      </c>
      <c r="J118" s="154">
        <v>5357.416949823064</v>
      </c>
      <c r="K118" s="125">
        <v>5752.772117782684</v>
      </c>
      <c r="L118" s="125">
        <v>3757.4515203185792</v>
      </c>
      <c r="M118" s="159">
        <v>4611.395594705418</v>
      </c>
      <c r="N118" s="170">
        <v>5050.085536008031</v>
      </c>
      <c r="O118" s="154">
        <v>6478.96808274184</v>
      </c>
      <c r="P118" s="9">
        <f t="shared" si="31"/>
        <v>52161.195308084374</v>
      </c>
    </row>
    <row r="119" spans="1:16" ht="18.75">
      <c r="A119" s="53" t="s">
        <v>23</v>
      </c>
      <c r="B119" s="488" t="s">
        <v>130</v>
      </c>
      <c r="C119" s="65" t="s">
        <v>16</v>
      </c>
      <c r="D119" s="124">
        <v>3.95</v>
      </c>
      <c r="E119" s="124">
        <v>3.8503</v>
      </c>
      <c r="F119" s="124">
        <v>3.0847</v>
      </c>
      <c r="G119" s="124">
        <v>3.0413</v>
      </c>
      <c r="H119" s="445">
        <v>2.0241</v>
      </c>
      <c r="I119" s="189">
        <v>2.0855</v>
      </c>
      <c r="J119" s="153">
        <v>1.974</v>
      </c>
      <c r="K119" s="124">
        <v>3.762</v>
      </c>
      <c r="L119" s="124">
        <v>2.7298</v>
      </c>
      <c r="M119" s="158">
        <v>1.2014</v>
      </c>
      <c r="N119" s="146">
        <v>1.3191</v>
      </c>
      <c r="O119" s="153">
        <v>4.2904</v>
      </c>
      <c r="P119" s="8">
        <f t="shared" si="31"/>
        <v>33.312599999999996</v>
      </c>
    </row>
    <row r="120" spans="1:16" ht="18.75">
      <c r="A120" s="60"/>
      <c r="B120" s="489"/>
      <c r="C120" s="58" t="s">
        <v>18</v>
      </c>
      <c r="D120" s="132">
        <v>1741.3991186583853</v>
      </c>
      <c r="E120" s="132">
        <v>1475.5285421034505</v>
      </c>
      <c r="F120" s="132">
        <v>2633.8993002295724</v>
      </c>
      <c r="G120" s="125">
        <v>1950.5109059535207</v>
      </c>
      <c r="H120" s="451">
        <v>1725.449699809557</v>
      </c>
      <c r="I120" s="150">
        <v>1487.7349180247063</v>
      </c>
      <c r="J120" s="154">
        <v>2009.5904813871418</v>
      </c>
      <c r="K120" s="125">
        <v>3195.3655931461376</v>
      </c>
      <c r="L120" s="125">
        <v>2205.6879086816007</v>
      </c>
      <c r="M120" s="159">
        <v>1797.1748843402245</v>
      </c>
      <c r="N120" s="170">
        <v>1894.200107276687</v>
      </c>
      <c r="O120" s="154">
        <v>4191.771688768462</v>
      </c>
      <c r="P120" s="9">
        <f t="shared" si="31"/>
        <v>26308.313148379446</v>
      </c>
    </row>
    <row r="121" spans="1:16" ht="18.75">
      <c r="A121" s="60"/>
      <c r="B121" s="56" t="s">
        <v>20</v>
      </c>
      <c r="C121" s="65" t="s">
        <v>16</v>
      </c>
      <c r="D121" s="124">
        <v>0</v>
      </c>
      <c r="E121" s="124">
        <v>0</v>
      </c>
      <c r="F121" s="124">
        <v>0</v>
      </c>
      <c r="G121" s="124">
        <v>0</v>
      </c>
      <c r="H121" s="445">
        <v>0</v>
      </c>
      <c r="I121" s="314">
        <v>0</v>
      </c>
      <c r="J121" s="312">
        <v>0.005</v>
      </c>
      <c r="K121" s="124">
        <v>0.543</v>
      </c>
      <c r="L121" s="124">
        <v>0.6102</v>
      </c>
      <c r="M121" s="158">
        <v>0</v>
      </c>
      <c r="N121" s="146">
        <v>0</v>
      </c>
      <c r="O121" s="153">
        <v>0</v>
      </c>
      <c r="P121" s="8">
        <f t="shared" si="31"/>
        <v>1.1582</v>
      </c>
    </row>
    <row r="122" spans="1:16" ht="18.75">
      <c r="A122" s="60"/>
      <c r="B122" s="58" t="s">
        <v>73</v>
      </c>
      <c r="C122" s="58" t="s">
        <v>18</v>
      </c>
      <c r="D122" s="125">
        <v>0</v>
      </c>
      <c r="E122" s="125">
        <v>0</v>
      </c>
      <c r="F122" s="125">
        <v>0</v>
      </c>
      <c r="G122" s="125">
        <v>0</v>
      </c>
      <c r="H122" s="446">
        <v>0</v>
      </c>
      <c r="I122" s="453">
        <v>0</v>
      </c>
      <c r="J122" s="455">
        <v>3.7800013757252673</v>
      </c>
      <c r="K122" s="125">
        <v>258.8250277948817</v>
      </c>
      <c r="L122" s="125">
        <v>279.8880201357041</v>
      </c>
      <c r="M122" s="159">
        <v>0</v>
      </c>
      <c r="N122" s="171">
        <v>0</v>
      </c>
      <c r="O122" s="154">
        <v>0</v>
      </c>
      <c r="P122" s="9">
        <f t="shared" si="31"/>
        <v>542.493049306311</v>
      </c>
    </row>
    <row r="123" spans="1:16" s="46" customFormat="1" ht="18.75">
      <c r="A123" s="60"/>
      <c r="B123" s="486" t="s">
        <v>107</v>
      </c>
      <c r="C123" s="65" t="s">
        <v>16</v>
      </c>
      <c r="D123" s="127">
        <f>D101+D103+D105+D107+D109+D111+D113+D115+D117+D119+D121</f>
        <v>12.7207</v>
      </c>
      <c r="E123" s="161">
        <f aca="true" t="shared" si="32" ref="E123:L123">E101+E103+E105+E107+E109+E111+E113+E115+E117+E119+E121</f>
        <v>12.9041</v>
      </c>
      <c r="F123" s="127">
        <f t="shared" si="32"/>
        <v>16.582700000000003</v>
      </c>
      <c r="G123" s="127">
        <f t="shared" si="32"/>
        <v>14.63287</v>
      </c>
      <c r="H123" s="28">
        <f t="shared" si="32"/>
        <v>16.433040000000002</v>
      </c>
      <c r="I123" s="320">
        <f t="shared" si="32"/>
        <v>13.1482</v>
      </c>
      <c r="J123" s="1">
        <f t="shared" si="32"/>
        <v>11.930800000000001</v>
      </c>
      <c r="K123" s="1">
        <f t="shared" si="32"/>
        <v>14.703299999999999</v>
      </c>
      <c r="L123" s="97">
        <f t="shared" si="32"/>
        <v>10.273000000000001</v>
      </c>
      <c r="M123" s="97">
        <f aca="true" t="shared" si="33" ref="M123:O124">+M101+M103+M105+M107+M109+M111+M113+M115+M117+M119+M121</f>
        <v>10.5695</v>
      </c>
      <c r="N123" s="97">
        <f t="shared" si="33"/>
        <v>18.5049</v>
      </c>
      <c r="O123" s="5">
        <f t="shared" si="33"/>
        <v>25.186299999999996</v>
      </c>
      <c r="P123" s="8">
        <f>SUM(D123:O123)</f>
        <v>177.58941</v>
      </c>
    </row>
    <row r="124" spans="1:16" s="46" customFormat="1" ht="18.75">
      <c r="A124" s="59"/>
      <c r="B124" s="487"/>
      <c r="C124" s="58" t="s">
        <v>18</v>
      </c>
      <c r="D124" s="436">
        <f>D102+D104+D106+D108+D110+D112+D114+D116+D118+D120+D122</f>
        <v>6674.7474630601055</v>
      </c>
      <c r="E124" s="438">
        <f aca="true" t="shared" si="34" ref="E124:L124">E102+E104+E106+E108+E110+E112+E114+E116+E118+E120+E122</f>
        <v>7679.95982036555</v>
      </c>
      <c r="F124" s="436">
        <f t="shared" si="34"/>
        <v>11023.78535290228</v>
      </c>
      <c r="G124" s="436">
        <f t="shared" si="34"/>
        <v>10221.22843932532</v>
      </c>
      <c r="H124" s="27">
        <f t="shared" si="34"/>
        <v>12206.671082171759</v>
      </c>
      <c r="I124" s="64">
        <f t="shared" si="34"/>
        <v>8836.67753293529</v>
      </c>
      <c r="J124" s="2">
        <f t="shared" si="34"/>
        <v>9288.581630563967</v>
      </c>
      <c r="K124" s="2">
        <f t="shared" si="34"/>
        <v>11033.206934841683</v>
      </c>
      <c r="L124" s="41">
        <f t="shared" si="34"/>
        <v>7104.484261110811</v>
      </c>
      <c r="M124" s="41">
        <f t="shared" si="33"/>
        <v>8109.087606160624</v>
      </c>
      <c r="N124" s="41">
        <f t="shared" si="33"/>
        <v>11523.016702597923</v>
      </c>
      <c r="O124" s="41">
        <f t="shared" si="33"/>
        <v>18688.731902062922</v>
      </c>
      <c r="P124" s="9">
        <f>SUM(D124:O124)</f>
        <v>122390.17872809822</v>
      </c>
    </row>
    <row r="125" spans="1:16" ht="18.75">
      <c r="A125" s="471" t="s">
        <v>0</v>
      </c>
      <c r="B125" s="488" t="s">
        <v>74</v>
      </c>
      <c r="C125" s="65" t="s">
        <v>16</v>
      </c>
      <c r="D125" s="124">
        <v>0</v>
      </c>
      <c r="E125" s="124">
        <v>0</v>
      </c>
      <c r="F125" s="124">
        <v>0</v>
      </c>
      <c r="G125" s="124">
        <v>0</v>
      </c>
      <c r="H125" s="443">
        <v>0</v>
      </c>
      <c r="I125" s="294">
        <v>0</v>
      </c>
      <c r="J125" s="153">
        <v>0</v>
      </c>
      <c r="K125" s="124">
        <v>0</v>
      </c>
      <c r="L125" s="124">
        <v>0</v>
      </c>
      <c r="M125" s="158"/>
      <c r="N125" s="146"/>
      <c r="O125" s="153"/>
      <c r="P125" s="8">
        <f t="shared" si="31"/>
        <v>0</v>
      </c>
    </row>
    <row r="126" spans="1:16" ht="18.75">
      <c r="A126" s="472" t="s">
        <v>0</v>
      </c>
      <c r="B126" s="489"/>
      <c r="C126" s="58" t="s">
        <v>18</v>
      </c>
      <c r="D126" s="125">
        <v>0</v>
      </c>
      <c r="E126" s="125">
        <v>0</v>
      </c>
      <c r="F126" s="125">
        <v>0</v>
      </c>
      <c r="G126" s="125">
        <v>0</v>
      </c>
      <c r="H126" s="442">
        <v>0</v>
      </c>
      <c r="I126" s="295">
        <v>0</v>
      </c>
      <c r="J126" s="155">
        <v>0</v>
      </c>
      <c r="K126" s="125">
        <v>0</v>
      </c>
      <c r="L126" s="125">
        <v>0</v>
      </c>
      <c r="M126" s="159"/>
      <c r="N126" s="147"/>
      <c r="O126" s="155"/>
      <c r="P126" s="9">
        <f t="shared" si="31"/>
        <v>0</v>
      </c>
    </row>
    <row r="127" spans="1:16" ht="18.75">
      <c r="A127" s="472" t="s">
        <v>75</v>
      </c>
      <c r="B127" s="488" t="s">
        <v>76</v>
      </c>
      <c r="C127" s="65" t="s">
        <v>16</v>
      </c>
      <c r="D127" s="124">
        <v>0</v>
      </c>
      <c r="E127" s="124">
        <v>0.0154</v>
      </c>
      <c r="F127" s="124">
        <v>0.03</v>
      </c>
      <c r="G127" s="124">
        <v>0</v>
      </c>
      <c r="H127" s="443">
        <v>0</v>
      </c>
      <c r="I127" s="294">
        <v>0</v>
      </c>
      <c r="J127" s="153">
        <v>0</v>
      </c>
      <c r="K127" s="124">
        <v>0</v>
      </c>
      <c r="L127" s="124">
        <v>0</v>
      </c>
      <c r="M127" s="158"/>
      <c r="N127" s="146"/>
      <c r="O127" s="153"/>
      <c r="P127" s="8">
        <f t="shared" si="31"/>
        <v>0.045399999999999996</v>
      </c>
    </row>
    <row r="128" spans="1:16" ht="18.75">
      <c r="A128" s="29"/>
      <c r="B128" s="489"/>
      <c r="C128" s="58" t="s">
        <v>18</v>
      </c>
      <c r="D128" s="125">
        <v>0</v>
      </c>
      <c r="E128" s="125">
        <v>31.983006331525438</v>
      </c>
      <c r="F128" s="125">
        <v>63.00001316089431</v>
      </c>
      <c r="G128" s="125">
        <v>0</v>
      </c>
      <c r="H128" s="442">
        <v>0</v>
      </c>
      <c r="I128" s="449">
        <v>0</v>
      </c>
      <c r="J128" s="155">
        <v>0</v>
      </c>
      <c r="K128" s="125">
        <v>0</v>
      </c>
      <c r="L128" s="125">
        <v>0</v>
      </c>
      <c r="M128" s="159"/>
      <c r="N128" s="147"/>
      <c r="O128" s="155"/>
      <c r="P128" s="9">
        <f t="shared" si="31"/>
        <v>94.98301949241974</v>
      </c>
    </row>
    <row r="129" spans="1:16" ht="18.75">
      <c r="A129" s="472" t="s">
        <v>77</v>
      </c>
      <c r="B129" s="465" t="s">
        <v>20</v>
      </c>
      <c r="C129" s="56" t="s">
        <v>16</v>
      </c>
      <c r="D129" s="133">
        <v>0.0216</v>
      </c>
      <c r="E129" s="133">
        <v>0</v>
      </c>
      <c r="F129" s="133">
        <v>0.2779</v>
      </c>
      <c r="G129" s="133">
        <v>0.1255</v>
      </c>
      <c r="H129" s="452">
        <v>0</v>
      </c>
      <c r="I129" s="456">
        <v>0</v>
      </c>
      <c r="J129" s="454">
        <v>0</v>
      </c>
      <c r="K129" s="133">
        <v>0</v>
      </c>
      <c r="L129" s="133">
        <v>0</v>
      </c>
      <c r="M129" s="166"/>
      <c r="N129" s="149"/>
      <c r="O129" s="157"/>
      <c r="P129" s="13">
        <f t="shared" si="31"/>
        <v>0.425</v>
      </c>
    </row>
    <row r="130" spans="1:16" ht="18.75">
      <c r="A130" s="29"/>
      <c r="B130" s="467" t="s">
        <v>78</v>
      </c>
      <c r="C130" s="65" t="s">
        <v>79</v>
      </c>
      <c r="D130" s="124"/>
      <c r="E130" s="124"/>
      <c r="F130" s="124"/>
      <c r="G130" s="124"/>
      <c r="H130" s="443"/>
      <c r="I130" s="316"/>
      <c r="J130" s="312"/>
      <c r="K130" s="124"/>
      <c r="L130" s="124"/>
      <c r="M130" s="158"/>
      <c r="N130" s="146"/>
      <c r="O130" s="153"/>
      <c r="P130" s="8">
        <f t="shared" si="31"/>
        <v>0</v>
      </c>
    </row>
    <row r="131" spans="1:16" ht="18.75">
      <c r="A131" s="472" t="s">
        <v>23</v>
      </c>
      <c r="B131" s="27"/>
      <c r="C131" s="58" t="s">
        <v>18</v>
      </c>
      <c r="D131" s="125">
        <v>16.002003387662636</v>
      </c>
      <c r="E131" s="125">
        <v>0</v>
      </c>
      <c r="F131" s="125">
        <v>125.26502616824486</v>
      </c>
      <c r="G131" s="125">
        <v>56.44801319534809</v>
      </c>
      <c r="H131" s="453">
        <v>0</v>
      </c>
      <c r="I131" s="453">
        <v>0</v>
      </c>
      <c r="J131" s="455">
        <v>0</v>
      </c>
      <c r="K131" s="125">
        <v>0</v>
      </c>
      <c r="L131" s="125">
        <v>0</v>
      </c>
      <c r="M131" s="159"/>
      <c r="N131" s="170"/>
      <c r="O131" s="154"/>
      <c r="P131" s="9">
        <f aca="true" t="shared" si="35" ref="P131:P137">SUM(D131:O131)</f>
        <v>197.7150427512556</v>
      </c>
    </row>
    <row r="132" spans="1:16" s="46" customFormat="1" ht="18.75">
      <c r="A132" s="29"/>
      <c r="B132" s="66" t="s">
        <v>0</v>
      </c>
      <c r="C132" s="56" t="s">
        <v>16</v>
      </c>
      <c r="D132" s="3">
        <f>+D125+D127+D129</f>
        <v>0.0216</v>
      </c>
      <c r="E132" s="3">
        <f aca="true" t="shared" si="36" ref="E132:O132">+E125+E127+E129</f>
        <v>0.0154</v>
      </c>
      <c r="F132" s="3">
        <f>F125+F127+F129</f>
        <v>0.30789999999999995</v>
      </c>
      <c r="G132" s="3">
        <f t="shared" si="36"/>
        <v>0.1255</v>
      </c>
      <c r="H132" s="3">
        <v>0</v>
      </c>
      <c r="I132" s="29">
        <v>0</v>
      </c>
      <c r="J132" s="79">
        <f>+J125+J127+J129</f>
        <v>0</v>
      </c>
      <c r="K132" s="3">
        <f t="shared" si="36"/>
        <v>0</v>
      </c>
      <c r="L132" s="4">
        <f t="shared" si="36"/>
        <v>0</v>
      </c>
      <c r="M132" s="4">
        <f t="shared" si="36"/>
        <v>0</v>
      </c>
      <c r="N132" s="4">
        <f t="shared" si="36"/>
        <v>0</v>
      </c>
      <c r="O132" s="4">
        <f t="shared" si="36"/>
        <v>0</v>
      </c>
      <c r="P132" s="13">
        <f t="shared" si="35"/>
        <v>0.4704</v>
      </c>
    </row>
    <row r="133" spans="1:16" s="46" customFormat="1" ht="18.75">
      <c r="A133" s="27"/>
      <c r="B133" s="67" t="s">
        <v>107</v>
      </c>
      <c r="C133" s="65" t="s">
        <v>79</v>
      </c>
      <c r="D133" s="1">
        <f>D130</f>
        <v>0</v>
      </c>
      <c r="E133" s="1">
        <f aca="true" t="shared" si="37" ref="E133:O133">E130</f>
        <v>0</v>
      </c>
      <c r="F133" s="1">
        <f t="shared" si="37"/>
        <v>0</v>
      </c>
      <c r="G133" s="1">
        <f t="shared" si="37"/>
        <v>0</v>
      </c>
      <c r="H133" s="1">
        <v>0</v>
      </c>
      <c r="I133" s="28">
        <v>0</v>
      </c>
      <c r="J133" s="320">
        <f>J130</f>
        <v>0</v>
      </c>
      <c r="K133" s="1">
        <f t="shared" si="37"/>
        <v>0</v>
      </c>
      <c r="L133" s="5">
        <f t="shared" si="37"/>
        <v>0</v>
      </c>
      <c r="M133" s="5">
        <f t="shared" si="37"/>
        <v>0</v>
      </c>
      <c r="N133" s="5">
        <f t="shared" si="37"/>
        <v>0</v>
      </c>
      <c r="O133" s="5">
        <f t="shared" si="37"/>
        <v>0</v>
      </c>
      <c r="P133" s="8">
        <f t="shared" si="35"/>
        <v>0</v>
      </c>
    </row>
    <row r="134" spans="1:16" s="46" customFormat="1" ht="18.75">
      <c r="A134" s="59"/>
      <c r="B134" s="2"/>
      <c r="C134" s="58" t="s">
        <v>18</v>
      </c>
      <c r="D134" s="2">
        <f>+D126+D128+D131</f>
        <v>16.002003387662636</v>
      </c>
      <c r="E134" s="2">
        <f aca="true" t="shared" si="38" ref="E134:O134">+E126+E128+E131</f>
        <v>31.983006331525438</v>
      </c>
      <c r="F134" s="2">
        <f t="shared" si="38"/>
        <v>188.26503932913917</v>
      </c>
      <c r="G134" s="2">
        <f t="shared" si="38"/>
        <v>56.44801319534809</v>
      </c>
      <c r="H134" s="2">
        <v>0</v>
      </c>
      <c r="I134" s="27">
        <v>0</v>
      </c>
      <c r="J134" s="64">
        <f>+J126+J128+J131</f>
        <v>0</v>
      </c>
      <c r="K134" s="2">
        <f t="shared" si="38"/>
        <v>0</v>
      </c>
      <c r="L134" s="41">
        <f t="shared" si="38"/>
        <v>0</v>
      </c>
      <c r="M134" s="41">
        <f t="shared" si="38"/>
        <v>0</v>
      </c>
      <c r="N134" s="41">
        <f t="shared" si="38"/>
        <v>0</v>
      </c>
      <c r="O134" s="41">
        <f t="shared" si="38"/>
        <v>0</v>
      </c>
      <c r="P134" s="9">
        <f t="shared" si="35"/>
        <v>292.69806224367534</v>
      </c>
    </row>
    <row r="135" spans="1:16" s="82" customFormat="1" ht="18.75">
      <c r="A135" s="68"/>
      <c r="B135" s="69" t="s">
        <v>0</v>
      </c>
      <c r="C135" s="70" t="s">
        <v>16</v>
      </c>
      <c r="D135" s="134">
        <f>D132+D123+D99</f>
        <v>372.80400000000003</v>
      </c>
      <c r="E135" s="134">
        <f aca="true" t="shared" si="39" ref="E135:O135">E132+E123+E99</f>
        <v>282.34979999999996</v>
      </c>
      <c r="F135" s="143">
        <f t="shared" si="39"/>
        <v>271.38278</v>
      </c>
      <c r="G135" s="281">
        <f t="shared" si="39"/>
        <v>198.51311000000004</v>
      </c>
      <c r="H135" s="121">
        <f>H132+H123+H99</f>
        <v>150.89728</v>
      </c>
      <c r="I135" s="134">
        <f>I132+I123+I99</f>
        <v>255.13015000000001</v>
      </c>
      <c r="J135" s="134">
        <f>J132+J123+J99</f>
        <v>221.03760000000003</v>
      </c>
      <c r="K135" s="134">
        <f t="shared" si="39"/>
        <v>511.07696</v>
      </c>
      <c r="L135" s="134">
        <f t="shared" si="39"/>
        <v>912.1076999999999</v>
      </c>
      <c r="M135" s="167">
        <f t="shared" si="39"/>
        <v>495.9442499999999</v>
      </c>
      <c r="N135" s="174">
        <f t="shared" si="39"/>
        <v>666.6715299999998</v>
      </c>
      <c r="O135" s="167">
        <f t="shared" si="39"/>
        <v>531.5407499999999</v>
      </c>
      <c r="P135" s="14">
        <f t="shared" si="35"/>
        <v>4869.45591</v>
      </c>
    </row>
    <row r="136" spans="1:16" s="82" customFormat="1" ht="18.75">
      <c r="A136" s="68"/>
      <c r="B136" s="72" t="s">
        <v>226</v>
      </c>
      <c r="C136" s="73" t="s">
        <v>79</v>
      </c>
      <c r="D136" s="127">
        <f>D133</f>
        <v>0</v>
      </c>
      <c r="E136" s="127">
        <f aca="true" t="shared" si="40" ref="E136:O136">E133</f>
        <v>0</v>
      </c>
      <c r="F136" s="144">
        <f t="shared" si="40"/>
        <v>0</v>
      </c>
      <c r="G136" s="298">
        <f t="shared" si="40"/>
        <v>0</v>
      </c>
      <c r="H136" s="297">
        <f>H133</f>
        <v>0</v>
      </c>
      <c r="I136" s="127">
        <f>I133</f>
        <v>0</v>
      </c>
      <c r="J136" s="127">
        <f>J133</f>
        <v>0</v>
      </c>
      <c r="K136" s="127">
        <f t="shared" si="40"/>
        <v>0</v>
      </c>
      <c r="L136" s="127">
        <f t="shared" si="40"/>
        <v>0</v>
      </c>
      <c r="M136" s="161">
        <f t="shared" si="40"/>
        <v>0</v>
      </c>
      <c r="N136" s="148">
        <f t="shared" si="40"/>
        <v>0</v>
      </c>
      <c r="O136" s="161">
        <f t="shared" si="40"/>
        <v>0</v>
      </c>
      <c r="P136" s="15">
        <f t="shared" si="35"/>
        <v>0</v>
      </c>
    </row>
    <row r="137" spans="1:16" s="82" customFormat="1" ht="19.5" thickBot="1">
      <c r="A137" s="74"/>
      <c r="B137" s="75"/>
      <c r="C137" s="76" t="s">
        <v>18</v>
      </c>
      <c r="D137" s="135">
        <f>D134+D124+D100</f>
        <v>212798.714</v>
      </c>
      <c r="E137" s="135">
        <f aca="true" t="shared" si="41" ref="E137:O137">E134+E124+E100</f>
        <v>164422.75500000003</v>
      </c>
      <c r="F137" s="145">
        <f t="shared" si="41"/>
        <v>210863.37399999998</v>
      </c>
      <c r="G137" s="283">
        <f t="shared" si="41"/>
        <v>154217.294</v>
      </c>
      <c r="H137" s="283">
        <f t="shared" si="41"/>
        <v>120065.42500000005</v>
      </c>
      <c r="I137" s="135">
        <f>I134+I124+I100</f>
        <v>141824.71899999998</v>
      </c>
      <c r="J137" s="135">
        <f>J134+J124+J100</f>
        <v>147960.55500000002</v>
      </c>
      <c r="K137" s="135">
        <f t="shared" si="41"/>
        <v>564770.8129999998</v>
      </c>
      <c r="L137" s="135">
        <f t="shared" si="41"/>
        <v>672764.167</v>
      </c>
      <c r="M137" s="168">
        <f t="shared" si="41"/>
        <v>575913.723</v>
      </c>
      <c r="N137" s="175">
        <f t="shared" si="41"/>
        <v>534128.662</v>
      </c>
      <c r="O137" s="168">
        <f t="shared" si="41"/>
        <v>400295.61600000004</v>
      </c>
      <c r="P137" s="7">
        <f t="shared" si="35"/>
        <v>3900025.817</v>
      </c>
    </row>
    <row r="138" ht="18.75">
      <c r="O138" s="77"/>
    </row>
  </sheetData>
  <sheetProtection/>
  <mergeCells count="52"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27:B128"/>
    <mergeCell ref="B115:B116"/>
    <mergeCell ref="B117:B118"/>
    <mergeCell ref="B119:B120"/>
    <mergeCell ref="B123:B124"/>
    <mergeCell ref="B125:B126"/>
    <mergeCell ref="B32:B33"/>
    <mergeCell ref="A42:B43"/>
    <mergeCell ref="A87:B88"/>
    <mergeCell ref="A89:B90"/>
    <mergeCell ref="B64:B65"/>
    <mergeCell ref="B60:B61"/>
    <mergeCell ref="A52:B53"/>
    <mergeCell ref="A85:B86"/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7"/>
  <sheetViews>
    <sheetView view="pageBreakPreview" zoomScale="25" zoomScaleNormal="50" zoomScaleSheetLayoutView="25" zoomScalePageLayoutView="0" workbookViewId="0" topLeftCell="A1">
      <pane xSplit="3" ySplit="3" topLeftCell="D6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21.87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82" customWidth="1"/>
    <col min="5" max="8" width="20.50390625" style="11" customWidth="1"/>
    <col min="9" max="15" width="20.50390625" style="82" customWidth="1"/>
    <col min="16" max="16" width="23.00390625" style="45" customWidth="1"/>
    <col min="17" max="16384" width="21.875" style="91" customWidth="1"/>
  </cols>
  <sheetData>
    <row r="1" ht="18.75">
      <c r="B1" s="44" t="s">
        <v>0</v>
      </c>
    </row>
    <row r="2" spans="1:15" ht="19.5" thickBot="1">
      <c r="A2" s="12" t="s">
        <v>220</v>
      </c>
      <c r="B2" s="47"/>
      <c r="C2" s="12"/>
      <c r="O2" s="75" t="s">
        <v>90</v>
      </c>
    </row>
    <row r="3" spans="1:16" ht="18.75">
      <c r="A3" s="48"/>
      <c r="B3" s="49"/>
      <c r="C3" s="49"/>
      <c r="D3" s="96" t="s">
        <v>89</v>
      </c>
      <c r="E3" s="51" t="s">
        <v>3</v>
      </c>
      <c r="F3" s="51" t="s">
        <v>4</v>
      </c>
      <c r="G3" s="51" t="s">
        <v>5</v>
      </c>
      <c r="H3" s="51" t="s">
        <v>6</v>
      </c>
      <c r="I3" s="96" t="s">
        <v>7</v>
      </c>
      <c r="J3" s="96" t="s">
        <v>8</v>
      </c>
      <c r="K3" s="96" t="s">
        <v>9</v>
      </c>
      <c r="L3" s="96" t="s">
        <v>10</v>
      </c>
      <c r="M3" s="96" t="s">
        <v>11</v>
      </c>
      <c r="N3" s="96" t="s">
        <v>12</v>
      </c>
      <c r="O3" s="96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5"/>
      <c r="E4" s="1"/>
      <c r="F4" s="1"/>
      <c r="G4" s="1"/>
      <c r="H4" s="1"/>
      <c r="I4" s="5"/>
      <c r="J4" s="5"/>
      <c r="K4" s="5"/>
      <c r="L4" s="5"/>
      <c r="M4" s="5"/>
      <c r="N4" s="5"/>
      <c r="O4" s="5"/>
      <c r="P4" s="8">
        <f aca="true" t="shared" si="0" ref="P4:P35">SUM(D4:O4)</f>
        <v>0</v>
      </c>
    </row>
    <row r="5" spans="1:16" ht="18.75">
      <c r="A5" s="54" t="s">
        <v>180</v>
      </c>
      <c r="B5" s="489"/>
      <c r="C5" s="58" t="s">
        <v>18</v>
      </c>
      <c r="D5" s="41"/>
      <c r="E5" s="2"/>
      <c r="F5" s="2"/>
      <c r="G5" s="2"/>
      <c r="H5" s="2"/>
      <c r="I5" s="41"/>
      <c r="J5" s="41"/>
      <c r="K5" s="41"/>
      <c r="L5" s="41"/>
      <c r="M5" s="41"/>
      <c r="N5" s="41"/>
      <c r="O5" s="41"/>
      <c r="P5" s="9">
        <f t="shared" si="0"/>
        <v>0</v>
      </c>
    </row>
    <row r="6" spans="1:16" ht="18.75">
      <c r="A6" s="54" t="s">
        <v>19</v>
      </c>
      <c r="B6" s="56" t="s">
        <v>20</v>
      </c>
      <c r="C6" s="65" t="s">
        <v>16</v>
      </c>
      <c r="D6" s="5"/>
      <c r="E6" s="1"/>
      <c r="F6" s="1"/>
      <c r="G6" s="1"/>
      <c r="H6" s="1"/>
      <c r="I6" s="5"/>
      <c r="J6" s="5"/>
      <c r="K6" s="5"/>
      <c r="L6" s="5"/>
      <c r="M6" s="5"/>
      <c r="N6" s="5"/>
      <c r="O6" s="5"/>
      <c r="P6" s="8">
        <f t="shared" si="0"/>
        <v>0</v>
      </c>
    </row>
    <row r="7" spans="1:16" ht="18.75">
      <c r="A7" s="54" t="s">
        <v>21</v>
      </c>
      <c r="B7" s="58" t="s">
        <v>153</v>
      </c>
      <c r="C7" s="58" t="s">
        <v>18</v>
      </c>
      <c r="D7" s="41"/>
      <c r="E7" s="2"/>
      <c r="F7" s="2"/>
      <c r="G7" s="2"/>
      <c r="H7" s="2"/>
      <c r="I7" s="41"/>
      <c r="J7" s="41"/>
      <c r="K7" s="41"/>
      <c r="L7" s="41"/>
      <c r="M7" s="41"/>
      <c r="N7" s="41"/>
      <c r="O7" s="41"/>
      <c r="P7" s="9">
        <f t="shared" si="0"/>
        <v>0</v>
      </c>
    </row>
    <row r="8" spans="1:16" s="92" customFormat="1" ht="18.75">
      <c r="A8" s="109" t="s">
        <v>23</v>
      </c>
      <c r="B8" s="486" t="s">
        <v>107</v>
      </c>
      <c r="C8" s="73" t="s">
        <v>16</v>
      </c>
      <c r="D8" s="5">
        <f aca="true" t="shared" si="1" ref="D8:G9">D4+D6</f>
        <v>0</v>
      </c>
      <c r="E8" s="5">
        <f t="shared" si="1"/>
        <v>0</v>
      </c>
      <c r="F8" s="5">
        <f>F4+F6</f>
        <v>0</v>
      </c>
      <c r="G8" s="5">
        <f t="shared" si="1"/>
        <v>0</v>
      </c>
      <c r="H8" s="5">
        <f aca="true" t="shared" si="2" ref="H8:J9">H4+H6</f>
        <v>0</v>
      </c>
      <c r="I8" s="5">
        <f t="shared" si="2"/>
        <v>0</v>
      </c>
      <c r="J8" s="5">
        <f t="shared" si="2"/>
        <v>0</v>
      </c>
      <c r="K8" s="5">
        <f aca="true" t="shared" si="3" ref="K8:N9">+K4+K6</f>
        <v>0</v>
      </c>
      <c r="L8" s="5">
        <f t="shared" si="3"/>
        <v>0</v>
      </c>
      <c r="M8" s="5">
        <f t="shared" si="3"/>
        <v>0</v>
      </c>
      <c r="N8" s="5">
        <f t="shared" si="3"/>
        <v>0</v>
      </c>
      <c r="O8" s="5">
        <f>O4+O6</f>
        <v>0</v>
      </c>
      <c r="P8" s="15">
        <f t="shared" si="0"/>
        <v>0</v>
      </c>
    </row>
    <row r="9" spans="1:16" s="92" customFormat="1" ht="18.75">
      <c r="A9" s="104"/>
      <c r="B9" s="487"/>
      <c r="C9" s="105" t="s">
        <v>18</v>
      </c>
      <c r="D9" s="41">
        <f t="shared" si="1"/>
        <v>0</v>
      </c>
      <c r="E9" s="41">
        <f t="shared" si="1"/>
        <v>0</v>
      </c>
      <c r="F9" s="41">
        <f>F5+F7</f>
        <v>0</v>
      </c>
      <c r="G9" s="41">
        <f t="shared" si="1"/>
        <v>0</v>
      </c>
      <c r="H9" s="41">
        <f t="shared" si="2"/>
        <v>0</v>
      </c>
      <c r="I9" s="41">
        <f t="shared" si="2"/>
        <v>0</v>
      </c>
      <c r="J9" s="41">
        <f t="shared" si="2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3"/>
        <v>0</v>
      </c>
      <c r="O9" s="41">
        <f>O5+O7</f>
        <v>0</v>
      </c>
      <c r="P9" s="106">
        <f t="shared" si="0"/>
        <v>0</v>
      </c>
    </row>
    <row r="10" spans="1:16" ht="18.75">
      <c r="A10" s="482" t="s">
        <v>25</v>
      </c>
      <c r="B10" s="483"/>
      <c r="C10" s="65" t="s">
        <v>16</v>
      </c>
      <c r="D10" s="5"/>
      <c r="E10" s="1"/>
      <c r="F10" s="1"/>
      <c r="G10" s="1"/>
      <c r="H10" s="1"/>
      <c r="I10" s="5"/>
      <c r="J10" s="5">
        <v>0.0009</v>
      </c>
      <c r="K10" s="5"/>
      <c r="L10" s="5"/>
      <c r="M10" s="5"/>
      <c r="N10" s="5"/>
      <c r="O10" s="5"/>
      <c r="P10" s="8">
        <f t="shared" si="0"/>
        <v>0.0009</v>
      </c>
    </row>
    <row r="11" spans="1:16" ht="18.75">
      <c r="A11" s="484"/>
      <c r="B11" s="485"/>
      <c r="C11" s="58" t="s">
        <v>18</v>
      </c>
      <c r="D11" s="41"/>
      <c r="E11" s="2"/>
      <c r="F11" s="2"/>
      <c r="G11" s="18"/>
      <c r="H11" s="2"/>
      <c r="I11" s="41"/>
      <c r="J11" s="41">
        <v>1.89</v>
      </c>
      <c r="K11" s="41"/>
      <c r="L11" s="41"/>
      <c r="M11" s="41"/>
      <c r="N11" s="41"/>
      <c r="O11" s="41"/>
      <c r="P11" s="9">
        <f t="shared" si="0"/>
        <v>1.89</v>
      </c>
    </row>
    <row r="12" spans="1:16" ht="18.75">
      <c r="A12" s="60"/>
      <c r="B12" s="488" t="s">
        <v>26</v>
      </c>
      <c r="C12" s="65" t="s">
        <v>16</v>
      </c>
      <c r="D12" s="5"/>
      <c r="E12" s="1"/>
      <c r="F12" s="1"/>
      <c r="G12" s="1"/>
      <c r="H12" s="1"/>
      <c r="I12" s="5"/>
      <c r="J12" s="5"/>
      <c r="K12" s="5"/>
      <c r="L12" s="5"/>
      <c r="M12" s="5"/>
      <c r="N12" s="5"/>
      <c r="O12" s="5"/>
      <c r="P12" s="8">
        <f t="shared" si="0"/>
        <v>0</v>
      </c>
    </row>
    <row r="13" spans="1:16" ht="18.75">
      <c r="A13" s="53" t="s">
        <v>0</v>
      </c>
      <c r="B13" s="489"/>
      <c r="C13" s="58" t="s">
        <v>18</v>
      </c>
      <c r="D13" s="41"/>
      <c r="E13" s="2"/>
      <c r="F13" s="309"/>
      <c r="G13" s="18"/>
      <c r="H13" s="2"/>
      <c r="I13" s="41"/>
      <c r="J13" s="41"/>
      <c r="K13" s="41"/>
      <c r="L13" s="41"/>
      <c r="M13" s="41"/>
      <c r="N13" s="41"/>
      <c r="O13" s="41"/>
      <c r="P13" s="9">
        <f t="shared" si="0"/>
        <v>0</v>
      </c>
    </row>
    <row r="14" spans="1:16" ht="18.75">
      <c r="A14" s="54" t="s">
        <v>27</v>
      </c>
      <c r="B14" s="488" t="s">
        <v>28</v>
      </c>
      <c r="C14" s="65" t="s">
        <v>16</v>
      </c>
      <c r="D14" s="5"/>
      <c r="E14" s="1"/>
      <c r="F14" s="1"/>
      <c r="G14" s="1"/>
      <c r="H14" s="1"/>
      <c r="I14" s="5"/>
      <c r="J14" s="5"/>
      <c r="K14" s="5"/>
      <c r="L14" s="5"/>
      <c r="M14" s="5">
        <v>0.0068</v>
      </c>
      <c r="N14" s="5"/>
      <c r="O14" s="5">
        <v>0.0291</v>
      </c>
      <c r="P14" s="8">
        <f t="shared" si="0"/>
        <v>0.0359</v>
      </c>
    </row>
    <row r="15" spans="1:16" ht="18.75">
      <c r="A15" s="54" t="s">
        <v>0</v>
      </c>
      <c r="B15" s="489"/>
      <c r="C15" s="58" t="s">
        <v>18</v>
      </c>
      <c r="D15" s="41"/>
      <c r="E15" s="2"/>
      <c r="F15" s="2"/>
      <c r="G15" s="18"/>
      <c r="H15" s="2"/>
      <c r="I15" s="41"/>
      <c r="J15" s="41"/>
      <c r="K15" s="41"/>
      <c r="L15" s="41"/>
      <c r="M15" s="41">
        <v>5.78</v>
      </c>
      <c r="N15" s="41"/>
      <c r="O15" s="41">
        <v>30.555</v>
      </c>
      <c r="P15" s="9">
        <f t="shared" si="0"/>
        <v>36.335</v>
      </c>
    </row>
    <row r="16" spans="1:16" ht="18.75">
      <c r="A16" s="54" t="s">
        <v>29</v>
      </c>
      <c r="B16" s="488" t="s">
        <v>30</v>
      </c>
      <c r="C16" s="65" t="s">
        <v>16</v>
      </c>
      <c r="D16" s="5"/>
      <c r="E16" s="1"/>
      <c r="F16" s="1"/>
      <c r="G16" s="1"/>
      <c r="H16" s="1"/>
      <c r="I16" s="5"/>
      <c r="J16" s="5"/>
      <c r="K16" s="5"/>
      <c r="L16" s="5"/>
      <c r="M16" s="5"/>
      <c r="N16" s="5"/>
      <c r="O16" s="5"/>
      <c r="P16" s="8">
        <f t="shared" si="0"/>
        <v>0</v>
      </c>
    </row>
    <row r="17" spans="1:16" ht="18.75">
      <c r="A17" s="54"/>
      <c r="B17" s="489"/>
      <c r="C17" s="58" t="s">
        <v>18</v>
      </c>
      <c r="D17" s="41"/>
      <c r="E17" s="2"/>
      <c r="F17" s="2"/>
      <c r="G17" s="18"/>
      <c r="H17" s="2"/>
      <c r="I17" s="41"/>
      <c r="J17" s="41"/>
      <c r="K17" s="41"/>
      <c r="L17" s="41"/>
      <c r="M17" s="41"/>
      <c r="N17" s="41"/>
      <c r="O17" s="41"/>
      <c r="P17" s="9">
        <f t="shared" si="0"/>
        <v>0</v>
      </c>
    </row>
    <row r="18" spans="1:16" ht="18.75">
      <c r="A18" s="54" t="s">
        <v>31</v>
      </c>
      <c r="B18" s="56" t="s">
        <v>108</v>
      </c>
      <c r="C18" s="65" t="s">
        <v>16</v>
      </c>
      <c r="D18" s="5"/>
      <c r="E18" s="1"/>
      <c r="F18" s="1"/>
      <c r="G18" s="1"/>
      <c r="H18" s="1"/>
      <c r="I18" s="5"/>
      <c r="J18" s="5"/>
      <c r="K18" s="5"/>
      <c r="L18" s="5"/>
      <c r="M18" s="5"/>
      <c r="N18" s="5"/>
      <c r="O18" s="5"/>
      <c r="P18" s="8">
        <f t="shared" si="0"/>
        <v>0</v>
      </c>
    </row>
    <row r="19" spans="1:16" ht="18.75">
      <c r="A19" s="54"/>
      <c r="B19" s="58" t="s">
        <v>109</v>
      </c>
      <c r="C19" s="58" t="s">
        <v>18</v>
      </c>
      <c r="D19" s="41"/>
      <c r="E19" s="2"/>
      <c r="F19" s="2"/>
      <c r="G19" s="18"/>
      <c r="H19" s="2"/>
      <c r="I19" s="41"/>
      <c r="J19" s="41"/>
      <c r="K19" s="41"/>
      <c r="L19" s="41"/>
      <c r="M19" s="41"/>
      <c r="N19" s="41"/>
      <c r="O19" s="41"/>
      <c r="P19" s="9">
        <f t="shared" si="0"/>
        <v>0</v>
      </c>
    </row>
    <row r="20" spans="1:16" ht="18.75">
      <c r="A20" s="54" t="s">
        <v>23</v>
      </c>
      <c r="B20" s="488" t="s">
        <v>32</v>
      </c>
      <c r="C20" s="65" t="s">
        <v>16</v>
      </c>
      <c r="D20" s="5"/>
      <c r="E20" s="1"/>
      <c r="F20" s="1"/>
      <c r="G20" s="1"/>
      <c r="H20" s="1"/>
      <c r="I20" s="5"/>
      <c r="J20" s="5"/>
      <c r="K20" s="5"/>
      <c r="L20" s="5"/>
      <c r="M20" s="5"/>
      <c r="N20" s="5"/>
      <c r="O20" s="5"/>
      <c r="P20" s="8">
        <f t="shared" si="0"/>
        <v>0</v>
      </c>
    </row>
    <row r="21" spans="1:16" ht="18.75">
      <c r="A21" s="54"/>
      <c r="B21" s="489"/>
      <c r="C21" s="58" t="s">
        <v>18</v>
      </c>
      <c r="D21" s="41"/>
      <c r="E21" s="2"/>
      <c r="F21" s="2"/>
      <c r="G21" s="18"/>
      <c r="H21" s="2"/>
      <c r="I21" s="41"/>
      <c r="J21" s="41"/>
      <c r="K21" s="41"/>
      <c r="L21" s="41"/>
      <c r="M21" s="41"/>
      <c r="N21" s="41"/>
      <c r="O21" s="41"/>
      <c r="P21" s="9">
        <f t="shared" si="0"/>
        <v>0</v>
      </c>
    </row>
    <row r="22" spans="1:16" s="92" customFormat="1" ht="18.75">
      <c r="A22" s="109"/>
      <c r="B22" s="486" t="s">
        <v>114</v>
      </c>
      <c r="C22" s="73" t="s">
        <v>16</v>
      </c>
      <c r="D22" s="5">
        <f aca="true" t="shared" si="4" ref="D22:G23">D12+D14+D16+D18+D20</f>
        <v>0</v>
      </c>
      <c r="E22" s="5">
        <f t="shared" si="4"/>
        <v>0</v>
      </c>
      <c r="F22" s="5">
        <f>F12+F14+F16+F18+F20</f>
        <v>0</v>
      </c>
      <c r="G22" s="5">
        <f t="shared" si="4"/>
        <v>0</v>
      </c>
      <c r="H22" s="5">
        <f aca="true" t="shared" si="5" ref="H22:J23">H12+H14+H16+H18+H20</f>
        <v>0</v>
      </c>
      <c r="I22" s="5">
        <f t="shared" si="5"/>
        <v>0</v>
      </c>
      <c r="J22" s="5">
        <f t="shared" si="5"/>
        <v>0</v>
      </c>
      <c r="K22" s="5">
        <f aca="true" t="shared" si="6" ref="K22:N23">+K12+K14+K16+K18+K20</f>
        <v>0</v>
      </c>
      <c r="L22" s="5">
        <f t="shared" si="6"/>
        <v>0</v>
      </c>
      <c r="M22" s="5">
        <f t="shared" si="6"/>
        <v>0.0068</v>
      </c>
      <c r="N22" s="5">
        <f t="shared" si="6"/>
        <v>0</v>
      </c>
      <c r="O22" s="5">
        <f>O12+O14+O16+O18+O20</f>
        <v>0.0291</v>
      </c>
      <c r="P22" s="15">
        <f t="shared" si="0"/>
        <v>0.0359</v>
      </c>
    </row>
    <row r="23" spans="1:16" s="92" customFormat="1" ht="18.75">
      <c r="A23" s="110"/>
      <c r="B23" s="487"/>
      <c r="C23" s="105" t="s">
        <v>18</v>
      </c>
      <c r="D23" s="41">
        <f t="shared" si="4"/>
        <v>0</v>
      </c>
      <c r="E23" s="41">
        <f t="shared" si="4"/>
        <v>0</v>
      </c>
      <c r="F23" s="41">
        <f>F13+F15+F17+F19+F21</f>
        <v>0</v>
      </c>
      <c r="G23" s="41">
        <f t="shared" si="4"/>
        <v>0</v>
      </c>
      <c r="H23" s="41">
        <f t="shared" si="5"/>
        <v>0</v>
      </c>
      <c r="I23" s="41">
        <f t="shared" si="5"/>
        <v>0</v>
      </c>
      <c r="J23" s="41">
        <f t="shared" si="5"/>
        <v>0</v>
      </c>
      <c r="K23" s="41">
        <f t="shared" si="6"/>
        <v>0</v>
      </c>
      <c r="L23" s="41">
        <f t="shared" si="6"/>
        <v>0</v>
      </c>
      <c r="M23" s="41">
        <f t="shared" si="6"/>
        <v>5.78</v>
      </c>
      <c r="N23" s="41">
        <f t="shared" si="6"/>
        <v>0</v>
      </c>
      <c r="O23" s="41">
        <f>O13+O15+O17+O19+O21</f>
        <v>30.555</v>
      </c>
      <c r="P23" s="106">
        <f t="shared" si="0"/>
        <v>36.335</v>
      </c>
    </row>
    <row r="24" spans="1:16" ht="18.75">
      <c r="A24" s="54" t="s">
        <v>0</v>
      </c>
      <c r="B24" s="488" t="s">
        <v>33</v>
      </c>
      <c r="C24" s="65" t="s">
        <v>16</v>
      </c>
      <c r="D24" s="5"/>
      <c r="E24" s="1"/>
      <c r="F24" s="1"/>
      <c r="G24" s="1"/>
      <c r="H24" s="1"/>
      <c r="I24" s="5"/>
      <c r="J24" s="5"/>
      <c r="K24" s="5"/>
      <c r="L24" s="5"/>
      <c r="M24" s="5"/>
      <c r="N24" s="5"/>
      <c r="O24" s="5"/>
      <c r="P24" s="8">
        <f t="shared" si="0"/>
        <v>0</v>
      </c>
    </row>
    <row r="25" spans="1:16" ht="18.75">
      <c r="A25" s="54" t="s">
        <v>34</v>
      </c>
      <c r="B25" s="489"/>
      <c r="C25" s="58" t="s">
        <v>18</v>
      </c>
      <c r="D25" s="41"/>
      <c r="E25" s="2"/>
      <c r="F25" s="2"/>
      <c r="G25" s="18"/>
      <c r="H25" s="2"/>
      <c r="I25" s="41"/>
      <c r="J25" s="41"/>
      <c r="K25" s="41"/>
      <c r="L25" s="41"/>
      <c r="M25" s="41"/>
      <c r="N25" s="41"/>
      <c r="O25" s="41"/>
      <c r="P25" s="9">
        <f t="shared" si="0"/>
        <v>0</v>
      </c>
    </row>
    <row r="26" spans="1:16" ht="18.75">
      <c r="A26" s="54" t="s">
        <v>35</v>
      </c>
      <c r="B26" s="56" t="s">
        <v>20</v>
      </c>
      <c r="C26" s="65" t="s">
        <v>16</v>
      </c>
      <c r="D26" s="5"/>
      <c r="E26" s="1"/>
      <c r="F26" s="1"/>
      <c r="G26" s="1"/>
      <c r="H26" s="1"/>
      <c r="I26" s="5"/>
      <c r="J26" s="5"/>
      <c r="K26" s="5"/>
      <c r="L26" s="5"/>
      <c r="M26" s="5"/>
      <c r="N26" s="5"/>
      <c r="O26" s="5"/>
      <c r="P26" s="8">
        <f t="shared" si="0"/>
        <v>0</v>
      </c>
    </row>
    <row r="27" spans="1:16" ht="18.75">
      <c r="A27" s="54" t="s">
        <v>36</v>
      </c>
      <c r="B27" s="58" t="s">
        <v>162</v>
      </c>
      <c r="C27" s="58" t="s">
        <v>18</v>
      </c>
      <c r="D27" s="41"/>
      <c r="E27" s="2"/>
      <c r="F27" s="2"/>
      <c r="G27" s="18"/>
      <c r="H27" s="2"/>
      <c r="I27" s="41"/>
      <c r="J27" s="41"/>
      <c r="K27" s="41"/>
      <c r="L27" s="41"/>
      <c r="M27" s="41"/>
      <c r="N27" s="41"/>
      <c r="O27" s="41"/>
      <c r="P27" s="9">
        <f t="shared" si="0"/>
        <v>0</v>
      </c>
    </row>
    <row r="28" spans="1:16" s="92" customFormat="1" ht="18.75">
      <c r="A28" s="109" t="s">
        <v>23</v>
      </c>
      <c r="B28" s="486" t="s">
        <v>107</v>
      </c>
      <c r="C28" s="73" t="s">
        <v>16</v>
      </c>
      <c r="D28" s="5">
        <f aca="true" t="shared" si="7" ref="D28:H29">D24+D26</f>
        <v>0</v>
      </c>
      <c r="E28" s="5">
        <f t="shared" si="7"/>
        <v>0</v>
      </c>
      <c r="F28" s="5">
        <f>F24+F26</f>
        <v>0</v>
      </c>
      <c r="G28" s="5">
        <f t="shared" si="7"/>
        <v>0</v>
      </c>
      <c r="H28" s="5">
        <f t="shared" si="7"/>
        <v>0</v>
      </c>
      <c r="I28" s="5">
        <f>I24+I26</f>
        <v>0</v>
      </c>
      <c r="J28" s="5">
        <f>J24+J26</f>
        <v>0</v>
      </c>
      <c r="K28" s="5">
        <f aca="true" t="shared" si="8" ref="K28:N29">+K24+K26</f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>O24+O26</f>
        <v>0</v>
      </c>
      <c r="P28" s="15">
        <f t="shared" si="0"/>
        <v>0</v>
      </c>
    </row>
    <row r="29" spans="1:16" s="92" customFormat="1" ht="18.75">
      <c r="A29" s="110"/>
      <c r="B29" s="487"/>
      <c r="C29" s="105" t="s">
        <v>18</v>
      </c>
      <c r="D29" s="41">
        <f t="shared" si="7"/>
        <v>0</v>
      </c>
      <c r="E29" s="41">
        <f t="shared" si="7"/>
        <v>0</v>
      </c>
      <c r="F29" s="41">
        <f>F25+F27</f>
        <v>0</v>
      </c>
      <c r="G29" s="41">
        <f t="shared" si="7"/>
        <v>0</v>
      </c>
      <c r="H29" s="41">
        <f t="shared" si="7"/>
        <v>0</v>
      </c>
      <c r="I29" s="41">
        <f>I25+I27</f>
        <v>0</v>
      </c>
      <c r="J29" s="41">
        <f>J25+J27</f>
        <v>0</v>
      </c>
      <c r="K29" s="41">
        <f t="shared" si="8"/>
        <v>0</v>
      </c>
      <c r="L29" s="41">
        <f t="shared" si="8"/>
        <v>0</v>
      </c>
      <c r="M29" s="41">
        <f t="shared" si="8"/>
        <v>0</v>
      </c>
      <c r="N29" s="41">
        <f t="shared" si="8"/>
        <v>0</v>
      </c>
      <c r="O29" s="41">
        <f>O25+O27</f>
        <v>0</v>
      </c>
      <c r="P29" s="106">
        <f t="shared" si="0"/>
        <v>0</v>
      </c>
    </row>
    <row r="30" spans="1:16" ht="18.75">
      <c r="A30" s="54" t="s">
        <v>0</v>
      </c>
      <c r="B30" s="488" t="s">
        <v>37</v>
      </c>
      <c r="C30" s="65" t="s">
        <v>16</v>
      </c>
      <c r="D30" s="5">
        <v>3.7094</v>
      </c>
      <c r="E30" s="1">
        <v>6.1617</v>
      </c>
      <c r="F30" s="1">
        <v>1.3282</v>
      </c>
      <c r="G30" s="1">
        <v>0.0217</v>
      </c>
      <c r="H30" s="1"/>
      <c r="I30" s="5"/>
      <c r="J30" s="5"/>
      <c r="K30" s="5"/>
      <c r="L30" s="5"/>
      <c r="M30" s="5"/>
      <c r="N30" s="5"/>
      <c r="O30" s="5"/>
      <c r="P30" s="8">
        <f t="shared" si="0"/>
        <v>11.221</v>
      </c>
    </row>
    <row r="31" spans="1:16" ht="18.75">
      <c r="A31" s="54" t="s">
        <v>38</v>
      </c>
      <c r="B31" s="489"/>
      <c r="C31" s="58" t="s">
        <v>18</v>
      </c>
      <c r="D31" s="41">
        <v>637.552</v>
      </c>
      <c r="E31" s="2">
        <v>1201.987</v>
      </c>
      <c r="F31" s="2">
        <v>224.435</v>
      </c>
      <c r="G31" s="18">
        <v>2.378</v>
      </c>
      <c r="H31" s="2"/>
      <c r="I31" s="41"/>
      <c r="J31" s="41"/>
      <c r="K31" s="41"/>
      <c r="L31" s="41"/>
      <c r="M31" s="41"/>
      <c r="N31" s="41"/>
      <c r="O31" s="41"/>
      <c r="P31" s="9">
        <f t="shared" si="0"/>
        <v>2066.3520000000003</v>
      </c>
    </row>
    <row r="32" spans="1:16" ht="18.75">
      <c r="A32" s="54" t="s">
        <v>0</v>
      </c>
      <c r="B32" s="488" t="s">
        <v>39</v>
      </c>
      <c r="C32" s="65" t="s">
        <v>16</v>
      </c>
      <c r="D32" s="5"/>
      <c r="E32" s="1">
        <v>0.1412</v>
      </c>
      <c r="F32" s="1"/>
      <c r="G32" s="1"/>
      <c r="H32" s="1"/>
      <c r="I32" s="5"/>
      <c r="J32" s="5"/>
      <c r="K32" s="5"/>
      <c r="L32" s="5"/>
      <c r="M32" s="5"/>
      <c r="N32" s="5"/>
      <c r="O32" s="5"/>
      <c r="P32" s="8">
        <f t="shared" si="0"/>
        <v>0.1412</v>
      </c>
    </row>
    <row r="33" spans="1:16" ht="18.75">
      <c r="A33" s="54" t="s">
        <v>40</v>
      </c>
      <c r="B33" s="489"/>
      <c r="C33" s="58" t="s">
        <v>18</v>
      </c>
      <c r="D33" s="41"/>
      <c r="E33" s="2">
        <v>8.7</v>
      </c>
      <c r="F33" s="2"/>
      <c r="G33" s="18"/>
      <c r="H33" s="2"/>
      <c r="I33" s="41"/>
      <c r="J33" s="41"/>
      <c r="K33" s="41"/>
      <c r="L33" s="41"/>
      <c r="M33" s="41"/>
      <c r="N33" s="41"/>
      <c r="O33" s="41"/>
      <c r="P33" s="9">
        <f t="shared" si="0"/>
        <v>8.7</v>
      </c>
    </row>
    <row r="34" spans="1:16" ht="18.75">
      <c r="A34" s="54"/>
      <c r="B34" s="56" t="s">
        <v>20</v>
      </c>
      <c r="C34" s="65" t="s">
        <v>16</v>
      </c>
      <c r="D34" s="5"/>
      <c r="E34" s="1"/>
      <c r="F34" s="1"/>
      <c r="G34" s="1"/>
      <c r="H34" s="1"/>
      <c r="I34" s="5"/>
      <c r="J34" s="5"/>
      <c r="K34" s="5"/>
      <c r="L34" s="5"/>
      <c r="M34" s="5"/>
      <c r="N34" s="5"/>
      <c r="O34" s="5"/>
      <c r="P34" s="8">
        <f t="shared" si="0"/>
        <v>0</v>
      </c>
    </row>
    <row r="35" spans="1:16" ht="18.75">
      <c r="A35" s="54" t="s">
        <v>23</v>
      </c>
      <c r="B35" s="58" t="s">
        <v>111</v>
      </c>
      <c r="C35" s="58" t="s">
        <v>18</v>
      </c>
      <c r="D35" s="41"/>
      <c r="E35" s="2"/>
      <c r="F35" s="309"/>
      <c r="G35" s="18"/>
      <c r="H35" s="2"/>
      <c r="I35" s="41"/>
      <c r="J35" s="41"/>
      <c r="K35" s="41"/>
      <c r="L35" s="41"/>
      <c r="M35" s="41"/>
      <c r="N35" s="41"/>
      <c r="O35" s="41"/>
      <c r="P35" s="9">
        <f t="shared" si="0"/>
        <v>0</v>
      </c>
    </row>
    <row r="36" spans="1:16" s="92" customFormat="1" ht="18.75">
      <c r="A36" s="68"/>
      <c r="B36" s="486" t="s">
        <v>107</v>
      </c>
      <c r="C36" s="73" t="s">
        <v>16</v>
      </c>
      <c r="D36" s="5">
        <f aca="true" t="shared" si="9" ref="D36:G37">D30+D32+D34</f>
        <v>3.7094</v>
      </c>
      <c r="E36" s="5">
        <f t="shared" si="9"/>
        <v>6.302899999999999</v>
      </c>
      <c r="F36" s="5">
        <f>F30+F32+F34</f>
        <v>1.3282</v>
      </c>
      <c r="G36" s="5">
        <f>G30+G32+G34</f>
        <v>0.0217</v>
      </c>
      <c r="H36" s="5">
        <f>H30+H32+H34</f>
        <v>0</v>
      </c>
      <c r="I36" s="5">
        <f>I30+I32+I34</f>
        <v>0</v>
      </c>
      <c r="J36" s="5">
        <f>J30+J32+J34</f>
        <v>0</v>
      </c>
      <c r="K36" s="5">
        <f aca="true" t="shared" si="10" ref="K36:N37">+K30+K32+K34</f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>O30+O32+O34</f>
        <v>0</v>
      </c>
      <c r="P36" s="15">
        <f aca="true" t="shared" si="11" ref="P36:P67">SUM(D36:O36)</f>
        <v>11.3622</v>
      </c>
    </row>
    <row r="37" spans="1:16" s="92" customFormat="1" ht="18.75">
      <c r="A37" s="104"/>
      <c r="B37" s="487"/>
      <c r="C37" s="105" t="s">
        <v>18</v>
      </c>
      <c r="D37" s="41">
        <f t="shared" si="9"/>
        <v>637.552</v>
      </c>
      <c r="E37" s="41">
        <f t="shared" si="9"/>
        <v>1210.6870000000001</v>
      </c>
      <c r="F37" s="41">
        <f>F31+F33+F35</f>
        <v>224.435</v>
      </c>
      <c r="G37" s="41">
        <f t="shared" si="9"/>
        <v>2.378</v>
      </c>
      <c r="H37" s="41">
        <f>H31+H33+H35</f>
        <v>0</v>
      </c>
      <c r="I37" s="41">
        <f>I31+I33+I35</f>
        <v>0</v>
      </c>
      <c r="J37" s="41">
        <f>J31+J33+J35</f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>O31+O33+O35</f>
        <v>0</v>
      </c>
      <c r="P37" s="106">
        <f t="shared" si="11"/>
        <v>2075.052</v>
      </c>
    </row>
    <row r="38" spans="1:16" ht="18.75">
      <c r="A38" s="482" t="s">
        <v>41</v>
      </c>
      <c r="B38" s="483"/>
      <c r="C38" s="65" t="s">
        <v>16</v>
      </c>
      <c r="D38" s="5"/>
      <c r="E38" s="1"/>
      <c r="F38" s="1"/>
      <c r="G38" s="1"/>
      <c r="H38" s="1"/>
      <c r="I38" s="5"/>
      <c r="J38" s="5">
        <v>0.1098</v>
      </c>
      <c r="K38" s="5">
        <v>0.0038</v>
      </c>
      <c r="L38" s="5">
        <v>0.037</v>
      </c>
      <c r="M38" s="5">
        <v>0.4626</v>
      </c>
      <c r="N38" s="5">
        <v>0.1989</v>
      </c>
      <c r="O38" s="5">
        <v>0.0433</v>
      </c>
      <c r="P38" s="8">
        <f t="shared" si="11"/>
        <v>0.8553999999999999</v>
      </c>
    </row>
    <row r="39" spans="1:16" ht="18.75">
      <c r="A39" s="484"/>
      <c r="B39" s="485"/>
      <c r="C39" s="58" t="s">
        <v>18</v>
      </c>
      <c r="D39" s="41"/>
      <c r="E39" s="2"/>
      <c r="F39" s="2"/>
      <c r="G39" s="18"/>
      <c r="H39" s="2"/>
      <c r="I39" s="41"/>
      <c r="J39" s="41">
        <v>11.619</v>
      </c>
      <c r="K39" s="41">
        <v>3.15</v>
      </c>
      <c r="L39" s="41">
        <v>8.023</v>
      </c>
      <c r="M39" s="41">
        <v>110.275</v>
      </c>
      <c r="N39" s="41">
        <v>59.6</v>
      </c>
      <c r="O39" s="41">
        <v>14.585</v>
      </c>
      <c r="P39" s="9">
        <f t="shared" si="11"/>
        <v>207.252</v>
      </c>
    </row>
    <row r="40" spans="1:16" ht="18.75">
      <c r="A40" s="482" t="s">
        <v>42</v>
      </c>
      <c r="B40" s="483"/>
      <c r="C40" s="65" t="s">
        <v>16</v>
      </c>
      <c r="D40" s="5"/>
      <c r="E40" s="1"/>
      <c r="F40" s="1"/>
      <c r="G40" s="1"/>
      <c r="H40" s="1"/>
      <c r="I40" s="5">
        <v>0.026</v>
      </c>
      <c r="J40" s="5">
        <v>0.1075</v>
      </c>
      <c r="K40" s="5">
        <v>0.0027</v>
      </c>
      <c r="L40" s="5">
        <v>0.1161</v>
      </c>
      <c r="M40" s="5">
        <v>0.069</v>
      </c>
      <c r="N40" s="5">
        <v>0.132</v>
      </c>
      <c r="O40" s="5">
        <v>0.0041</v>
      </c>
      <c r="P40" s="8">
        <f t="shared" si="11"/>
        <v>0.45740000000000003</v>
      </c>
    </row>
    <row r="41" spans="1:16" ht="18.75">
      <c r="A41" s="484"/>
      <c r="B41" s="485"/>
      <c r="C41" s="58" t="s">
        <v>18</v>
      </c>
      <c r="D41" s="41"/>
      <c r="E41" s="2"/>
      <c r="F41" s="2"/>
      <c r="G41" s="18"/>
      <c r="H41" s="2"/>
      <c r="I41" s="41">
        <v>3.88</v>
      </c>
      <c r="J41" s="41">
        <v>18.098</v>
      </c>
      <c r="K41" s="41">
        <v>0.284</v>
      </c>
      <c r="L41" s="41">
        <v>18.911</v>
      </c>
      <c r="M41" s="41">
        <v>9.485</v>
      </c>
      <c r="N41" s="41">
        <v>15.617</v>
      </c>
      <c r="O41" s="41">
        <v>0.646</v>
      </c>
      <c r="P41" s="9">
        <f t="shared" si="11"/>
        <v>66.921</v>
      </c>
    </row>
    <row r="42" spans="1:16" ht="18.75">
      <c r="A42" s="482" t="s">
        <v>43</v>
      </c>
      <c r="B42" s="483"/>
      <c r="C42" s="65" t="s">
        <v>16</v>
      </c>
      <c r="D42" s="5"/>
      <c r="E42" s="1"/>
      <c r="F42" s="1"/>
      <c r="G42" s="1"/>
      <c r="H42" s="1"/>
      <c r="I42" s="5"/>
      <c r="J42" s="5"/>
      <c r="K42" s="5"/>
      <c r="L42" s="5"/>
      <c r="M42" s="5"/>
      <c r="N42" s="5"/>
      <c r="O42" s="5"/>
      <c r="P42" s="8">
        <f t="shared" si="11"/>
        <v>0</v>
      </c>
    </row>
    <row r="43" spans="1:16" ht="18.75">
      <c r="A43" s="484"/>
      <c r="B43" s="485"/>
      <c r="C43" s="58" t="s">
        <v>18</v>
      </c>
      <c r="D43" s="41"/>
      <c r="E43" s="2"/>
      <c r="F43" s="2"/>
      <c r="G43" s="18"/>
      <c r="H43" s="2"/>
      <c r="I43" s="41"/>
      <c r="J43" s="41"/>
      <c r="K43" s="41"/>
      <c r="L43" s="41"/>
      <c r="M43" s="41"/>
      <c r="N43" s="41"/>
      <c r="O43" s="41"/>
      <c r="P43" s="9">
        <f t="shared" si="11"/>
        <v>0</v>
      </c>
    </row>
    <row r="44" spans="1:16" ht="18.75">
      <c r="A44" s="482" t="s">
        <v>44</v>
      </c>
      <c r="B44" s="483"/>
      <c r="C44" s="65" t="s">
        <v>16</v>
      </c>
      <c r="D44" s="5"/>
      <c r="E44" s="1"/>
      <c r="F44" s="1"/>
      <c r="G44" s="1"/>
      <c r="H44" s="1"/>
      <c r="I44" s="5"/>
      <c r="J44" s="5"/>
      <c r="K44" s="5"/>
      <c r="L44" s="5"/>
      <c r="M44" s="5"/>
      <c r="N44" s="5"/>
      <c r="O44" s="5"/>
      <c r="P44" s="8">
        <f t="shared" si="11"/>
        <v>0</v>
      </c>
    </row>
    <row r="45" spans="1:16" ht="18.75">
      <c r="A45" s="484"/>
      <c r="B45" s="485"/>
      <c r="C45" s="58" t="s">
        <v>18</v>
      </c>
      <c r="D45" s="41"/>
      <c r="E45" s="2"/>
      <c r="F45" s="2"/>
      <c r="G45" s="18"/>
      <c r="H45" s="2"/>
      <c r="I45" s="41"/>
      <c r="J45" s="41"/>
      <c r="K45" s="41"/>
      <c r="L45" s="41"/>
      <c r="M45" s="41"/>
      <c r="N45" s="41"/>
      <c r="O45" s="41"/>
      <c r="P45" s="9">
        <f t="shared" si="11"/>
        <v>0</v>
      </c>
    </row>
    <row r="46" spans="1:16" ht="18.75">
      <c r="A46" s="482" t="s">
        <v>45</v>
      </c>
      <c r="B46" s="483"/>
      <c r="C46" s="65" t="s">
        <v>16</v>
      </c>
      <c r="D46" s="5"/>
      <c r="E46" s="1"/>
      <c r="F46" s="1">
        <v>0.0015</v>
      </c>
      <c r="G46" s="1"/>
      <c r="H46" s="1"/>
      <c r="I46" s="5"/>
      <c r="J46" s="5"/>
      <c r="K46" s="5"/>
      <c r="L46" s="5"/>
      <c r="M46" s="5"/>
      <c r="N46" s="5"/>
      <c r="O46" s="5"/>
      <c r="P46" s="8">
        <f t="shared" si="11"/>
        <v>0.0015</v>
      </c>
    </row>
    <row r="47" spans="1:16" ht="18.75">
      <c r="A47" s="484"/>
      <c r="B47" s="485"/>
      <c r="C47" s="58" t="s">
        <v>18</v>
      </c>
      <c r="D47" s="41"/>
      <c r="E47" s="2"/>
      <c r="F47" s="2">
        <v>0.63</v>
      </c>
      <c r="G47" s="18"/>
      <c r="H47" s="2"/>
      <c r="I47" s="41"/>
      <c r="J47" s="41"/>
      <c r="K47" s="41"/>
      <c r="L47" s="41"/>
      <c r="M47" s="41"/>
      <c r="N47" s="41"/>
      <c r="O47" s="41"/>
      <c r="P47" s="9">
        <f t="shared" si="11"/>
        <v>0.63</v>
      </c>
    </row>
    <row r="48" spans="1:16" ht="18.75">
      <c r="A48" s="482" t="s">
        <v>46</v>
      </c>
      <c r="B48" s="483"/>
      <c r="C48" s="65" t="s">
        <v>16</v>
      </c>
      <c r="D48" s="5"/>
      <c r="E48" s="1">
        <v>0.0005</v>
      </c>
      <c r="F48" s="1"/>
      <c r="G48" s="1"/>
      <c r="H48" s="1"/>
      <c r="I48" s="5">
        <v>0.018</v>
      </c>
      <c r="J48" s="5">
        <v>0.0131</v>
      </c>
      <c r="K48" s="5">
        <v>0.0063</v>
      </c>
      <c r="L48" s="5">
        <v>0.4123</v>
      </c>
      <c r="M48" s="5">
        <v>5.4481</v>
      </c>
      <c r="N48" s="5">
        <v>7.3811</v>
      </c>
      <c r="O48" s="5">
        <v>2.6893</v>
      </c>
      <c r="P48" s="8">
        <f t="shared" si="11"/>
        <v>15.968699999999998</v>
      </c>
    </row>
    <row r="49" spans="1:16" ht="18.75">
      <c r="A49" s="484"/>
      <c r="B49" s="485"/>
      <c r="C49" s="58" t="s">
        <v>18</v>
      </c>
      <c r="D49" s="41"/>
      <c r="E49" s="2">
        <v>0.158</v>
      </c>
      <c r="F49" s="2"/>
      <c r="G49" s="18"/>
      <c r="H49" s="2"/>
      <c r="I49" s="41">
        <v>8.05</v>
      </c>
      <c r="J49" s="41">
        <v>8.127</v>
      </c>
      <c r="K49" s="41">
        <v>2.489</v>
      </c>
      <c r="L49" s="41">
        <v>234.145</v>
      </c>
      <c r="M49" s="41">
        <v>2921.834</v>
      </c>
      <c r="N49" s="41">
        <v>4042.814</v>
      </c>
      <c r="O49" s="41">
        <v>1578.33</v>
      </c>
      <c r="P49" s="9">
        <f t="shared" si="11"/>
        <v>8795.947</v>
      </c>
    </row>
    <row r="50" spans="1:16" ht="18.75">
      <c r="A50" s="482" t="s">
        <v>47</v>
      </c>
      <c r="B50" s="483"/>
      <c r="C50" s="65" t="s">
        <v>16</v>
      </c>
      <c r="D50" s="5"/>
      <c r="E50" s="1"/>
      <c r="F50" s="1"/>
      <c r="G50" s="1"/>
      <c r="H50" s="1"/>
      <c r="I50" s="5"/>
      <c r="J50" s="5"/>
      <c r="K50" s="5"/>
      <c r="L50" s="5"/>
      <c r="M50" s="5"/>
      <c r="N50" s="5"/>
      <c r="O50" s="5"/>
      <c r="P50" s="8">
        <f t="shared" si="11"/>
        <v>0</v>
      </c>
    </row>
    <row r="51" spans="1:16" ht="18.75">
      <c r="A51" s="484"/>
      <c r="B51" s="485"/>
      <c r="C51" s="58" t="s">
        <v>18</v>
      </c>
      <c r="D51" s="41"/>
      <c r="E51" s="2"/>
      <c r="F51" s="2"/>
      <c r="G51" s="18"/>
      <c r="H51" s="2"/>
      <c r="I51" s="41"/>
      <c r="J51" s="41"/>
      <c r="K51" s="41"/>
      <c r="L51" s="41"/>
      <c r="M51" s="41"/>
      <c r="N51" s="41"/>
      <c r="O51" s="41"/>
      <c r="P51" s="9">
        <f t="shared" si="11"/>
        <v>0</v>
      </c>
    </row>
    <row r="52" spans="1:16" ht="18.75">
      <c r="A52" s="482" t="s">
        <v>48</v>
      </c>
      <c r="B52" s="483"/>
      <c r="C52" s="65" t="s">
        <v>16</v>
      </c>
      <c r="D52" s="5"/>
      <c r="E52" s="1"/>
      <c r="F52" s="1">
        <v>0.0055</v>
      </c>
      <c r="G52" s="1">
        <v>0.0333</v>
      </c>
      <c r="H52" s="1">
        <v>0.03</v>
      </c>
      <c r="I52" s="5"/>
      <c r="J52" s="5"/>
      <c r="K52" s="5"/>
      <c r="L52" s="5">
        <v>0.0376</v>
      </c>
      <c r="M52" s="5">
        <v>0.1758</v>
      </c>
      <c r="N52" s="5"/>
      <c r="O52" s="5"/>
      <c r="P52" s="8">
        <f t="shared" si="11"/>
        <v>0.2822</v>
      </c>
    </row>
    <row r="53" spans="1:16" ht="18.75">
      <c r="A53" s="484"/>
      <c r="B53" s="485"/>
      <c r="C53" s="58" t="s">
        <v>18</v>
      </c>
      <c r="D53" s="41"/>
      <c r="E53" s="2"/>
      <c r="F53" s="309">
        <v>6.762</v>
      </c>
      <c r="G53" s="18">
        <v>48.029</v>
      </c>
      <c r="H53" s="2">
        <v>34.32</v>
      </c>
      <c r="I53" s="41"/>
      <c r="J53" s="41"/>
      <c r="K53" s="41"/>
      <c r="L53" s="41">
        <v>8.421</v>
      </c>
      <c r="M53" s="41">
        <v>54.725</v>
      </c>
      <c r="N53" s="41"/>
      <c r="O53" s="41"/>
      <c r="P53" s="9">
        <f t="shared" si="11"/>
        <v>152.257</v>
      </c>
    </row>
    <row r="54" spans="1:16" ht="18.75">
      <c r="A54" s="53" t="s">
        <v>0</v>
      </c>
      <c r="B54" s="488" t="s">
        <v>132</v>
      </c>
      <c r="C54" s="65" t="s">
        <v>16</v>
      </c>
      <c r="D54" s="5"/>
      <c r="E54" s="1"/>
      <c r="F54" s="1"/>
      <c r="G54" s="1"/>
      <c r="H54" s="1">
        <v>0.0208</v>
      </c>
      <c r="I54" s="5">
        <v>0.0478</v>
      </c>
      <c r="J54" s="5">
        <v>0.0917</v>
      </c>
      <c r="K54" s="5">
        <v>0.0134</v>
      </c>
      <c r="L54" s="5">
        <v>0.052</v>
      </c>
      <c r="M54" s="5">
        <v>0.1927</v>
      </c>
      <c r="N54" s="5">
        <v>0.0018</v>
      </c>
      <c r="O54" s="5"/>
      <c r="P54" s="8">
        <f t="shared" si="11"/>
        <v>0.4202</v>
      </c>
    </row>
    <row r="55" spans="1:16" ht="18.75">
      <c r="A55" s="54" t="s">
        <v>38</v>
      </c>
      <c r="B55" s="489"/>
      <c r="C55" s="58" t="s">
        <v>18</v>
      </c>
      <c r="D55" s="41"/>
      <c r="E55" s="2"/>
      <c r="F55" s="2"/>
      <c r="G55" s="18"/>
      <c r="H55" s="2">
        <v>16.65</v>
      </c>
      <c r="I55" s="41">
        <v>38.64</v>
      </c>
      <c r="J55" s="41">
        <v>105.027</v>
      </c>
      <c r="K55" s="41">
        <v>10.385</v>
      </c>
      <c r="L55" s="41">
        <v>26.157</v>
      </c>
      <c r="M55" s="41">
        <v>61.33</v>
      </c>
      <c r="N55" s="41">
        <v>4.2</v>
      </c>
      <c r="O55" s="41"/>
      <c r="P55" s="9">
        <f t="shared" si="11"/>
        <v>262.389</v>
      </c>
    </row>
    <row r="56" spans="1:16" ht="18.75">
      <c r="A56" s="54" t="s">
        <v>17</v>
      </c>
      <c r="B56" s="56" t="s">
        <v>20</v>
      </c>
      <c r="C56" s="65" t="s">
        <v>16</v>
      </c>
      <c r="D56" s="5"/>
      <c r="E56" s="1">
        <v>0.0011</v>
      </c>
      <c r="F56" s="1">
        <v>0.0401</v>
      </c>
      <c r="G56" s="1">
        <v>0.0547</v>
      </c>
      <c r="H56" s="1">
        <v>0.0767</v>
      </c>
      <c r="I56" s="5">
        <v>0.0933</v>
      </c>
      <c r="J56" s="5">
        <v>0.0479</v>
      </c>
      <c r="K56" s="5">
        <v>0.0086</v>
      </c>
      <c r="L56" s="5">
        <v>0.1087</v>
      </c>
      <c r="M56" s="5">
        <v>1.0225</v>
      </c>
      <c r="N56" s="5">
        <v>0.613</v>
      </c>
      <c r="O56" s="5">
        <v>0.0583</v>
      </c>
      <c r="P56" s="8">
        <f t="shared" si="11"/>
        <v>2.1249000000000002</v>
      </c>
    </row>
    <row r="57" spans="1:16" ht="18.75">
      <c r="A57" s="54" t="s">
        <v>23</v>
      </c>
      <c r="B57" s="58" t="s">
        <v>113</v>
      </c>
      <c r="C57" s="58" t="s">
        <v>18</v>
      </c>
      <c r="D57" s="41"/>
      <c r="E57" s="2">
        <v>0.231</v>
      </c>
      <c r="F57" s="2">
        <v>28.256</v>
      </c>
      <c r="G57" s="18">
        <v>40.92</v>
      </c>
      <c r="H57" s="2">
        <v>54.08</v>
      </c>
      <c r="I57" s="41">
        <v>46.5</v>
      </c>
      <c r="J57" s="41">
        <v>25.253</v>
      </c>
      <c r="K57" s="41">
        <v>3.287</v>
      </c>
      <c r="L57" s="41">
        <v>45.886</v>
      </c>
      <c r="M57" s="41">
        <v>331.575</v>
      </c>
      <c r="N57" s="41">
        <v>216.215</v>
      </c>
      <c r="O57" s="41">
        <v>21.526</v>
      </c>
      <c r="P57" s="9">
        <f t="shared" si="11"/>
        <v>813.729</v>
      </c>
    </row>
    <row r="58" spans="1:16" s="92" customFormat="1" ht="18.75">
      <c r="A58" s="109"/>
      <c r="B58" s="486" t="s">
        <v>114</v>
      </c>
      <c r="C58" s="73" t="s">
        <v>16</v>
      </c>
      <c r="D58" s="5">
        <f aca="true" t="shared" si="12" ref="D58:G59">D54+D56</f>
        <v>0</v>
      </c>
      <c r="E58" s="5">
        <f t="shared" si="12"/>
        <v>0.0011</v>
      </c>
      <c r="F58" s="5">
        <f>F54+F56</f>
        <v>0.0401</v>
      </c>
      <c r="G58" s="5">
        <f t="shared" si="12"/>
        <v>0.0547</v>
      </c>
      <c r="H58" s="5">
        <f aca="true" t="shared" si="13" ref="H58:J59">H54+H56</f>
        <v>0.0975</v>
      </c>
      <c r="I58" s="5">
        <f t="shared" si="13"/>
        <v>0.1411</v>
      </c>
      <c r="J58" s="5">
        <f t="shared" si="13"/>
        <v>0.1396</v>
      </c>
      <c r="K58" s="5">
        <f aca="true" t="shared" si="14" ref="K58:N59">+K54+K56</f>
        <v>0.022</v>
      </c>
      <c r="L58" s="5">
        <f t="shared" si="14"/>
        <v>0.1607</v>
      </c>
      <c r="M58" s="5">
        <f t="shared" si="14"/>
        <v>1.2152</v>
      </c>
      <c r="N58" s="5">
        <f t="shared" si="14"/>
        <v>0.6148</v>
      </c>
      <c r="O58" s="5">
        <f>O54+O56</f>
        <v>0.0583</v>
      </c>
      <c r="P58" s="15">
        <f t="shared" si="11"/>
        <v>2.5451</v>
      </c>
    </row>
    <row r="59" spans="1:16" s="92" customFormat="1" ht="18.75">
      <c r="A59" s="110"/>
      <c r="B59" s="487"/>
      <c r="C59" s="105" t="s">
        <v>18</v>
      </c>
      <c r="D59" s="41">
        <f t="shared" si="12"/>
        <v>0</v>
      </c>
      <c r="E59" s="41">
        <f t="shared" si="12"/>
        <v>0.231</v>
      </c>
      <c r="F59" s="41">
        <f>F55+F57</f>
        <v>28.256</v>
      </c>
      <c r="G59" s="41">
        <f t="shared" si="12"/>
        <v>40.92</v>
      </c>
      <c r="H59" s="41">
        <f t="shared" si="13"/>
        <v>70.72999999999999</v>
      </c>
      <c r="I59" s="41">
        <f t="shared" si="13"/>
        <v>85.14</v>
      </c>
      <c r="J59" s="41">
        <f t="shared" si="13"/>
        <v>130.28</v>
      </c>
      <c r="K59" s="41">
        <f t="shared" si="14"/>
        <v>13.672</v>
      </c>
      <c r="L59" s="41">
        <f t="shared" si="14"/>
        <v>72.043</v>
      </c>
      <c r="M59" s="41">
        <f t="shared" si="14"/>
        <v>392.905</v>
      </c>
      <c r="N59" s="41">
        <f t="shared" si="14"/>
        <v>220.415</v>
      </c>
      <c r="O59" s="41">
        <f>O55+O57</f>
        <v>21.526</v>
      </c>
      <c r="P59" s="106">
        <f t="shared" si="11"/>
        <v>1076.1180000000002</v>
      </c>
    </row>
    <row r="60" spans="1:16" ht="18.75">
      <c r="A60" s="54" t="s">
        <v>0</v>
      </c>
      <c r="B60" s="488" t="s">
        <v>115</v>
      </c>
      <c r="C60" s="65" t="s">
        <v>16</v>
      </c>
      <c r="D60" s="5"/>
      <c r="E60" s="1"/>
      <c r="F60" s="1"/>
      <c r="G60" s="1"/>
      <c r="H60" s="1"/>
      <c r="I60" s="5"/>
      <c r="J60" s="5"/>
      <c r="K60" s="5"/>
      <c r="L60" s="5"/>
      <c r="M60" s="5"/>
      <c r="N60" s="5"/>
      <c r="O60" s="5"/>
      <c r="P60" s="8">
        <f t="shared" si="11"/>
        <v>0</v>
      </c>
    </row>
    <row r="61" spans="1:16" ht="18.75">
      <c r="A61" s="54" t="s">
        <v>49</v>
      </c>
      <c r="B61" s="489"/>
      <c r="C61" s="58" t="s">
        <v>18</v>
      </c>
      <c r="D61" s="41"/>
      <c r="E61" s="2"/>
      <c r="F61" s="2"/>
      <c r="G61" s="2"/>
      <c r="H61" s="2"/>
      <c r="I61" s="41"/>
      <c r="J61" s="41"/>
      <c r="K61" s="41"/>
      <c r="L61" s="41"/>
      <c r="M61" s="41"/>
      <c r="N61" s="41"/>
      <c r="O61" s="41"/>
      <c r="P61" s="9">
        <f t="shared" si="11"/>
        <v>0</v>
      </c>
    </row>
    <row r="62" spans="1:16" ht="18.75">
      <c r="A62" s="54" t="s">
        <v>0</v>
      </c>
      <c r="B62" s="56" t="s">
        <v>50</v>
      </c>
      <c r="C62" s="65" t="s">
        <v>16</v>
      </c>
      <c r="D62" s="5"/>
      <c r="E62" s="1"/>
      <c r="F62" s="1"/>
      <c r="G62" s="1"/>
      <c r="H62" s="1"/>
      <c r="I62" s="5"/>
      <c r="J62" s="5"/>
      <c r="K62" s="5"/>
      <c r="L62" s="5"/>
      <c r="M62" s="5"/>
      <c r="N62" s="5"/>
      <c r="O62" s="5"/>
      <c r="P62" s="8">
        <f t="shared" si="11"/>
        <v>0</v>
      </c>
    </row>
    <row r="63" spans="1:16" ht="18.75">
      <c r="A63" s="54" t="s">
        <v>51</v>
      </c>
      <c r="B63" s="58" t="s">
        <v>116</v>
      </c>
      <c r="C63" s="58" t="s">
        <v>18</v>
      </c>
      <c r="D63" s="41"/>
      <c r="E63" s="2"/>
      <c r="F63" s="2"/>
      <c r="G63" s="2"/>
      <c r="H63" s="2"/>
      <c r="I63" s="41"/>
      <c r="J63" s="41"/>
      <c r="K63" s="41"/>
      <c r="L63" s="41"/>
      <c r="M63" s="41"/>
      <c r="N63" s="41"/>
      <c r="O63" s="41"/>
      <c r="P63" s="9">
        <f t="shared" si="11"/>
        <v>0</v>
      </c>
    </row>
    <row r="64" spans="1:16" ht="18.75">
      <c r="A64" s="54" t="s">
        <v>0</v>
      </c>
      <c r="B64" s="488" t="s">
        <v>53</v>
      </c>
      <c r="C64" s="65" t="s">
        <v>16</v>
      </c>
      <c r="D64" s="5"/>
      <c r="E64" s="1"/>
      <c r="F64" s="1"/>
      <c r="G64" s="1"/>
      <c r="H64" s="1"/>
      <c r="I64" s="5"/>
      <c r="J64" s="5"/>
      <c r="K64" s="5"/>
      <c r="L64" s="5"/>
      <c r="M64" s="5"/>
      <c r="N64" s="5"/>
      <c r="O64" s="5"/>
      <c r="P64" s="8">
        <f t="shared" si="11"/>
        <v>0</v>
      </c>
    </row>
    <row r="65" spans="1:16" ht="18.75">
      <c r="A65" s="54" t="s">
        <v>23</v>
      </c>
      <c r="B65" s="489"/>
      <c r="C65" s="58" t="s">
        <v>18</v>
      </c>
      <c r="D65" s="41"/>
      <c r="E65" s="2"/>
      <c r="F65" s="2"/>
      <c r="G65" s="2"/>
      <c r="H65" s="2"/>
      <c r="I65" s="41"/>
      <c r="J65" s="41"/>
      <c r="K65" s="41"/>
      <c r="L65" s="41"/>
      <c r="M65" s="41"/>
      <c r="N65" s="41"/>
      <c r="O65" s="41"/>
      <c r="P65" s="9">
        <f t="shared" si="11"/>
        <v>0</v>
      </c>
    </row>
    <row r="66" spans="1:16" ht="18.75">
      <c r="A66" s="60"/>
      <c r="B66" s="56" t="s">
        <v>20</v>
      </c>
      <c r="C66" s="65" t="s">
        <v>16</v>
      </c>
      <c r="D66" s="5"/>
      <c r="E66" s="1"/>
      <c r="F66" s="1"/>
      <c r="G66" s="1"/>
      <c r="H66" s="1"/>
      <c r="I66" s="5"/>
      <c r="J66" s="5"/>
      <c r="K66" s="5"/>
      <c r="L66" s="5"/>
      <c r="M66" s="5"/>
      <c r="N66" s="5"/>
      <c r="O66" s="5"/>
      <c r="P66" s="8">
        <f t="shared" si="11"/>
        <v>0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6"/>
      <c r="E67" s="16"/>
      <c r="F67" s="16"/>
      <c r="G67" s="16"/>
      <c r="H67" s="16"/>
      <c r="I67" s="6"/>
      <c r="J67" s="6"/>
      <c r="K67" s="6"/>
      <c r="L67" s="6"/>
      <c r="M67" s="6"/>
      <c r="N67" s="6"/>
      <c r="O67" s="6"/>
      <c r="P67" s="10">
        <f t="shared" si="11"/>
        <v>0</v>
      </c>
    </row>
    <row r="68" ht="18.75">
      <c r="P68" s="11"/>
    </row>
    <row r="69" spans="1:16" ht="19.5" thickBot="1">
      <c r="A69" s="12" t="s">
        <v>220</v>
      </c>
      <c r="B69" s="47"/>
      <c r="C69" s="12"/>
      <c r="D69" s="75"/>
      <c r="E69" s="12"/>
      <c r="F69" s="12"/>
      <c r="G69" s="12"/>
      <c r="H69" s="12"/>
      <c r="I69" s="75"/>
      <c r="J69" s="75"/>
      <c r="K69" s="75"/>
      <c r="L69" s="75"/>
      <c r="M69" s="75"/>
      <c r="N69" s="75"/>
      <c r="O69" s="75" t="s">
        <v>146</v>
      </c>
      <c r="P69" s="12"/>
    </row>
    <row r="70" spans="1:16" ht="18.75">
      <c r="A70" s="59"/>
      <c r="B70" s="64"/>
      <c r="C70" s="64"/>
      <c r="D70" s="96" t="s">
        <v>181</v>
      </c>
      <c r="E70" s="51" t="s">
        <v>3</v>
      </c>
      <c r="F70" s="51" t="s">
        <v>4</v>
      </c>
      <c r="G70" s="51" t="s">
        <v>5</v>
      </c>
      <c r="H70" s="51" t="s">
        <v>6</v>
      </c>
      <c r="I70" s="96" t="s">
        <v>7</v>
      </c>
      <c r="J70" s="96" t="s">
        <v>8</v>
      </c>
      <c r="K70" s="96" t="s">
        <v>9</v>
      </c>
      <c r="L70" s="96" t="s">
        <v>10</v>
      </c>
      <c r="M70" s="96" t="s">
        <v>11</v>
      </c>
      <c r="N70" s="96" t="s">
        <v>12</v>
      </c>
      <c r="O70" s="96" t="s">
        <v>13</v>
      </c>
      <c r="P70" s="52" t="s">
        <v>14</v>
      </c>
    </row>
    <row r="71" spans="1:16" s="92" customFormat="1" ht="18.75">
      <c r="A71" s="109" t="s">
        <v>49</v>
      </c>
      <c r="B71" s="486" t="s">
        <v>24</v>
      </c>
      <c r="C71" s="73" t="s">
        <v>16</v>
      </c>
      <c r="D71" s="5">
        <f aca="true" t="shared" si="15" ref="D71:G72">D60+D62+D64+D66</f>
        <v>0</v>
      </c>
      <c r="E71" s="5">
        <f t="shared" si="15"/>
        <v>0</v>
      </c>
      <c r="F71" s="5">
        <f>F60+F62+F64+F66</f>
        <v>0</v>
      </c>
      <c r="G71" s="5">
        <f t="shared" si="15"/>
        <v>0</v>
      </c>
      <c r="H71" s="5">
        <f aca="true" t="shared" si="16" ref="H71:J72">H60+H62+H64+H66</f>
        <v>0</v>
      </c>
      <c r="I71" s="5">
        <f t="shared" si="16"/>
        <v>0</v>
      </c>
      <c r="J71" s="5">
        <f t="shared" si="16"/>
        <v>0</v>
      </c>
      <c r="K71" s="5">
        <f aca="true" t="shared" si="17" ref="K71:N72">+K60+K62+K64+K66</f>
        <v>0</v>
      </c>
      <c r="L71" s="5">
        <f t="shared" si="17"/>
        <v>0</v>
      </c>
      <c r="M71" s="5">
        <f t="shared" si="17"/>
        <v>0</v>
      </c>
      <c r="N71" s="5">
        <f t="shared" si="17"/>
        <v>0</v>
      </c>
      <c r="O71" s="5">
        <f>O60+O62+O64+O66</f>
        <v>0</v>
      </c>
      <c r="P71" s="15">
        <f aca="true" t="shared" si="18" ref="P71:P102">SUM(D71:O71)</f>
        <v>0</v>
      </c>
    </row>
    <row r="72" spans="1:16" s="92" customFormat="1" ht="18.75">
      <c r="A72" s="110" t="s">
        <v>51</v>
      </c>
      <c r="B72" s="487"/>
      <c r="C72" s="105" t="s">
        <v>18</v>
      </c>
      <c r="D72" s="41">
        <f t="shared" si="15"/>
        <v>0</v>
      </c>
      <c r="E72" s="41">
        <f t="shared" si="15"/>
        <v>0</v>
      </c>
      <c r="F72" s="41">
        <f>F61+F63+F65+F67</f>
        <v>0</v>
      </c>
      <c r="G72" s="41">
        <f t="shared" si="15"/>
        <v>0</v>
      </c>
      <c r="H72" s="41">
        <f t="shared" si="16"/>
        <v>0</v>
      </c>
      <c r="I72" s="41">
        <f t="shared" si="16"/>
        <v>0</v>
      </c>
      <c r="J72" s="41">
        <f t="shared" si="16"/>
        <v>0</v>
      </c>
      <c r="K72" s="41">
        <f t="shared" si="17"/>
        <v>0</v>
      </c>
      <c r="L72" s="41">
        <f t="shared" si="17"/>
        <v>0</v>
      </c>
      <c r="M72" s="4">
        <f t="shared" si="17"/>
        <v>0</v>
      </c>
      <c r="N72" s="41">
        <f t="shared" si="17"/>
        <v>0</v>
      </c>
      <c r="O72" s="41">
        <f>O61+O63+O65+O67</f>
        <v>0</v>
      </c>
      <c r="P72" s="106">
        <f t="shared" si="18"/>
        <v>0</v>
      </c>
    </row>
    <row r="73" spans="1:16" ht="18.75">
      <c r="A73" s="54" t="s">
        <v>0</v>
      </c>
      <c r="B73" s="488" t="s">
        <v>54</v>
      </c>
      <c r="C73" s="65" t="s">
        <v>16</v>
      </c>
      <c r="D73" s="5">
        <v>0.0071</v>
      </c>
      <c r="E73" s="1">
        <v>0.06</v>
      </c>
      <c r="F73" s="1">
        <v>0.0344</v>
      </c>
      <c r="G73" s="1">
        <v>0.1105</v>
      </c>
      <c r="H73" s="1">
        <v>1.5951</v>
      </c>
      <c r="I73" s="5"/>
      <c r="J73" s="5"/>
      <c r="K73" s="5"/>
      <c r="L73" s="5"/>
      <c r="M73" s="97"/>
      <c r="N73" s="5"/>
      <c r="O73" s="5"/>
      <c r="P73" s="8">
        <f t="shared" si="18"/>
        <v>1.8071</v>
      </c>
    </row>
    <row r="74" spans="1:16" ht="18.75">
      <c r="A74" s="54" t="s">
        <v>34</v>
      </c>
      <c r="B74" s="489"/>
      <c r="C74" s="58" t="s">
        <v>18</v>
      </c>
      <c r="D74" s="41">
        <v>11.635</v>
      </c>
      <c r="E74" s="2">
        <v>117.774</v>
      </c>
      <c r="F74" s="2">
        <v>82.175</v>
      </c>
      <c r="G74" s="18">
        <v>193.5</v>
      </c>
      <c r="H74" s="2">
        <v>1470.985</v>
      </c>
      <c r="I74" s="41"/>
      <c r="J74" s="41"/>
      <c r="K74" s="41"/>
      <c r="L74" s="41"/>
      <c r="M74" s="41"/>
      <c r="N74" s="41"/>
      <c r="O74" s="41"/>
      <c r="P74" s="9">
        <f t="shared" si="18"/>
        <v>1876.069</v>
      </c>
    </row>
    <row r="75" spans="1:16" ht="18.75">
      <c r="A75" s="54" t="s">
        <v>0</v>
      </c>
      <c r="B75" s="488" t="s">
        <v>55</v>
      </c>
      <c r="C75" s="65" t="s">
        <v>16</v>
      </c>
      <c r="D75" s="5"/>
      <c r="E75" s="1"/>
      <c r="F75" s="1"/>
      <c r="G75" s="1"/>
      <c r="H75" s="1"/>
      <c r="I75" s="5"/>
      <c r="J75" s="5"/>
      <c r="K75" s="5"/>
      <c r="L75" s="5"/>
      <c r="M75" s="5"/>
      <c r="N75" s="5"/>
      <c r="O75" s="5"/>
      <c r="P75" s="8">
        <f t="shared" si="18"/>
        <v>0</v>
      </c>
    </row>
    <row r="76" spans="1:16" ht="18.75">
      <c r="A76" s="54" t="s">
        <v>0</v>
      </c>
      <c r="B76" s="489"/>
      <c r="C76" s="58" t="s">
        <v>18</v>
      </c>
      <c r="D76" s="41"/>
      <c r="E76" s="2"/>
      <c r="F76" s="309"/>
      <c r="G76" s="18"/>
      <c r="H76" s="2"/>
      <c r="I76" s="41"/>
      <c r="J76" s="41"/>
      <c r="K76" s="41"/>
      <c r="L76" s="41"/>
      <c r="M76" s="41"/>
      <c r="N76" s="41"/>
      <c r="O76" s="41"/>
      <c r="P76" s="9">
        <f t="shared" si="18"/>
        <v>0</v>
      </c>
    </row>
    <row r="77" spans="1:16" ht="18.75">
      <c r="A77" s="54" t="s">
        <v>56</v>
      </c>
      <c r="B77" s="56" t="s">
        <v>182</v>
      </c>
      <c r="C77" s="65" t="s">
        <v>16</v>
      </c>
      <c r="D77" s="5"/>
      <c r="E77" s="1"/>
      <c r="F77" s="1"/>
      <c r="G77" s="1"/>
      <c r="H77" s="1"/>
      <c r="I77" s="5"/>
      <c r="J77" s="5"/>
      <c r="K77" s="5"/>
      <c r="L77" s="5"/>
      <c r="M77" s="5"/>
      <c r="N77" s="5"/>
      <c r="O77" s="5"/>
      <c r="P77" s="8">
        <f t="shared" si="18"/>
        <v>0</v>
      </c>
    </row>
    <row r="78" spans="1:16" ht="18.75">
      <c r="A78" s="54"/>
      <c r="B78" s="58" t="s">
        <v>164</v>
      </c>
      <c r="C78" s="58" t="s">
        <v>18</v>
      </c>
      <c r="D78" s="41"/>
      <c r="E78" s="2"/>
      <c r="F78" s="2"/>
      <c r="G78" s="18"/>
      <c r="H78" s="2"/>
      <c r="I78" s="41"/>
      <c r="J78" s="41"/>
      <c r="K78" s="41"/>
      <c r="L78" s="41"/>
      <c r="M78" s="41"/>
      <c r="N78" s="41"/>
      <c r="O78" s="41"/>
      <c r="P78" s="9">
        <f t="shared" si="18"/>
        <v>0</v>
      </c>
    </row>
    <row r="79" spans="1:16" ht="18.75">
      <c r="A79" s="54"/>
      <c r="B79" s="488" t="s">
        <v>59</v>
      </c>
      <c r="C79" s="65" t="s">
        <v>16</v>
      </c>
      <c r="D79" s="5"/>
      <c r="E79" s="1"/>
      <c r="F79" s="1"/>
      <c r="G79" s="1"/>
      <c r="H79" s="1"/>
      <c r="I79" s="5"/>
      <c r="J79" s="5"/>
      <c r="K79" s="5"/>
      <c r="L79" s="5"/>
      <c r="M79" s="5"/>
      <c r="N79" s="5"/>
      <c r="O79" s="5"/>
      <c r="P79" s="8">
        <f t="shared" si="18"/>
        <v>0</v>
      </c>
    </row>
    <row r="80" spans="1:16" ht="18.75">
      <c r="A80" s="54" t="s">
        <v>17</v>
      </c>
      <c r="B80" s="489"/>
      <c r="C80" s="58" t="s">
        <v>18</v>
      </c>
      <c r="D80" s="41"/>
      <c r="E80" s="2"/>
      <c r="F80" s="2"/>
      <c r="G80" s="18"/>
      <c r="H80" s="2"/>
      <c r="I80" s="41"/>
      <c r="J80" s="41"/>
      <c r="K80" s="41"/>
      <c r="L80" s="41"/>
      <c r="M80" s="41"/>
      <c r="N80" s="41"/>
      <c r="O80" s="41"/>
      <c r="P80" s="9">
        <f t="shared" si="18"/>
        <v>0</v>
      </c>
    </row>
    <row r="81" spans="1:16" ht="18.75">
      <c r="A81" s="54"/>
      <c r="B81" s="56" t="s">
        <v>20</v>
      </c>
      <c r="C81" s="65" t="s">
        <v>16</v>
      </c>
      <c r="D81" s="5">
        <v>0.181</v>
      </c>
      <c r="E81" s="1">
        <v>0.9326</v>
      </c>
      <c r="F81" s="1">
        <v>1.4922</v>
      </c>
      <c r="G81" s="1">
        <v>1.3716</v>
      </c>
      <c r="H81" s="1">
        <v>4.0692</v>
      </c>
      <c r="I81" s="5">
        <v>8.9891</v>
      </c>
      <c r="J81" s="5">
        <v>6.64745</v>
      </c>
      <c r="K81" s="5">
        <v>2.8814</v>
      </c>
      <c r="L81" s="5">
        <v>1.14566</v>
      </c>
      <c r="M81" s="5">
        <v>0.215</v>
      </c>
      <c r="N81" s="5">
        <v>0.1804</v>
      </c>
      <c r="O81" s="5">
        <v>12.2463</v>
      </c>
      <c r="P81" s="8">
        <f t="shared" si="18"/>
        <v>40.35191</v>
      </c>
    </row>
    <row r="82" spans="1:16" ht="18.75">
      <c r="A82" s="54"/>
      <c r="B82" s="58" t="s">
        <v>155</v>
      </c>
      <c r="C82" s="58" t="s">
        <v>18</v>
      </c>
      <c r="D82" s="41">
        <v>96.858</v>
      </c>
      <c r="E82" s="2">
        <v>550.521</v>
      </c>
      <c r="F82" s="2">
        <v>633.49</v>
      </c>
      <c r="G82" s="18">
        <v>796.993</v>
      </c>
      <c r="H82" s="2">
        <v>2709.949</v>
      </c>
      <c r="I82" s="41">
        <v>9233.212</v>
      </c>
      <c r="J82" s="41">
        <v>10490.419</v>
      </c>
      <c r="K82" s="41">
        <v>5085.524</v>
      </c>
      <c r="L82" s="41">
        <v>2298.204</v>
      </c>
      <c r="M82" s="41">
        <v>357.04</v>
      </c>
      <c r="N82" s="41">
        <v>170.33</v>
      </c>
      <c r="O82" s="41">
        <v>5534.442</v>
      </c>
      <c r="P82" s="9">
        <f t="shared" si="18"/>
        <v>37956.982</v>
      </c>
    </row>
    <row r="83" spans="1:16" s="92" customFormat="1" ht="18.75">
      <c r="A83" s="109" t="s">
        <v>23</v>
      </c>
      <c r="B83" s="486" t="s">
        <v>183</v>
      </c>
      <c r="C83" s="73" t="s">
        <v>16</v>
      </c>
      <c r="D83" s="5">
        <f aca="true" t="shared" si="19" ref="D83:G84">+D73+D75+D77+D79+D81</f>
        <v>0.1881</v>
      </c>
      <c r="E83" s="5">
        <f t="shared" si="19"/>
        <v>0.9925999999999999</v>
      </c>
      <c r="F83" s="5">
        <f>+F73+F75+F77+F79+F81</f>
        <v>1.5266</v>
      </c>
      <c r="G83" s="5">
        <f t="shared" si="19"/>
        <v>1.4821</v>
      </c>
      <c r="H83" s="5">
        <f>+H73+H75+H77+H79+H81</f>
        <v>5.664300000000001</v>
      </c>
      <c r="I83" s="5">
        <f aca="true" t="shared" si="20" ref="I83:O84">+I73+I75+I77+I79+I81</f>
        <v>8.9891</v>
      </c>
      <c r="J83" s="5">
        <f t="shared" si="20"/>
        <v>6.64745</v>
      </c>
      <c r="K83" s="5">
        <f t="shared" si="20"/>
        <v>2.8814</v>
      </c>
      <c r="L83" s="5">
        <f t="shared" si="20"/>
        <v>1.14566</v>
      </c>
      <c r="M83" s="5">
        <f t="shared" si="20"/>
        <v>0.215</v>
      </c>
      <c r="N83" s="5">
        <f t="shared" si="20"/>
        <v>0.1804</v>
      </c>
      <c r="O83" s="5">
        <f t="shared" si="20"/>
        <v>12.2463</v>
      </c>
      <c r="P83" s="15">
        <f t="shared" si="18"/>
        <v>42.159009999999995</v>
      </c>
    </row>
    <row r="84" spans="1:16" s="92" customFormat="1" ht="18.75">
      <c r="A84" s="104"/>
      <c r="B84" s="487"/>
      <c r="C84" s="105" t="s">
        <v>18</v>
      </c>
      <c r="D84" s="41">
        <f t="shared" si="19"/>
        <v>108.49300000000001</v>
      </c>
      <c r="E84" s="41">
        <f t="shared" si="19"/>
        <v>668.295</v>
      </c>
      <c r="F84" s="41">
        <f>+F74+F76+F78+F80+F82</f>
        <v>715.665</v>
      </c>
      <c r="G84" s="41">
        <f t="shared" si="19"/>
        <v>990.493</v>
      </c>
      <c r="H84" s="41">
        <f>+H74+H76+H78+H80+H82</f>
        <v>4180.934</v>
      </c>
      <c r="I84" s="41">
        <f t="shared" si="20"/>
        <v>9233.212</v>
      </c>
      <c r="J84" s="41">
        <f t="shared" si="20"/>
        <v>10490.419</v>
      </c>
      <c r="K84" s="41">
        <f t="shared" si="20"/>
        <v>5085.524</v>
      </c>
      <c r="L84" s="41">
        <f t="shared" si="20"/>
        <v>2298.204</v>
      </c>
      <c r="M84" s="41">
        <f t="shared" si="20"/>
        <v>357.04</v>
      </c>
      <c r="N84" s="41">
        <f t="shared" si="20"/>
        <v>170.33</v>
      </c>
      <c r="O84" s="41">
        <f t="shared" si="20"/>
        <v>5534.442</v>
      </c>
      <c r="P84" s="106">
        <f t="shared" si="18"/>
        <v>39833.05100000001</v>
      </c>
    </row>
    <row r="85" spans="1:16" ht="18.75">
      <c r="A85" s="482" t="s">
        <v>184</v>
      </c>
      <c r="B85" s="483"/>
      <c r="C85" s="65" t="s">
        <v>16</v>
      </c>
      <c r="D85" s="5"/>
      <c r="E85" s="1"/>
      <c r="F85" s="1"/>
      <c r="G85" s="1"/>
      <c r="H85" s="1">
        <v>0.1338</v>
      </c>
      <c r="I85" s="5">
        <v>0.1814</v>
      </c>
      <c r="J85" s="5">
        <v>1.1382</v>
      </c>
      <c r="K85" s="5">
        <v>2.28016</v>
      </c>
      <c r="L85" s="5">
        <v>1.6461</v>
      </c>
      <c r="M85" s="5">
        <v>0.902</v>
      </c>
      <c r="N85" s="5"/>
      <c r="O85" s="5">
        <v>1.1735</v>
      </c>
      <c r="P85" s="8">
        <f t="shared" si="18"/>
        <v>7.45516</v>
      </c>
    </row>
    <row r="86" spans="1:16" ht="18.75">
      <c r="A86" s="484"/>
      <c r="B86" s="485"/>
      <c r="C86" s="58" t="s">
        <v>18</v>
      </c>
      <c r="D86" s="41"/>
      <c r="E86" s="2"/>
      <c r="F86" s="2"/>
      <c r="G86" s="18"/>
      <c r="H86" s="2">
        <v>195.1</v>
      </c>
      <c r="I86" s="41">
        <v>188.61</v>
      </c>
      <c r="J86" s="41">
        <v>987.65</v>
      </c>
      <c r="K86" s="41">
        <v>1938.637</v>
      </c>
      <c r="L86" s="41">
        <v>1388.106</v>
      </c>
      <c r="M86" s="41">
        <v>891.375</v>
      </c>
      <c r="N86" s="41"/>
      <c r="O86" s="41">
        <v>872.63</v>
      </c>
      <c r="P86" s="9">
        <f t="shared" si="18"/>
        <v>6462.108</v>
      </c>
    </row>
    <row r="87" spans="1:16" ht="18.75">
      <c r="A87" s="482" t="s">
        <v>185</v>
      </c>
      <c r="B87" s="483"/>
      <c r="C87" s="65" t="s">
        <v>16</v>
      </c>
      <c r="D87" s="5"/>
      <c r="E87" s="1"/>
      <c r="F87" s="1"/>
      <c r="G87" s="1"/>
      <c r="H87" s="1"/>
      <c r="I87" s="5"/>
      <c r="J87" s="5"/>
      <c r="K87" s="5"/>
      <c r="L87" s="5"/>
      <c r="M87" s="5"/>
      <c r="N87" s="5">
        <v>1.7143</v>
      </c>
      <c r="O87" s="5"/>
      <c r="P87" s="8">
        <f t="shared" si="18"/>
        <v>1.7143</v>
      </c>
    </row>
    <row r="88" spans="1:16" ht="18.75">
      <c r="A88" s="484"/>
      <c r="B88" s="485"/>
      <c r="C88" s="58" t="s">
        <v>18</v>
      </c>
      <c r="D88" s="41"/>
      <c r="E88" s="2"/>
      <c r="F88" s="2"/>
      <c r="G88" s="18"/>
      <c r="H88" s="2"/>
      <c r="I88" s="41"/>
      <c r="J88" s="41"/>
      <c r="K88" s="41"/>
      <c r="L88" s="41"/>
      <c r="M88" s="41"/>
      <c r="N88" s="41">
        <v>1405.345</v>
      </c>
      <c r="O88" s="41"/>
      <c r="P88" s="9">
        <f t="shared" si="18"/>
        <v>1405.345</v>
      </c>
    </row>
    <row r="89" spans="1:16" ht="18.75">
      <c r="A89" s="482" t="s">
        <v>186</v>
      </c>
      <c r="B89" s="483"/>
      <c r="C89" s="65" t="s">
        <v>16</v>
      </c>
      <c r="D89" s="5"/>
      <c r="E89" s="1"/>
      <c r="F89" s="1"/>
      <c r="G89" s="1"/>
      <c r="H89" s="1"/>
      <c r="I89" s="5"/>
      <c r="J89" s="5"/>
      <c r="K89" s="5"/>
      <c r="L89" s="5"/>
      <c r="M89" s="5"/>
      <c r="N89" s="5"/>
      <c r="O89" s="5"/>
      <c r="P89" s="8">
        <f t="shared" si="18"/>
        <v>0</v>
      </c>
    </row>
    <row r="90" spans="1:16" ht="18.75">
      <c r="A90" s="484"/>
      <c r="B90" s="485"/>
      <c r="C90" s="58" t="s">
        <v>18</v>
      </c>
      <c r="D90" s="41"/>
      <c r="E90" s="2"/>
      <c r="F90" s="2"/>
      <c r="G90" s="18"/>
      <c r="H90" s="2"/>
      <c r="I90" s="41"/>
      <c r="J90" s="41"/>
      <c r="K90" s="41"/>
      <c r="L90" s="41"/>
      <c r="M90" s="41"/>
      <c r="N90" s="41"/>
      <c r="O90" s="41"/>
      <c r="P90" s="9">
        <f t="shared" si="18"/>
        <v>0</v>
      </c>
    </row>
    <row r="91" spans="1:16" ht="18.75">
      <c r="A91" s="482" t="s">
        <v>187</v>
      </c>
      <c r="B91" s="483"/>
      <c r="C91" s="65" t="s">
        <v>16</v>
      </c>
      <c r="D91" s="5"/>
      <c r="E91" s="1"/>
      <c r="F91" s="1"/>
      <c r="G91" s="1"/>
      <c r="H91" s="1"/>
      <c r="I91" s="5"/>
      <c r="J91" s="5"/>
      <c r="K91" s="5"/>
      <c r="L91" s="5"/>
      <c r="M91" s="5"/>
      <c r="N91" s="5"/>
      <c r="O91" s="5"/>
      <c r="P91" s="8">
        <f t="shared" si="18"/>
        <v>0</v>
      </c>
    </row>
    <row r="92" spans="1:16" ht="18.75">
      <c r="A92" s="484"/>
      <c r="B92" s="485"/>
      <c r="C92" s="58" t="s">
        <v>18</v>
      </c>
      <c r="D92" s="41"/>
      <c r="E92" s="2"/>
      <c r="F92" s="2"/>
      <c r="G92" s="18"/>
      <c r="H92" s="2"/>
      <c r="I92" s="41"/>
      <c r="J92" s="41"/>
      <c r="K92" s="41"/>
      <c r="L92" s="41"/>
      <c r="M92" s="41"/>
      <c r="N92" s="41"/>
      <c r="O92" s="41"/>
      <c r="P92" s="9">
        <f t="shared" si="18"/>
        <v>0</v>
      </c>
    </row>
    <row r="93" spans="1:16" ht="18.75">
      <c r="A93" s="482" t="s">
        <v>165</v>
      </c>
      <c r="B93" s="483"/>
      <c r="C93" s="65" t="s">
        <v>16</v>
      </c>
      <c r="D93" s="5"/>
      <c r="E93" s="1"/>
      <c r="F93" s="1"/>
      <c r="G93" s="1"/>
      <c r="H93" s="1"/>
      <c r="I93" s="5"/>
      <c r="J93" s="5"/>
      <c r="K93" s="5"/>
      <c r="L93" s="5"/>
      <c r="M93" s="5"/>
      <c r="N93" s="5"/>
      <c r="O93" s="5"/>
      <c r="P93" s="8">
        <f t="shared" si="18"/>
        <v>0</v>
      </c>
    </row>
    <row r="94" spans="1:16" ht="18.75">
      <c r="A94" s="484"/>
      <c r="B94" s="485"/>
      <c r="C94" s="58" t="s">
        <v>18</v>
      </c>
      <c r="D94" s="41"/>
      <c r="E94" s="2"/>
      <c r="F94" s="2"/>
      <c r="G94" s="309"/>
      <c r="H94" s="18"/>
      <c r="I94" s="41"/>
      <c r="J94" s="41"/>
      <c r="K94" s="41"/>
      <c r="L94" s="41"/>
      <c r="M94" s="41"/>
      <c r="N94" s="41"/>
      <c r="O94" s="41"/>
      <c r="P94" s="9">
        <f t="shared" si="18"/>
        <v>0</v>
      </c>
    </row>
    <row r="95" spans="1:16" ht="18.75">
      <c r="A95" s="482" t="s">
        <v>166</v>
      </c>
      <c r="B95" s="483"/>
      <c r="C95" s="65" t="s">
        <v>16</v>
      </c>
      <c r="D95" s="5">
        <v>0.0769</v>
      </c>
      <c r="E95" s="1">
        <v>1.4043</v>
      </c>
      <c r="F95" s="1">
        <v>6.4793</v>
      </c>
      <c r="G95" s="1">
        <v>0.1468</v>
      </c>
      <c r="H95" s="1"/>
      <c r="I95" s="5"/>
      <c r="J95" s="5"/>
      <c r="K95" s="5"/>
      <c r="L95" s="5"/>
      <c r="M95" s="5"/>
      <c r="N95" s="5"/>
      <c r="O95" s="5"/>
      <c r="P95" s="8">
        <f t="shared" si="18"/>
        <v>8.1073</v>
      </c>
    </row>
    <row r="96" spans="1:16" ht="18.75">
      <c r="A96" s="484"/>
      <c r="B96" s="485"/>
      <c r="C96" s="58" t="s">
        <v>18</v>
      </c>
      <c r="D96" s="41">
        <v>34.104</v>
      </c>
      <c r="E96" s="2">
        <v>906.571</v>
      </c>
      <c r="F96" s="2">
        <v>3875.976</v>
      </c>
      <c r="G96" s="309">
        <v>69.316</v>
      </c>
      <c r="H96" s="18"/>
      <c r="I96" s="41"/>
      <c r="J96" s="41"/>
      <c r="K96" s="41"/>
      <c r="L96" s="41"/>
      <c r="M96" s="41"/>
      <c r="N96" s="41"/>
      <c r="O96" s="41"/>
      <c r="P96" s="9">
        <f t="shared" si="18"/>
        <v>4885.967</v>
      </c>
    </row>
    <row r="97" spans="1:16" ht="18.75">
      <c r="A97" s="482" t="s">
        <v>64</v>
      </c>
      <c r="B97" s="483"/>
      <c r="C97" s="65" t="s">
        <v>16</v>
      </c>
      <c r="D97" s="5">
        <v>0.5958</v>
      </c>
      <c r="E97" s="1">
        <v>5.0754</v>
      </c>
      <c r="F97" s="1">
        <v>3.971</v>
      </c>
      <c r="G97" s="1">
        <v>9.0809</v>
      </c>
      <c r="H97" s="1">
        <v>5.4923</v>
      </c>
      <c r="I97" s="5">
        <v>2.3432</v>
      </c>
      <c r="J97" s="5">
        <v>2.67285</v>
      </c>
      <c r="K97" s="5">
        <v>1.2263</v>
      </c>
      <c r="L97" s="5">
        <v>1.4178</v>
      </c>
      <c r="M97" s="5">
        <v>4.1594</v>
      </c>
      <c r="N97" s="5">
        <v>7.4871</v>
      </c>
      <c r="O97" s="5">
        <v>3.88065</v>
      </c>
      <c r="P97" s="8">
        <f t="shared" si="18"/>
        <v>47.402699999999996</v>
      </c>
    </row>
    <row r="98" spans="1:16" ht="18.75">
      <c r="A98" s="484"/>
      <c r="B98" s="485"/>
      <c r="C98" s="58" t="s">
        <v>18</v>
      </c>
      <c r="D98" s="41">
        <v>685.133</v>
      </c>
      <c r="E98" s="2">
        <v>5577.463</v>
      </c>
      <c r="F98" s="2">
        <v>5370.45</v>
      </c>
      <c r="G98" s="18">
        <v>10045.492</v>
      </c>
      <c r="H98" s="2">
        <v>4259.94</v>
      </c>
      <c r="I98" s="41">
        <v>1927.346</v>
      </c>
      <c r="J98" s="41">
        <v>2255.098</v>
      </c>
      <c r="K98" s="41">
        <v>953.43</v>
      </c>
      <c r="L98" s="41">
        <v>1467.65</v>
      </c>
      <c r="M98" s="41">
        <v>4057.375</v>
      </c>
      <c r="N98" s="41">
        <v>7109.51</v>
      </c>
      <c r="O98" s="41">
        <v>4716.925</v>
      </c>
      <c r="P98" s="9">
        <f t="shared" si="18"/>
        <v>48425.812000000005</v>
      </c>
    </row>
    <row r="99" spans="1:16" s="92" customFormat="1" ht="18.75">
      <c r="A99" s="490" t="s">
        <v>65</v>
      </c>
      <c r="B99" s="491"/>
      <c r="C99" s="73" t="s">
        <v>16</v>
      </c>
      <c r="D99" s="5">
        <f aca="true" t="shared" si="21" ref="D99:H100">+D8+D10+D22+D28+D36+D38+D40+D42+D44+D46+D48+D50+D52+D58+D71+D83+D85+D87+D89+D91+D93+D95+D97</f>
        <v>4.5702</v>
      </c>
      <c r="E99" s="5">
        <f t="shared" si="21"/>
        <v>13.7768</v>
      </c>
      <c r="F99" s="5">
        <f>+F8+F10+F22+F28+F36+F38+F40+F42+F44+F46+F48+F50+F52+F58+F71+F83+F85+F87+F89+F91+F93+F95+F97</f>
        <v>13.3522</v>
      </c>
      <c r="G99" s="5">
        <f t="shared" si="21"/>
        <v>10.8195</v>
      </c>
      <c r="H99" s="5">
        <f t="shared" si="21"/>
        <v>11.417900000000001</v>
      </c>
      <c r="I99" s="5">
        <f aca="true" t="shared" si="22" ref="I99:O100">+I8+I10+I22+I28+I36+I38+I40+I42+I44+I46+I48+I50+I52+I58+I71+I83+I85+I87+I89+I91+I93+I95+I97</f>
        <v>11.6988</v>
      </c>
      <c r="J99" s="5">
        <f t="shared" si="22"/>
        <v>10.8294</v>
      </c>
      <c r="K99" s="5">
        <f t="shared" si="22"/>
        <v>6.4226600000000005</v>
      </c>
      <c r="L99" s="5">
        <f t="shared" si="22"/>
        <v>4.97326</v>
      </c>
      <c r="M99" s="5">
        <f t="shared" si="22"/>
        <v>12.6539</v>
      </c>
      <c r="N99" s="5">
        <f t="shared" si="22"/>
        <v>17.7086</v>
      </c>
      <c r="O99" s="5">
        <f t="shared" si="22"/>
        <v>20.12455</v>
      </c>
      <c r="P99" s="15">
        <f t="shared" si="18"/>
        <v>138.34777000000003</v>
      </c>
    </row>
    <row r="100" spans="1:16" s="92" customFormat="1" ht="18.75">
      <c r="A100" s="492"/>
      <c r="B100" s="493"/>
      <c r="C100" s="105" t="s">
        <v>18</v>
      </c>
      <c r="D100" s="41">
        <f t="shared" si="21"/>
        <v>1465.2820000000002</v>
      </c>
      <c r="E100" s="41">
        <f t="shared" si="21"/>
        <v>8363.404999999999</v>
      </c>
      <c r="F100" s="41">
        <f>+F9+F11+F23+F29+F37+F39+F41+F43+F45+F47+F49+F51+F53+F59+F72+F84+F86+F88+F90+F92+F94+F96+F98</f>
        <v>10222.173999999999</v>
      </c>
      <c r="G100" s="41">
        <f t="shared" si="21"/>
        <v>11196.628</v>
      </c>
      <c r="H100" s="41">
        <f t="shared" si="21"/>
        <v>8741.024000000001</v>
      </c>
      <c r="I100" s="41">
        <f t="shared" si="22"/>
        <v>11446.238</v>
      </c>
      <c r="J100" s="41">
        <f t="shared" si="22"/>
        <v>13903.180999999999</v>
      </c>
      <c r="K100" s="41">
        <f t="shared" si="22"/>
        <v>7997.186000000001</v>
      </c>
      <c r="L100" s="41">
        <f t="shared" si="22"/>
        <v>5495.503000000001</v>
      </c>
      <c r="M100" s="41">
        <f t="shared" si="22"/>
        <v>8800.794</v>
      </c>
      <c r="N100" s="41">
        <f t="shared" si="22"/>
        <v>13023.631000000001</v>
      </c>
      <c r="O100" s="41">
        <f t="shared" si="22"/>
        <v>12769.639</v>
      </c>
      <c r="P100" s="106">
        <f t="shared" si="18"/>
        <v>113424.68499999997</v>
      </c>
    </row>
    <row r="101" spans="1:16" ht="18.75">
      <c r="A101" s="53" t="s">
        <v>0</v>
      </c>
      <c r="B101" s="488" t="s">
        <v>167</v>
      </c>
      <c r="C101" s="65" t="s">
        <v>16</v>
      </c>
      <c r="D101" s="5"/>
      <c r="E101" s="1"/>
      <c r="F101" s="1"/>
      <c r="G101" s="1"/>
      <c r="H101" s="1"/>
      <c r="I101" s="5"/>
      <c r="J101" s="5"/>
      <c r="K101" s="5"/>
      <c r="L101" s="5"/>
      <c r="M101" s="5"/>
      <c r="N101" s="5"/>
      <c r="O101" s="5"/>
      <c r="P101" s="8">
        <f t="shared" si="18"/>
        <v>0</v>
      </c>
    </row>
    <row r="102" spans="1:16" ht="18.75">
      <c r="A102" s="53" t="s">
        <v>0</v>
      </c>
      <c r="B102" s="489"/>
      <c r="C102" s="58" t="s">
        <v>18</v>
      </c>
      <c r="D102" s="41"/>
      <c r="E102" s="2"/>
      <c r="F102" s="2"/>
      <c r="G102" s="309"/>
      <c r="H102" s="18"/>
      <c r="I102" s="41"/>
      <c r="J102" s="41"/>
      <c r="K102" s="41"/>
      <c r="L102" s="41"/>
      <c r="M102" s="41"/>
      <c r="N102" s="41"/>
      <c r="O102" s="41"/>
      <c r="P102" s="9">
        <f t="shared" si="18"/>
        <v>0</v>
      </c>
    </row>
    <row r="103" spans="1:16" ht="18.75">
      <c r="A103" s="54" t="s">
        <v>66</v>
      </c>
      <c r="B103" s="488" t="s">
        <v>188</v>
      </c>
      <c r="C103" s="65" t="s">
        <v>16</v>
      </c>
      <c r="D103" s="5">
        <v>0.0093</v>
      </c>
      <c r="E103" s="1">
        <v>0.1408</v>
      </c>
      <c r="F103" s="1">
        <v>0.0182</v>
      </c>
      <c r="G103" s="1">
        <v>0.0236</v>
      </c>
      <c r="H103" s="1">
        <v>0.1167</v>
      </c>
      <c r="I103" s="5">
        <v>0.2125</v>
      </c>
      <c r="J103" s="5">
        <v>0.7679</v>
      </c>
      <c r="K103" s="5">
        <v>1.472</v>
      </c>
      <c r="L103" s="5">
        <v>0.081</v>
      </c>
      <c r="M103" s="5">
        <v>0.0045</v>
      </c>
      <c r="N103" s="5">
        <v>0.0079</v>
      </c>
      <c r="O103" s="5">
        <v>0.0269</v>
      </c>
      <c r="P103" s="8">
        <f aca="true" t="shared" si="23" ref="P103:P134">SUM(D103:O103)</f>
        <v>2.8813</v>
      </c>
    </row>
    <row r="104" spans="1:16" ht="18.75">
      <c r="A104" s="54" t="s">
        <v>0</v>
      </c>
      <c r="B104" s="489"/>
      <c r="C104" s="58" t="s">
        <v>18</v>
      </c>
      <c r="D104" s="41">
        <v>3.906</v>
      </c>
      <c r="E104" s="2">
        <v>59.468</v>
      </c>
      <c r="F104" s="2">
        <v>9.86</v>
      </c>
      <c r="G104" s="18">
        <v>14.312</v>
      </c>
      <c r="H104" s="2">
        <v>49.7</v>
      </c>
      <c r="I104" s="41">
        <v>80.436</v>
      </c>
      <c r="J104" s="41">
        <v>364.555</v>
      </c>
      <c r="K104" s="41">
        <v>756.031</v>
      </c>
      <c r="L104" s="41">
        <v>42.526</v>
      </c>
      <c r="M104" s="41">
        <v>6.375</v>
      </c>
      <c r="N104" s="41">
        <v>6.32</v>
      </c>
      <c r="O104" s="41">
        <v>18.302</v>
      </c>
      <c r="P104" s="9">
        <f t="shared" si="23"/>
        <v>1411.791</v>
      </c>
    </row>
    <row r="105" spans="1:16" ht="18.75">
      <c r="A105" s="54" t="s">
        <v>0</v>
      </c>
      <c r="B105" s="488" t="s">
        <v>169</v>
      </c>
      <c r="C105" s="65" t="s">
        <v>16</v>
      </c>
      <c r="D105" s="5"/>
      <c r="E105" s="1"/>
      <c r="F105" s="1"/>
      <c r="G105" s="1"/>
      <c r="H105" s="1"/>
      <c r="I105" s="5">
        <v>0.0051</v>
      </c>
      <c r="J105" s="5">
        <v>0.0007</v>
      </c>
      <c r="K105" s="5"/>
      <c r="L105" s="5"/>
      <c r="M105" s="5"/>
      <c r="N105" s="5"/>
      <c r="O105" s="5"/>
      <c r="P105" s="8">
        <f t="shared" si="23"/>
        <v>0.0058000000000000005</v>
      </c>
    </row>
    <row r="106" spans="1:16" ht="18.75">
      <c r="A106" s="54"/>
      <c r="B106" s="489"/>
      <c r="C106" s="58" t="s">
        <v>18</v>
      </c>
      <c r="D106" s="41"/>
      <c r="E106" s="2"/>
      <c r="F106" s="2"/>
      <c r="G106" s="18"/>
      <c r="H106" s="2"/>
      <c r="I106" s="41">
        <v>6.99</v>
      </c>
      <c r="J106" s="41">
        <v>0.882</v>
      </c>
      <c r="K106" s="41"/>
      <c r="L106" s="41"/>
      <c r="M106" s="41"/>
      <c r="N106" s="41"/>
      <c r="O106" s="41"/>
      <c r="P106" s="9">
        <f t="shared" si="23"/>
        <v>7.872</v>
      </c>
    </row>
    <row r="107" spans="1:16" ht="18.75">
      <c r="A107" s="54" t="s">
        <v>67</v>
      </c>
      <c r="B107" s="488" t="s">
        <v>189</v>
      </c>
      <c r="C107" s="65" t="s">
        <v>16</v>
      </c>
      <c r="D107" s="5"/>
      <c r="E107" s="1"/>
      <c r="F107" s="1"/>
      <c r="G107" s="1">
        <v>0.0175</v>
      </c>
      <c r="H107" s="1">
        <v>0.2461</v>
      </c>
      <c r="I107" s="5">
        <v>0.1343</v>
      </c>
      <c r="J107" s="5">
        <v>0.1333</v>
      </c>
      <c r="K107" s="5">
        <v>0.0209</v>
      </c>
      <c r="L107" s="5">
        <v>0.0139</v>
      </c>
      <c r="M107" s="5">
        <v>0.1751</v>
      </c>
      <c r="N107" s="5">
        <v>0.4627</v>
      </c>
      <c r="O107" s="5">
        <v>0.1436</v>
      </c>
      <c r="P107" s="8">
        <f t="shared" si="23"/>
        <v>1.3474000000000002</v>
      </c>
    </row>
    <row r="108" spans="1:16" ht="18.75">
      <c r="A108" s="54"/>
      <c r="B108" s="489"/>
      <c r="C108" s="58" t="s">
        <v>18</v>
      </c>
      <c r="D108" s="41"/>
      <c r="E108" s="2"/>
      <c r="F108" s="2"/>
      <c r="G108" s="18">
        <v>27.563</v>
      </c>
      <c r="H108" s="2">
        <v>333.37</v>
      </c>
      <c r="I108" s="41">
        <v>233.01</v>
      </c>
      <c r="J108" s="41">
        <v>243.679</v>
      </c>
      <c r="K108" s="41">
        <v>14.858</v>
      </c>
      <c r="L108" s="41">
        <v>7.298</v>
      </c>
      <c r="M108" s="41">
        <v>107.78</v>
      </c>
      <c r="N108" s="41">
        <v>222.97</v>
      </c>
      <c r="O108" s="41">
        <v>61.992</v>
      </c>
      <c r="P108" s="9">
        <f t="shared" si="23"/>
        <v>1252.5199999999998</v>
      </c>
    </row>
    <row r="109" spans="1:16" ht="18.75">
      <c r="A109" s="54"/>
      <c r="B109" s="488" t="s">
        <v>171</v>
      </c>
      <c r="C109" s="65" t="s">
        <v>16</v>
      </c>
      <c r="D109" s="5"/>
      <c r="E109" s="1"/>
      <c r="F109" s="1">
        <v>0.0071</v>
      </c>
      <c r="G109" s="1">
        <v>0.041</v>
      </c>
      <c r="H109" s="1">
        <v>0.1657</v>
      </c>
      <c r="I109" s="5">
        <v>0.7649</v>
      </c>
      <c r="J109" s="5">
        <v>1.9633</v>
      </c>
      <c r="K109" s="5">
        <v>2.0164</v>
      </c>
      <c r="L109" s="5">
        <v>2.9627</v>
      </c>
      <c r="M109" s="5">
        <v>4.7447</v>
      </c>
      <c r="N109" s="5">
        <v>2.2706</v>
      </c>
      <c r="O109" s="5">
        <v>0.6778</v>
      </c>
      <c r="P109" s="8">
        <f t="shared" si="23"/>
        <v>15.6142</v>
      </c>
    </row>
    <row r="110" spans="1:16" ht="18.75">
      <c r="A110" s="54"/>
      <c r="B110" s="489"/>
      <c r="C110" s="58" t="s">
        <v>18</v>
      </c>
      <c r="D110" s="41"/>
      <c r="E110" s="2"/>
      <c r="F110" s="2">
        <v>11.183</v>
      </c>
      <c r="G110" s="3">
        <v>65.679</v>
      </c>
      <c r="H110" s="2">
        <v>211.17</v>
      </c>
      <c r="I110" s="41">
        <v>625.55</v>
      </c>
      <c r="J110" s="41">
        <v>1366.993</v>
      </c>
      <c r="K110" s="41">
        <v>1187.831</v>
      </c>
      <c r="L110" s="41">
        <v>1308.571</v>
      </c>
      <c r="M110" s="41">
        <v>2134.78</v>
      </c>
      <c r="N110" s="41">
        <v>1560.61</v>
      </c>
      <c r="O110" s="41">
        <v>591.21</v>
      </c>
      <c r="P110" s="9">
        <f t="shared" si="23"/>
        <v>9063.577000000001</v>
      </c>
    </row>
    <row r="111" spans="1:16" ht="18.75">
      <c r="A111" s="54" t="s">
        <v>68</v>
      </c>
      <c r="B111" s="488" t="s">
        <v>190</v>
      </c>
      <c r="C111" s="65" t="s">
        <v>16</v>
      </c>
      <c r="D111" s="5"/>
      <c r="E111" s="1"/>
      <c r="F111" s="1"/>
      <c r="G111" s="21"/>
      <c r="H111" s="1"/>
      <c r="I111" s="5"/>
      <c r="J111" s="5"/>
      <c r="K111" s="5"/>
      <c r="L111" s="5"/>
      <c r="M111" s="5"/>
      <c r="N111" s="5"/>
      <c r="O111" s="5"/>
      <c r="P111" s="8">
        <f t="shared" si="23"/>
        <v>0</v>
      </c>
    </row>
    <row r="112" spans="1:16" ht="18.75">
      <c r="A112" s="54"/>
      <c r="B112" s="489"/>
      <c r="C112" s="58" t="s">
        <v>18</v>
      </c>
      <c r="D112" s="41"/>
      <c r="E112" s="2"/>
      <c r="F112" s="2"/>
      <c r="G112" s="27"/>
      <c r="H112" s="2"/>
      <c r="I112" s="41"/>
      <c r="J112" s="41"/>
      <c r="K112" s="41"/>
      <c r="L112" s="41"/>
      <c r="M112" s="41"/>
      <c r="N112" s="41"/>
      <c r="O112" s="41"/>
      <c r="P112" s="9">
        <f t="shared" si="23"/>
        <v>0</v>
      </c>
    </row>
    <row r="113" spans="1:16" ht="18.75">
      <c r="A113" s="54"/>
      <c r="B113" s="488" t="s">
        <v>191</v>
      </c>
      <c r="C113" s="65" t="s">
        <v>16</v>
      </c>
      <c r="D113" s="5"/>
      <c r="E113" s="1"/>
      <c r="F113" s="1"/>
      <c r="G113" s="1"/>
      <c r="H113" s="1"/>
      <c r="I113" s="5"/>
      <c r="J113" s="5"/>
      <c r="K113" s="5"/>
      <c r="L113" s="5"/>
      <c r="M113" s="5"/>
      <c r="N113" s="5"/>
      <c r="O113" s="5"/>
      <c r="P113" s="8">
        <f t="shared" si="23"/>
        <v>0</v>
      </c>
    </row>
    <row r="114" spans="1:16" ht="18.75">
      <c r="A114" s="54"/>
      <c r="B114" s="489"/>
      <c r="C114" s="58" t="s">
        <v>18</v>
      </c>
      <c r="D114" s="41"/>
      <c r="E114" s="2"/>
      <c r="F114" s="2"/>
      <c r="G114" s="18"/>
      <c r="H114" s="2"/>
      <c r="I114" s="41"/>
      <c r="J114" s="41"/>
      <c r="K114" s="41"/>
      <c r="L114" s="41"/>
      <c r="M114" s="41"/>
      <c r="N114" s="41"/>
      <c r="O114" s="41"/>
      <c r="P114" s="9">
        <f t="shared" si="23"/>
        <v>0</v>
      </c>
    </row>
    <row r="115" spans="1:16" ht="18.75">
      <c r="A115" s="54" t="s">
        <v>70</v>
      </c>
      <c r="B115" s="488" t="s">
        <v>192</v>
      </c>
      <c r="C115" s="65" t="s">
        <v>16</v>
      </c>
      <c r="D115" s="5"/>
      <c r="E115" s="1"/>
      <c r="F115" s="1"/>
      <c r="G115" s="1"/>
      <c r="H115" s="1"/>
      <c r="I115" s="5"/>
      <c r="J115" s="5"/>
      <c r="K115" s="5"/>
      <c r="L115" s="5"/>
      <c r="M115" s="5"/>
      <c r="N115" s="5"/>
      <c r="O115" s="5"/>
      <c r="P115" s="8">
        <f t="shared" si="23"/>
        <v>0</v>
      </c>
    </row>
    <row r="116" spans="1:16" ht="18.75">
      <c r="A116" s="54"/>
      <c r="B116" s="489"/>
      <c r="C116" s="58" t="s">
        <v>18</v>
      </c>
      <c r="D116" s="41"/>
      <c r="E116" s="2"/>
      <c r="F116" s="2"/>
      <c r="G116" s="309"/>
      <c r="H116" s="18"/>
      <c r="I116" s="41"/>
      <c r="J116" s="41"/>
      <c r="K116" s="41"/>
      <c r="L116" s="41"/>
      <c r="M116" s="41"/>
      <c r="N116" s="41"/>
      <c r="O116" s="41"/>
      <c r="P116" s="9">
        <f t="shared" si="23"/>
        <v>0</v>
      </c>
    </row>
    <row r="117" spans="1:16" ht="18.75">
      <c r="A117" s="54"/>
      <c r="B117" s="488" t="s">
        <v>175</v>
      </c>
      <c r="C117" s="65" t="s">
        <v>16</v>
      </c>
      <c r="D117" s="5"/>
      <c r="E117" s="1"/>
      <c r="F117" s="1"/>
      <c r="G117" s="1">
        <v>0.158</v>
      </c>
      <c r="H117" s="1">
        <v>0.002</v>
      </c>
      <c r="I117" s="5"/>
      <c r="J117" s="5"/>
      <c r="K117" s="5"/>
      <c r="L117" s="5"/>
      <c r="M117" s="5">
        <v>0.0008</v>
      </c>
      <c r="N117" s="5"/>
      <c r="O117" s="5"/>
      <c r="P117" s="8">
        <f t="shared" si="23"/>
        <v>0.1608</v>
      </c>
    </row>
    <row r="118" spans="1:16" ht="18.75">
      <c r="A118" s="54"/>
      <c r="B118" s="489"/>
      <c r="C118" s="58" t="s">
        <v>18</v>
      </c>
      <c r="D118" s="41"/>
      <c r="E118" s="2"/>
      <c r="F118" s="2"/>
      <c r="G118" s="18">
        <v>49.77</v>
      </c>
      <c r="H118" s="2">
        <v>6.89</v>
      </c>
      <c r="I118" s="41"/>
      <c r="J118" s="41"/>
      <c r="K118" s="41"/>
      <c r="L118" s="41"/>
      <c r="M118" s="41">
        <v>0.8</v>
      </c>
      <c r="N118" s="41"/>
      <c r="O118" s="41"/>
      <c r="P118" s="9">
        <f t="shared" si="23"/>
        <v>57.46</v>
      </c>
    </row>
    <row r="119" spans="1:16" ht="18.75">
      <c r="A119" s="54" t="s">
        <v>23</v>
      </c>
      <c r="B119" s="488" t="s">
        <v>193</v>
      </c>
      <c r="C119" s="65" t="s">
        <v>16</v>
      </c>
      <c r="D119" s="5">
        <v>0.0648</v>
      </c>
      <c r="E119" s="1">
        <v>0.0774</v>
      </c>
      <c r="F119" s="1">
        <v>0.0163</v>
      </c>
      <c r="G119" s="1">
        <v>0.0161</v>
      </c>
      <c r="H119" s="1">
        <v>3.7795</v>
      </c>
      <c r="I119" s="5">
        <v>3.6434</v>
      </c>
      <c r="J119" s="5">
        <v>3.8829</v>
      </c>
      <c r="K119" s="5">
        <v>0.0276</v>
      </c>
      <c r="L119" s="5">
        <v>0.3136</v>
      </c>
      <c r="M119" s="5">
        <v>0.0044</v>
      </c>
      <c r="N119" s="5">
        <v>0.0268</v>
      </c>
      <c r="O119" s="5">
        <v>0.3681</v>
      </c>
      <c r="P119" s="8">
        <f t="shared" si="23"/>
        <v>12.220899999999999</v>
      </c>
    </row>
    <row r="120" spans="1:16" ht="18.75">
      <c r="A120" s="54"/>
      <c r="B120" s="489"/>
      <c r="C120" s="58" t="s">
        <v>18</v>
      </c>
      <c r="D120" s="41">
        <v>479.136</v>
      </c>
      <c r="E120" s="2">
        <v>481.782</v>
      </c>
      <c r="F120" s="2">
        <v>3.423</v>
      </c>
      <c r="G120" s="18">
        <v>7.114</v>
      </c>
      <c r="H120" s="2">
        <v>29451.591</v>
      </c>
      <c r="I120" s="41">
        <v>28231.106</v>
      </c>
      <c r="J120" s="41">
        <v>31259.343</v>
      </c>
      <c r="K120" s="41">
        <v>6.72</v>
      </c>
      <c r="L120" s="41">
        <v>56.803</v>
      </c>
      <c r="M120" s="41">
        <v>3.88</v>
      </c>
      <c r="N120" s="41">
        <v>13.4</v>
      </c>
      <c r="O120" s="41">
        <v>1917.483</v>
      </c>
      <c r="P120" s="9">
        <f t="shared" si="23"/>
        <v>91911.78099999999</v>
      </c>
    </row>
    <row r="121" spans="1:16" ht="18.75">
      <c r="A121" s="54"/>
      <c r="B121" s="56" t="s">
        <v>20</v>
      </c>
      <c r="C121" s="65" t="s">
        <v>16</v>
      </c>
      <c r="D121" s="5"/>
      <c r="E121" s="1"/>
      <c r="F121" s="1"/>
      <c r="G121" s="1"/>
      <c r="H121" s="1">
        <v>0.6937</v>
      </c>
      <c r="I121" s="5">
        <v>1.6849</v>
      </c>
      <c r="J121" s="5">
        <v>2.3952</v>
      </c>
      <c r="K121" s="5"/>
      <c r="L121" s="5"/>
      <c r="M121" s="5"/>
      <c r="N121" s="5"/>
      <c r="O121" s="5"/>
      <c r="P121" s="8">
        <f t="shared" si="23"/>
        <v>4.7738</v>
      </c>
    </row>
    <row r="122" spans="1:16" ht="18.75">
      <c r="A122" s="54"/>
      <c r="B122" s="58" t="s">
        <v>73</v>
      </c>
      <c r="C122" s="58" t="s">
        <v>18</v>
      </c>
      <c r="D122" s="41"/>
      <c r="E122" s="2"/>
      <c r="F122" s="2"/>
      <c r="G122" s="2"/>
      <c r="H122" s="2">
        <v>1040.55</v>
      </c>
      <c r="I122" s="41">
        <v>2520.9</v>
      </c>
      <c r="J122" s="41">
        <v>3763.691</v>
      </c>
      <c r="K122" s="41"/>
      <c r="L122" s="41"/>
      <c r="M122" s="41"/>
      <c r="N122" s="41"/>
      <c r="O122" s="41"/>
      <c r="P122" s="9">
        <f t="shared" si="23"/>
        <v>7325.141</v>
      </c>
    </row>
    <row r="123" spans="1:16" s="92" customFormat="1" ht="18.75">
      <c r="A123" s="109"/>
      <c r="B123" s="486" t="s">
        <v>194</v>
      </c>
      <c r="C123" s="73" t="s">
        <v>16</v>
      </c>
      <c r="D123" s="5">
        <f aca="true" t="shared" si="24" ref="D123:H124">+D101+D103+D105+D107+D109+D111+D113+D115+D117+D119+D121</f>
        <v>0.0741</v>
      </c>
      <c r="E123" s="5">
        <f t="shared" si="24"/>
        <v>0.2182</v>
      </c>
      <c r="F123" s="5">
        <f>+F101+F103+F105+F107+F109+F111+F113+F115+F117+F119+F121</f>
        <v>0.0416</v>
      </c>
      <c r="G123" s="5">
        <f t="shared" si="24"/>
        <v>0.2562</v>
      </c>
      <c r="H123" s="5">
        <f t="shared" si="24"/>
        <v>5.0037</v>
      </c>
      <c r="I123" s="5">
        <f aca="true" t="shared" si="25" ref="I123:O124">+I101+I103+I105+I107+I109+I111+I113+I115+I117+I119+I121</f>
        <v>6.4451</v>
      </c>
      <c r="J123" s="5">
        <f t="shared" si="25"/>
        <v>9.1433</v>
      </c>
      <c r="K123" s="97">
        <f t="shared" si="25"/>
        <v>3.5368999999999997</v>
      </c>
      <c r="L123" s="97">
        <f t="shared" si="25"/>
        <v>3.3712</v>
      </c>
      <c r="M123" s="97">
        <f t="shared" si="25"/>
        <v>4.9295</v>
      </c>
      <c r="N123" s="97">
        <f t="shared" si="25"/>
        <v>2.7680000000000002</v>
      </c>
      <c r="O123" s="5">
        <f t="shared" si="25"/>
        <v>1.2164</v>
      </c>
      <c r="P123" s="15">
        <f t="shared" si="23"/>
        <v>37.0042</v>
      </c>
    </row>
    <row r="124" spans="1:16" s="92" customFormat="1" ht="18.75">
      <c r="A124" s="110"/>
      <c r="B124" s="487"/>
      <c r="C124" s="105" t="s">
        <v>18</v>
      </c>
      <c r="D124" s="41">
        <f t="shared" si="24"/>
        <v>483.04200000000003</v>
      </c>
      <c r="E124" s="41">
        <f t="shared" si="24"/>
        <v>541.25</v>
      </c>
      <c r="F124" s="41">
        <f>+F102+F104+F106+F108+F110+F112+F114+F116+F118+F120+F122</f>
        <v>24.466</v>
      </c>
      <c r="G124" s="41">
        <f t="shared" si="24"/>
        <v>164.43800000000002</v>
      </c>
      <c r="H124" s="41">
        <f t="shared" si="24"/>
        <v>31093.271</v>
      </c>
      <c r="I124" s="41">
        <f t="shared" si="25"/>
        <v>31697.992000000002</v>
      </c>
      <c r="J124" s="41">
        <f t="shared" si="25"/>
        <v>36999.143</v>
      </c>
      <c r="K124" s="41">
        <f t="shared" si="25"/>
        <v>1965.4399999999998</v>
      </c>
      <c r="L124" s="41">
        <f t="shared" si="25"/>
        <v>1415.1979999999999</v>
      </c>
      <c r="M124" s="41">
        <f t="shared" si="25"/>
        <v>2253.6150000000007</v>
      </c>
      <c r="N124" s="41">
        <f t="shared" si="25"/>
        <v>1803.3</v>
      </c>
      <c r="O124" s="41">
        <f t="shared" si="25"/>
        <v>2588.987</v>
      </c>
      <c r="P124" s="106">
        <f t="shared" si="23"/>
        <v>111030.142</v>
      </c>
    </row>
    <row r="125" spans="1:16" ht="18.75">
      <c r="A125" s="54" t="s">
        <v>0</v>
      </c>
      <c r="B125" s="488" t="s">
        <v>74</v>
      </c>
      <c r="C125" s="65" t="s">
        <v>16</v>
      </c>
      <c r="D125" s="5"/>
      <c r="E125" s="1"/>
      <c r="F125" s="1"/>
      <c r="G125" s="1"/>
      <c r="H125" s="1"/>
      <c r="I125" s="5"/>
      <c r="J125" s="5"/>
      <c r="K125" s="5"/>
      <c r="L125" s="5"/>
      <c r="M125" s="5"/>
      <c r="N125" s="5"/>
      <c r="O125" s="5"/>
      <c r="P125" s="8">
        <f t="shared" si="23"/>
        <v>0</v>
      </c>
    </row>
    <row r="126" spans="1:16" ht="18.75">
      <c r="A126" s="54" t="s">
        <v>0</v>
      </c>
      <c r="B126" s="489"/>
      <c r="C126" s="58" t="s">
        <v>18</v>
      </c>
      <c r="D126" s="41"/>
      <c r="E126" s="2"/>
      <c r="F126" s="2"/>
      <c r="G126" s="18"/>
      <c r="H126" s="2"/>
      <c r="I126" s="41"/>
      <c r="J126" s="41"/>
      <c r="K126" s="41"/>
      <c r="L126" s="41"/>
      <c r="M126" s="41"/>
      <c r="N126" s="41"/>
      <c r="O126" s="41"/>
      <c r="P126" s="9">
        <f t="shared" si="23"/>
        <v>0</v>
      </c>
    </row>
    <row r="127" spans="1:16" ht="18.75">
      <c r="A127" s="54" t="s">
        <v>75</v>
      </c>
      <c r="B127" s="488" t="s">
        <v>76</v>
      </c>
      <c r="C127" s="65" t="s">
        <v>16</v>
      </c>
      <c r="D127" s="5"/>
      <c r="E127" s="1"/>
      <c r="F127" s="1"/>
      <c r="G127" s="1"/>
      <c r="H127" s="1"/>
      <c r="I127" s="5"/>
      <c r="J127" s="5"/>
      <c r="K127" s="5"/>
      <c r="L127" s="5"/>
      <c r="M127" s="5"/>
      <c r="N127" s="5"/>
      <c r="O127" s="5"/>
      <c r="P127" s="8">
        <f t="shared" si="23"/>
        <v>0</v>
      </c>
    </row>
    <row r="128" spans="1:16" ht="18.75">
      <c r="A128" s="54"/>
      <c r="B128" s="489"/>
      <c r="C128" s="58" t="s">
        <v>18</v>
      </c>
      <c r="D128" s="41"/>
      <c r="E128" s="2"/>
      <c r="F128" s="2"/>
      <c r="G128" s="18"/>
      <c r="H128" s="2"/>
      <c r="I128" s="41"/>
      <c r="J128" s="41"/>
      <c r="K128" s="41"/>
      <c r="L128" s="41"/>
      <c r="M128" s="41"/>
      <c r="N128" s="41"/>
      <c r="O128" s="41"/>
      <c r="P128" s="9">
        <f t="shared" si="23"/>
        <v>0</v>
      </c>
    </row>
    <row r="129" spans="1:16" ht="18.75">
      <c r="A129" s="54" t="s">
        <v>77</v>
      </c>
      <c r="B129" s="56" t="s">
        <v>20</v>
      </c>
      <c r="C129" s="56" t="s">
        <v>16</v>
      </c>
      <c r="D129" s="4"/>
      <c r="E129" s="3"/>
      <c r="F129" s="3"/>
      <c r="G129" s="1"/>
      <c r="H129" s="3"/>
      <c r="I129" s="4"/>
      <c r="J129" s="4"/>
      <c r="K129" s="4"/>
      <c r="L129" s="4"/>
      <c r="M129" s="4"/>
      <c r="N129" s="4"/>
      <c r="O129" s="4"/>
      <c r="P129" s="13">
        <f t="shared" si="23"/>
        <v>0</v>
      </c>
    </row>
    <row r="130" spans="1:16" ht="18.75">
      <c r="A130" s="54"/>
      <c r="B130" s="56" t="s">
        <v>178</v>
      </c>
      <c r="C130" s="65" t="s">
        <v>79</v>
      </c>
      <c r="D130" s="98"/>
      <c r="E130" s="22"/>
      <c r="F130" s="22"/>
      <c r="G130" s="1"/>
      <c r="H130" s="22"/>
      <c r="I130" s="98"/>
      <c r="J130" s="98"/>
      <c r="K130" s="5"/>
      <c r="L130" s="5"/>
      <c r="M130" s="5"/>
      <c r="N130" s="98"/>
      <c r="O130" s="98"/>
      <c r="P130" s="8">
        <f t="shared" si="23"/>
        <v>0</v>
      </c>
    </row>
    <row r="131" spans="1:16" ht="18.75">
      <c r="A131" s="54" t="s">
        <v>23</v>
      </c>
      <c r="B131" s="2"/>
      <c r="C131" s="58" t="s">
        <v>18</v>
      </c>
      <c r="D131" s="41"/>
      <c r="E131" s="2"/>
      <c r="F131" s="2"/>
      <c r="G131" s="18"/>
      <c r="H131" s="2"/>
      <c r="I131" s="41"/>
      <c r="J131" s="41"/>
      <c r="K131" s="41"/>
      <c r="L131" s="41"/>
      <c r="M131" s="41"/>
      <c r="N131" s="41"/>
      <c r="O131" s="41"/>
      <c r="P131" s="9">
        <f t="shared" si="23"/>
        <v>0</v>
      </c>
    </row>
    <row r="132" spans="1:16" s="92" customFormat="1" ht="18.75">
      <c r="A132" s="68"/>
      <c r="B132" s="107" t="s">
        <v>0</v>
      </c>
      <c r="C132" s="70" t="s">
        <v>16</v>
      </c>
      <c r="D132" s="4">
        <f>D125+D127+D129</f>
        <v>0</v>
      </c>
      <c r="E132" s="4">
        <f aca="true" t="shared" si="26" ref="E132:O132">E125+E127+E129</f>
        <v>0</v>
      </c>
      <c r="F132" s="4">
        <f>F125+F127+F129</f>
        <v>0</v>
      </c>
      <c r="G132" s="4">
        <f t="shared" si="26"/>
        <v>0</v>
      </c>
      <c r="H132" s="4">
        <f t="shared" si="26"/>
        <v>0</v>
      </c>
      <c r="I132" s="4">
        <f t="shared" si="26"/>
        <v>0</v>
      </c>
      <c r="J132" s="4">
        <f t="shared" si="26"/>
        <v>0</v>
      </c>
      <c r="K132" s="4">
        <f t="shared" si="26"/>
        <v>0</v>
      </c>
      <c r="L132" s="4">
        <f t="shared" si="26"/>
        <v>0</v>
      </c>
      <c r="M132" s="4">
        <f t="shared" si="26"/>
        <v>0</v>
      </c>
      <c r="N132" s="4">
        <f t="shared" si="26"/>
        <v>0</v>
      </c>
      <c r="O132" s="4">
        <f t="shared" si="26"/>
        <v>0</v>
      </c>
      <c r="P132" s="14">
        <f t="shared" si="23"/>
        <v>0</v>
      </c>
    </row>
    <row r="133" spans="1:16" s="92" customFormat="1" ht="18.75">
      <c r="A133" s="68"/>
      <c r="B133" s="108" t="s">
        <v>195</v>
      </c>
      <c r="C133" s="73" t="s">
        <v>79</v>
      </c>
      <c r="D133" s="5">
        <f>+D130</f>
        <v>0</v>
      </c>
      <c r="E133" s="5">
        <f aca="true" t="shared" si="27" ref="E133:O133">+E130</f>
        <v>0</v>
      </c>
      <c r="F133" s="5">
        <f>+F130</f>
        <v>0</v>
      </c>
      <c r="G133" s="5">
        <f t="shared" si="27"/>
        <v>0</v>
      </c>
      <c r="H133" s="5">
        <f>H130</f>
        <v>0</v>
      </c>
      <c r="I133" s="5">
        <f t="shared" si="27"/>
        <v>0</v>
      </c>
      <c r="J133" s="5">
        <f t="shared" si="27"/>
        <v>0</v>
      </c>
      <c r="K133" s="5">
        <f t="shared" si="27"/>
        <v>0</v>
      </c>
      <c r="L133" s="5">
        <f t="shared" si="27"/>
        <v>0</v>
      </c>
      <c r="M133" s="5">
        <f t="shared" si="27"/>
        <v>0</v>
      </c>
      <c r="N133" s="5">
        <f t="shared" si="27"/>
        <v>0</v>
      </c>
      <c r="O133" s="5">
        <f t="shared" si="27"/>
        <v>0</v>
      </c>
      <c r="P133" s="15">
        <f t="shared" si="23"/>
        <v>0</v>
      </c>
    </row>
    <row r="134" spans="1:16" s="92" customFormat="1" ht="18.75">
      <c r="A134" s="104"/>
      <c r="B134" s="41"/>
      <c r="C134" s="105" t="s">
        <v>18</v>
      </c>
      <c r="D134" s="41">
        <f>+D126+D128+D131</f>
        <v>0</v>
      </c>
      <c r="E134" s="41">
        <f aca="true" t="shared" si="28" ref="E134:O134">+E126+E128+E131</f>
        <v>0</v>
      </c>
      <c r="F134" s="41">
        <f>+F126+F128+F131</f>
        <v>0</v>
      </c>
      <c r="G134" s="41">
        <f t="shared" si="28"/>
        <v>0</v>
      </c>
      <c r="H134" s="41">
        <f>H126+H128+H131</f>
        <v>0</v>
      </c>
      <c r="I134" s="41">
        <f t="shared" si="28"/>
        <v>0</v>
      </c>
      <c r="J134" s="41">
        <f t="shared" si="28"/>
        <v>0</v>
      </c>
      <c r="K134" s="41">
        <f t="shared" si="28"/>
        <v>0</v>
      </c>
      <c r="L134" s="41">
        <f t="shared" si="28"/>
        <v>0</v>
      </c>
      <c r="M134" s="41">
        <f t="shared" si="28"/>
        <v>0</v>
      </c>
      <c r="N134" s="41">
        <f t="shared" si="28"/>
        <v>0</v>
      </c>
      <c r="O134" s="41">
        <f t="shared" si="28"/>
        <v>0</v>
      </c>
      <c r="P134" s="106">
        <f t="shared" si="23"/>
        <v>0</v>
      </c>
    </row>
    <row r="135" spans="1:16" s="92" customFormat="1" ht="18.75">
      <c r="A135" s="68"/>
      <c r="B135" s="69" t="s">
        <v>0</v>
      </c>
      <c r="C135" s="70" t="s">
        <v>16</v>
      </c>
      <c r="D135" s="4">
        <f aca="true" t="shared" si="29" ref="D135:M135">D132+D123+D99</f>
        <v>4.644299999999999</v>
      </c>
      <c r="E135" s="4">
        <f t="shared" si="29"/>
        <v>13.995</v>
      </c>
      <c r="F135" s="4">
        <f>F132+F123+F99</f>
        <v>13.3938</v>
      </c>
      <c r="G135" s="4">
        <f t="shared" si="29"/>
        <v>11.0757</v>
      </c>
      <c r="H135" s="4">
        <f t="shared" si="29"/>
        <v>16.4216</v>
      </c>
      <c r="I135" s="4">
        <f t="shared" si="29"/>
        <v>18.143900000000002</v>
      </c>
      <c r="J135" s="4">
        <f t="shared" si="29"/>
        <v>19.9727</v>
      </c>
      <c r="K135" s="4">
        <f t="shared" si="29"/>
        <v>9.95956</v>
      </c>
      <c r="L135" s="4">
        <f t="shared" si="29"/>
        <v>8.34446</v>
      </c>
      <c r="M135" s="4">
        <f t="shared" si="29"/>
        <v>17.5834</v>
      </c>
      <c r="N135" s="4">
        <f>N132+N123+N99</f>
        <v>20.4766</v>
      </c>
      <c r="O135" s="4">
        <f>O132+O123+O99</f>
        <v>21.34095</v>
      </c>
      <c r="P135" s="14">
        <f>SUM(D135:O135)</f>
        <v>175.35197</v>
      </c>
    </row>
    <row r="136" spans="1:16" s="92" customFormat="1" ht="18.75">
      <c r="A136" s="68"/>
      <c r="B136" s="72" t="s">
        <v>131</v>
      </c>
      <c r="C136" s="73" t="s">
        <v>79</v>
      </c>
      <c r="D136" s="5">
        <f aca="true" t="shared" si="30" ref="D136:M136">+D130</f>
        <v>0</v>
      </c>
      <c r="E136" s="5">
        <f t="shared" si="30"/>
        <v>0</v>
      </c>
      <c r="F136" s="5">
        <f>+F130</f>
        <v>0</v>
      </c>
      <c r="G136" s="5">
        <f t="shared" si="30"/>
        <v>0</v>
      </c>
      <c r="H136" s="5">
        <f t="shared" si="30"/>
        <v>0</v>
      </c>
      <c r="I136" s="5">
        <f t="shared" si="30"/>
        <v>0</v>
      </c>
      <c r="J136" s="5">
        <f t="shared" si="30"/>
        <v>0</v>
      </c>
      <c r="K136" s="5">
        <f t="shared" si="30"/>
        <v>0</v>
      </c>
      <c r="L136" s="5">
        <f t="shared" si="30"/>
        <v>0</v>
      </c>
      <c r="M136" s="5">
        <f t="shared" si="30"/>
        <v>0</v>
      </c>
      <c r="N136" s="5">
        <f>+N130</f>
        <v>0</v>
      </c>
      <c r="O136" s="5">
        <f>+O130</f>
        <v>0</v>
      </c>
      <c r="P136" s="15">
        <f>SUM(D136:O136)</f>
        <v>0</v>
      </c>
    </row>
    <row r="137" spans="1:16" s="92" customFormat="1" ht="19.5" thickBot="1">
      <c r="A137" s="74"/>
      <c r="B137" s="75"/>
      <c r="C137" s="76" t="s">
        <v>18</v>
      </c>
      <c r="D137" s="6">
        <f aca="true" t="shared" si="31" ref="D137:M137">D134+D124+D100</f>
        <v>1948.324</v>
      </c>
      <c r="E137" s="6">
        <f t="shared" si="31"/>
        <v>8904.654999999999</v>
      </c>
      <c r="F137" s="6">
        <f>F134+F124+F100</f>
        <v>10246.64</v>
      </c>
      <c r="G137" s="6">
        <f t="shared" si="31"/>
        <v>11361.066</v>
      </c>
      <c r="H137" s="6">
        <f t="shared" si="31"/>
        <v>39834.295</v>
      </c>
      <c r="I137" s="6">
        <f t="shared" si="31"/>
        <v>43144.23</v>
      </c>
      <c r="J137" s="6">
        <f t="shared" si="31"/>
        <v>50902.32399999999</v>
      </c>
      <c r="K137" s="6">
        <f t="shared" si="31"/>
        <v>9962.626</v>
      </c>
      <c r="L137" s="6">
        <f t="shared" si="31"/>
        <v>6910.701000000001</v>
      </c>
      <c r="M137" s="6">
        <f t="shared" si="31"/>
        <v>11054.409</v>
      </c>
      <c r="N137" s="6">
        <f>N134+N124+N100</f>
        <v>14826.931</v>
      </c>
      <c r="O137" s="6">
        <f>O134+O124+O100</f>
        <v>15358.626</v>
      </c>
      <c r="P137" s="7">
        <f>SUM(D137:O137)</f>
        <v>224454.82699999996</v>
      </c>
    </row>
    <row r="138" spans="15:16" ht="18.75">
      <c r="O138" s="99"/>
      <c r="P138" s="78" t="s">
        <v>92</v>
      </c>
    </row>
    <row r="139" spans="9:16" ht="18.75">
      <c r="I139" s="25"/>
      <c r="J139" s="25"/>
      <c r="P139" s="25"/>
    </row>
    <row r="140" ht="18.75">
      <c r="D140" s="112"/>
    </row>
    <row r="141" spans="4:5" ht="18.75">
      <c r="D141" s="112"/>
      <c r="E141" s="88"/>
    </row>
    <row r="142" spans="4:5" ht="18.75">
      <c r="D142" s="4"/>
      <c r="E142" s="88"/>
    </row>
    <row r="143" spans="4:5" ht="18.75">
      <c r="D143" s="25"/>
      <c r="E143" s="88"/>
    </row>
    <row r="145" ht="18.75">
      <c r="N145" s="25"/>
    </row>
    <row r="146" ht="18.75">
      <c r="N146" s="25"/>
    </row>
    <row r="147" ht="18.75">
      <c r="N147" s="25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2"/>
  <sheetViews>
    <sheetView view="pageBreakPreview" zoomScale="25" zoomScaleNormal="50" zoomScaleSheetLayoutView="25" zoomScalePageLayoutView="0" workbookViewId="0" topLeftCell="A1">
      <pane xSplit="3" ySplit="3" topLeftCell="D5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O119" sqref="O119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7" width="20.50390625" style="11" customWidth="1"/>
    <col min="8" max="11" width="20.50390625" style="82" customWidth="1"/>
    <col min="12" max="12" width="20.50390625" style="11" customWidth="1"/>
    <col min="13" max="13" width="20.50390625" style="82" customWidth="1"/>
    <col min="14" max="15" width="20.50390625" style="11" customWidth="1"/>
    <col min="16" max="16" width="23.00390625" style="45" customWidth="1"/>
    <col min="17" max="16384" width="9.00390625" style="89" customWidth="1"/>
  </cols>
  <sheetData>
    <row r="1" ht="18.75">
      <c r="B1" s="44" t="s">
        <v>0</v>
      </c>
    </row>
    <row r="2" spans="1:15" ht="19.5" thickBot="1">
      <c r="A2" s="12" t="s">
        <v>85</v>
      </c>
      <c r="B2" s="47"/>
      <c r="C2" s="12"/>
      <c r="O2" s="12" t="s">
        <v>90</v>
      </c>
    </row>
    <row r="3" spans="1:16" ht="18.75">
      <c r="A3" s="48"/>
      <c r="B3" s="49"/>
      <c r="C3" s="49"/>
      <c r="D3" s="51" t="s">
        <v>89</v>
      </c>
      <c r="E3" s="51" t="s">
        <v>3</v>
      </c>
      <c r="F3" s="51" t="s">
        <v>4</v>
      </c>
      <c r="G3" s="51" t="s">
        <v>5</v>
      </c>
      <c r="H3" s="96" t="s">
        <v>6</v>
      </c>
      <c r="I3" s="96" t="s">
        <v>7</v>
      </c>
      <c r="J3" s="96" t="s">
        <v>8</v>
      </c>
      <c r="K3" s="96" t="s">
        <v>9</v>
      </c>
      <c r="L3" s="51" t="s">
        <v>10</v>
      </c>
      <c r="M3" s="96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"/>
      <c r="E4" s="1"/>
      <c r="F4" s="1"/>
      <c r="G4" s="1"/>
      <c r="H4" s="5"/>
      <c r="I4" s="5"/>
      <c r="J4" s="5"/>
      <c r="K4" s="5"/>
      <c r="L4" s="1"/>
      <c r="M4" s="5"/>
      <c r="N4" s="1"/>
      <c r="O4" s="1"/>
      <c r="P4" s="8">
        <f aca="true" t="shared" si="0" ref="P4:P35">SUM(D4:O4)</f>
        <v>0</v>
      </c>
    </row>
    <row r="5" spans="1:16" ht="18.75">
      <c r="A5" s="54" t="s">
        <v>17</v>
      </c>
      <c r="B5" s="489"/>
      <c r="C5" s="58" t="s">
        <v>18</v>
      </c>
      <c r="D5" s="2"/>
      <c r="E5" s="2"/>
      <c r="F5" s="2"/>
      <c r="G5" s="2"/>
      <c r="H5" s="41"/>
      <c r="I5" s="41"/>
      <c r="J5" s="41"/>
      <c r="K5" s="41"/>
      <c r="L5" s="2"/>
      <c r="M5" s="41"/>
      <c r="N5" s="2"/>
      <c r="O5" s="2"/>
      <c r="P5" s="9">
        <f t="shared" si="0"/>
        <v>0</v>
      </c>
    </row>
    <row r="6" spans="1:16" ht="18.75">
      <c r="A6" s="54" t="s">
        <v>19</v>
      </c>
      <c r="B6" s="56" t="s">
        <v>20</v>
      </c>
      <c r="C6" s="65" t="s">
        <v>16</v>
      </c>
      <c r="D6" s="1"/>
      <c r="E6" s="1"/>
      <c r="F6" s="1">
        <v>0.0176</v>
      </c>
      <c r="G6" s="1"/>
      <c r="H6" s="5"/>
      <c r="I6" s="5"/>
      <c r="J6" s="5"/>
      <c r="K6" s="5"/>
      <c r="L6" s="1"/>
      <c r="M6" s="5"/>
      <c r="N6" s="1"/>
      <c r="O6" s="1"/>
      <c r="P6" s="8">
        <f t="shared" si="0"/>
        <v>0.0176</v>
      </c>
    </row>
    <row r="7" spans="1:16" ht="18.75">
      <c r="A7" s="54" t="s">
        <v>21</v>
      </c>
      <c r="B7" s="58" t="s">
        <v>153</v>
      </c>
      <c r="C7" s="58" t="s">
        <v>18</v>
      </c>
      <c r="D7" s="2"/>
      <c r="E7" s="2"/>
      <c r="F7" s="2">
        <v>7.392</v>
      </c>
      <c r="G7" s="2"/>
      <c r="H7" s="41"/>
      <c r="I7" s="41"/>
      <c r="J7" s="41"/>
      <c r="K7" s="41"/>
      <c r="L7" s="2"/>
      <c r="M7" s="41"/>
      <c r="N7" s="2"/>
      <c r="O7" s="2"/>
      <c r="P7" s="9">
        <f t="shared" si="0"/>
        <v>7.392</v>
      </c>
    </row>
    <row r="8" spans="1:16" s="90" customFormat="1" ht="18.75">
      <c r="A8" s="109" t="s">
        <v>23</v>
      </c>
      <c r="B8" s="486" t="s">
        <v>107</v>
      </c>
      <c r="C8" s="73" t="s">
        <v>16</v>
      </c>
      <c r="D8" s="5">
        <f>D4+D6</f>
        <v>0</v>
      </c>
      <c r="E8" s="5">
        <f>E4+E6</f>
        <v>0</v>
      </c>
      <c r="F8" s="5">
        <f aca="true" t="shared" si="1" ref="F8:J9">+F4+F6</f>
        <v>0.0176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aca="true" t="shared" si="2" ref="K8:O9">+K4+K6</f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15">
        <f t="shared" si="0"/>
        <v>0.0176</v>
      </c>
    </row>
    <row r="9" spans="1:16" s="90" customFormat="1" ht="18.75">
      <c r="A9" s="104"/>
      <c r="B9" s="487"/>
      <c r="C9" s="105" t="s">
        <v>18</v>
      </c>
      <c r="D9" s="41">
        <f>D5+D7</f>
        <v>0</v>
      </c>
      <c r="E9" s="41">
        <f>E5+E7</f>
        <v>0</v>
      </c>
      <c r="F9" s="41">
        <f t="shared" si="1"/>
        <v>7.392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106">
        <f t="shared" si="0"/>
        <v>7.392</v>
      </c>
    </row>
    <row r="10" spans="1:16" ht="18.75">
      <c r="A10" s="482" t="s">
        <v>25</v>
      </c>
      <c r="B10" s="483"/>
      <c r="C10" s="65" t="s">
        <v>16</v>
      </c>
      <c r="D10" s="1"/>
      <c r="E10" s="1"/>
      <c r="F10" s="1"/>
      <c r="G10" s="1"/>
      <c r="H10" s="5"/>
      <c r="I10" s="5"/>
      <c r="J10" s="5"/>
      <c r="K10" s="5"/>
      <c r="L10" s="1"/>
      <c r="M10" s="5"/>
      <c r="N10" s="1"/>
      <c r="O10" s="1"/>
      <c r="P10" s="8">
        <f t="shared" si="0"/>
        <v>0</v>
      </c>
    </row>
    <row r="11" spans="1:16" ht="18.75">
      <c r="A11" s="484"/>
      <c r="B11" s="485"/>
      <c r="C11" s="58" t="s">
        <v>18</v>
      </c>
      <c r="D11" s="2"/>
      <c r="E11" s="2"/>
      <c r="F11" s="2"/>
      <c r="G11" s="2"/>
      <c r="H11" s="41"/>
      <c r="I11" s="41"/>
      <c r="J11" s="41"/>
      <c r="K11" s="41"/>
      <c r="L11" s="2"/>
      <c r="M11" s="41"/>
      <c r="N11" s="2"/>
      <c r="O11" s="2"/>
      <c r="P11" s="9">
        <f t="shared" si="0"/>
        <v>0</v>
      </c>
    </row>
    <row r="12" spans="1:16" ht="18.75">
      <c r="A12" s="60"/>
      <c r="B12" s="488" t="s">
        <v>26</v>
      </c>
      <c r="C12" s="65" t="s">
        <v>16</v>
      </c>
      <c r="D12" s="1"/>
      <c r="E12" s="1"/>
      <c r="F12" s="1"/>
      <c r="G12" s="1"/>
      <c r="H12" s="5"/>
      <c r="I12" s="5"/>
      <c r="J12" s="5"/>
      <c r="K12" s="5"/>
      <c r="L12" s="1"/>
      <c r="M12" s="5"/>
      <c r="N12" s="1"/>
      <c r="O12" s="1"/>
      <c r="P12" s="8">
        <f t="shared" si="0"/>
        <v>0</v>
      </c>
    </row>
    <row r="13" spans="1:16" ht="18.75">
      <c r="A13" s="53" t="s">
        <v>0</v>
      </c>
      <c r="B13" s="489"/>
      <c r="C13" s="58" t="s">
        <v>18</v>
      </c>
      <c r="D13" s="2"/>
      <c r="E13" s="2"/>
      <c r="F13" s="2"/>
      <c r="G13" s="2"/>
      <c r="H13" s="41"/>
      <c r="I13" s="41"/>
      <c r="J13" s="41"/>
      <c r="K13" s="41"/>
      <c r="L13" s="2"/>
      <c r="M13" s="41"/>
      <c r="N13" s="2"/>
      <c r="O13" s="2"/>
      <c r="P13" s="9">
        <f t="shared" si="0"/>
        <v>0</v>
      </c>
    </row>
    <row r="14" spans="1:16" ht="18.75">
      <c r="A14" s="54" t="s">
        <v>27</v>
      </c>
      <c r="B14" s="488" t="s">
        <v>28</v>
      </c>
      <c r="C14" s="65" t="s">
        <v>16</v>
      </c>
      <c r="D14" s="1"/>
      <c r="E14" s="1"/>
      <c r="F14" s="1"/>
      <c r="G14" s="1"/>
      <c r="H14" s="5"/>
      <c r="I14" s="5"/>
      <c r="J14" s="5"/>
      <c r="K14" s="5"/>
      <c r="L14" s="1"/>
      <c r="M14" s="5"/>
      <c r="N14" s="1"/>
      <c r="O14" s="1"/>
      <c r="P14" s="8">
        <f t="shared" si="0"/>
        <v>0</v>
      </c>
    </row>
    <row r="15" spans="1:16" ht="18.75">
      <c r="A15" s="54" t="s">
        <v>0</v>
      </c>
      <c r="B15" s="489"/>
      <c r="C15" s="58" t="s">
        <v>18</v>
      </c>
      <c r="D15" s="2"/>
      <c r="E15" s="2"/>
      <c r="F15" s="2"/>
      <c r="G15" s="2"/>
      <c r="H15" s="41"/>
      <c r="I15" s="41"/>
      <c r="J15" s="41"/>
      <c r="K15" s="41"/>
      <c r="L15" s="2"/>
      <c r="M15" s="41"/>
      <c r="N15" s="2"/>
      <c r="O15" s="2"/>
      <c r="P15" s="9">
        <f t="shared" si="0"/>
        <v>0</v>
      </c>
    </row>
    <row r="16" spans="1:16" ht="18.75">
      <c r="A16" s="54" t="s">
        <v>29</v>
      </c>
      <c r="B16" s="488" t="s">
        <v>30</v>
      </c>
      <c r="C16" s="65" t="s">
        <v>16</v>
      </c>
      <c r="D16" s="1"/>
      <c r="E16" s="1"/>
      <c r="F16" s="1"/>
      <c r="G16" s="1"/>
      <c r="H16" s="5"/>
      <c r="I16" s="5"/>
      <c r="J16" s="5"/>
      <c r="K16" s="5"/>
      <c r="L16" s="1"/>
      <c r="M16" s="5"/>
      <c r="N16" s="1"/>
      <c r="O16" s="1"/>
      <c r="P16" s="8">
        <f t="shared" si="0"/>
        <v>0</v>
      </c>
    </row>
    <row r="17" spans="1:16" ht="18.75">
      <c r="A17" s="54"/>
      <c r="B17" s="489"/>
      <c r="C17" s="58" t="s">
        <v>18</v>
      </c>
      <c r="D17" s="2"/>
      <c r="E17" s="2"/>
      <c r="F17" s="2"/>
      <c r="G17" s="2"/>
      <c r="H17" s="41"/>
      <c r="I17" s="41"/>
      <c r="J17" s="41"/>
      <c r="K17" s="41"/>
      <c r="L17" s="2"/>
      <c r="M17" s="41"/>
      <c r="N17" s="2"/>
      <c r="O17" s="2"/>
      <c r="P17" s="9">
        <f t="shared" si="0"/>
        <v>0</v>
      </c>
    </row>
    <row r="18" spans="1:16" ht="18.75">
      <c r="A18" s="54" t="s">
        <v>31</v>
      </c>
      <c r="B18" s="56" t="s">
        <v>108</v>
      </c>
      <c r="C18" s="65" t="s">
        <v>16</v>
      </c>
      <c r="D18" s="1"/>
      <c r="E18" s="1"/>
      <c r="F18" s="1"/>
      <c r="G18" s="1"/>
      <c r="H18" s="5"/>
      <c r="I18" s="5"/>
      <c r="J18" s="5"/>
      <c r="K18" s="5"/>
      <c r="L18" s="1"/>
      <c r="M18" s="5"/>
      <c r="N18" s="1"/>
      <c r="O18" s="1"/>
      <c r="P18" s="8">
        <f t="shared" si="0"/>
        <v>0</v>
      </c>
    </row>
    <row r="19" spans="1:16" ht="18.75">
      <c r="A19" s="54"/>
      <c r="B19" s="58" t="s">
        <v>109</v>
      </c>
      <c r="C19" s="58" t="s">
        <v>18</v>
      </c>
      <c r="D19" s="2"/>
      <c r="E19" s="2"/>
      <c r="F19" s="2"/>
      <c r="G19" s="2"/>
      <c r="H19" s="41"/>
      <c r="I19" s="41"/>
      <c r="J19" s="41"/>
      <c r="K19" s="41"/>
      <c r="L19" s="2"/>
      <c r="M19" s="41"/>
      <c r="N19" s="2"/>
      <c r="O19" s="2"/>
      <c r="P19" s="9">
        <f t="shared" si="0"/>
        <v>0</v>
      </c>
    </row>
    <row r="20" spans="1:16" ht="18.75">
      <c r="A20" s="54" t="s">
        <v>23</v>
      </c>
      <c r="B20" s="488" t="s">
        <v>32</v>
      </c>
      <c r="C20" s="65" t="s">
        <v>16</v>
      </c>
      <c r="D20" s="1"/>
      <c r="E20" s="1"/>
      <c r="F20" s="1"/>
      <c r="G20" s="1"/>
      <c r="H20" s="5"/>
      <c r="I20" s="5"/>
      <c r="J20" s="5"/>
      <c r="K20" s="5"/>
      <c r="L20" s="1"/>
      <c r="M20" s="5"/>
      <c r="N20" s="1"/>
      <c r="O20" s="1"/>
      <c r="P20" s="8">
        <f t="shared" si="0"/>
        <v>0</v>
      </c>
    </row>
    <row r="21" spans="1:16" ht="18.75">
      <c r="A21" s="54"/>
      <c r="B21" s="489"/>
      <c r="C21" s="58" t="s">
        <v>18</v>
      </c>
      <c r="D21" s="2"/>
      <c r="E21" s="2"/>
      <c r="F21" s="2"/>
      <c r="G21" s="2"/>
      <c r="H21" s="41"/>
      <c r="I21" s="41"/>
      <c r="J21" s="41"/>
      <c r="K21" s="41"/>
      <c r="L21" s="2"/>
      <c r="M21" s="41"/>
      <c r="N21" s="2"/>
      <c r="O21" s="2"/>
      <c r="P21" s="9">
        <f t="shared" si="0"/>
        <v>0</v>
      </c>
    </row>
    <row r="22" spans="1:16" s="90" customFormat="1" ht="18.75">
      <c r="A22" s="68"/>
      <c r="B22" s="486" t="s">
        <v>107</v>
      </c>
      <c r="C22" s="73" t="s">
        <v>16</v>
      </c>
      <c r="D22" s="5">
        <f>+D12+D14+D16+D18+D20</f>
        <v>0</v>
      </c>
      <c r="E22" s="5">
        <f aca="true" t="shared" si="3" ref="E22:G23">+E12+E14+E16+E18+E20</f>
        <v>0</v>
      </c>
      <c r="F22" s="5">
        <f t="shared" si="3"/>
        <v>0</v>
      </c>
      <c r="G22" s="5">
        <f t="shared" si="3"/>
        <v>0</v>
      </c>
      <c r="H22" s="5">
        <f aca="true" t="shared" si="4" ref="H22:N23">+H12+H14+H16+H18+H20</f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>+O12+O14+O16+O18+O20</f>
        <v>0</v>
      </c>
      <c r="P22" s="15">
        <f t="shared" si="0"/>
        <v>0</v>
      </c>
    </row>
    <row r="23" spans="1:16" s="90" customFormat="1" ht="18.75">
      <c r="A23" s="104"/>
      <c r="B23" s="487"/>
      <c r="C23" s="105" t="s">
        <v>18</v>
      </c>
      <c r="D23" s="41">
        <f>+D13+D15+D17+D19+D21</f>
        <v>0</v>
      </c>
      <c r="E23" s="41">
        <f t="shared" si="3"/>
        <v>0</v>
      </c>
      <c r="F23" s="41">
        <f t="shared" si="3"/>
        <v>0</v>
      </c>
      <c r="G23" s="41">
        <f t="shared" si="3"/>
        <v>0</v>
      </c>
      <c r="H23" s="41">
        <f t="shared" si="4"/>
        <v>0</v>
      </c>
      <c r="I23" s="41">
        <f t="shared" si="4"/>
        <v>0</v>
      </c>
      <c r="J23" s="41">
        <f t="shared" si="4"/>
        <v>0</v>
      </c>
      <c r="K23" s="41">
        <f t="shared" si="4"/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>+O13+O15+O17+O19+O21</f>
        <v>0</v>
      </c>
      <c r="P23" s="106">
        <f t="shared" si="0"/>
        <v>0</v>
      </c>
    </row>
    <row r="24" spans="1:16" ht="18.75">
      <c r="A24" s="53" t="s">
        <v>0</v>
      </c>
      <c r="B24" s="488" t="s">
        <v>33</v>
      </c>
      <c r="C24" s="65" t="s">
        <v>16</v>
      </c>
      <c r="D24" s="1"/>
      <c r="E24" s="1"/>
      <c r="F24" s="1"/>
      <c r="G24" s="1"/>
      <c r="H24" s="5"/>
      <c r="I24" s="5"/>
      <c r="J24" s="5"/>
      <c r="K24" s="5"/>
      <c r="L24" s="1"/>
      <c r="M24" s="5"/>
      <c r="N24" s="1"/>
      <c r="O24" s="1"/>
      <c r="P24" s="8">
        <f t="shared" si="0"/>
        <v>0</v>
      </c>
    </row>
    <row r="25" spans="1:16" ht="18.75">
      <c r="A25" s="54" t="s">
        <v>34</v>
      </c>
      <c r="B25" s="489"/>
      <c r="C25" s="58" t="s">
        <v>18</v>
      </c>
      <c r="D25" s="2"/>
      <c r="E25" s="2"/>
      <c r="F25" s="2"/>
      <c r="G25" s="2"/>
      <c r="H25" s="41"/>
      <c r="I25" s="41"/>
      <c r="J25" s="41"/>
      <c r="K25" s="41"/>
      <c r="L25" s="2"/>
      <c r="M25" s="41"/>
      <c r="N25" s="2"/>
      <c r="O25" s="2"/>
      <c r="P25" s="9">
        <f t="shared" si="0"/>
        <v>0</v>
      </c>
    </row>
    <row r="26" spans="1:16" ht="18.75">
      <c r="A26" s="54" t="s">
        <v>35</v>
      </c>
      <c r="B26" s="56" t="s">
        <v>20</v>
      </c>
      <c r="C26" s="65" t="s">
        <v>16</v>
      </c>
      <c r="D26" s="1"/>
      <c r="E26" s="1"/>
      <c r="F26" s="1"/>
      <c r="G26" s="1"/>
      <c r="H26" s="5"/>
      <c r="I26" s="5"/>
      <c r="J26" s="5"/>
      <c r="K26" s="5"/>
      <c r="L26" s="1"/>
      <c r="M26" s="5"/>
      <c r="N26" s="1"/>
      <c r="O26" s="1"/>
      <c r="P26" s="8">
        <f t="shared" si="0"/>
        <v>0</v>
      </c>
    </row>
    <row r="27" spans="1:16" ht="18.75">
      <c r="A27" s="54" t="s">
        <v>36</v>
      </c>
      <c r="B27" s="58" t="s">
        <v>162</v>
      </c>
      <c r="C27" s="58" t="s">
        <v>18</v>
      </c>
      <c r="D27" s="2"/>
      <c r="E27" s="2"/>
      <c r="F27" s="2"/>
      <c r="G27" s="2"/>
      <c r="H27" s="41"/>
      <c r="I27" s="41"/>
      <c r="J27" s="41"/>
      <c r="K27" s="41"/>
      <c r="L27" s="2"/>
      <c r="M27" s="41"/>
      <c r="N27" s="2"/>
      <c r="O27" s="2"/>
      <c r="P27" s="9">
        <f t="shared" si="0"/>
        <v>0</v>
      </c>
    </row>
    <row r="28" spans="1:16" s="90" customFormat="1" ht="18.75">
      <c r="A28" s="109" t="s">
        <v>23</v>
      </c>
      <c r="B28" s="486" t="s">
        <v>114</v>
      </c>
      <c r="C28" s="73" t="s">
        <v>16</v>
      </c>
      <c r="D28" s="5">
        <f>D24+D26</f>
        <v>0</v>
      </c>
      <c r="E28" s="5">
        <f aca="true" t="shared" si="5" ref="E28:H29">E24+E26</f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>I24+I26</f>
        <v>0</v>
      </c>
      <c r="J28" s="5">
        <f>J24+J26</f>
        <v>0</v>
      </c>
      <c r="K28" s="5">
        <f>K24+K26</f>
        <v>0</v>
      </c>
      <c r="L28" s="5">
        <f aca="true" t="shared" si="6" ref="L28:N29">+L24+L26</f>
        <v>0</v>
      </c>
      <c r="M28" s="5">
        <f t="shared" si="6"/>
        <v>0</v>
      </c>
      <c r="N28" s="5">
        <f t="shared" si="6"/>
        <v>0</v>
      </c>
      <c r="O28" s="5">
        <f>O24+O26</f>
        <v>0</v>
      </c>
      <c r="P28" s="15">
        <f t="shared" si="0"/>
        <v>0</v>
      </c>
    </row>
    <row r="29" spans="1:16" s="90" customFormat="1" ht="18.75">
      <c r="A29" s="104"/>
      <c r="B29" s="487"/>
      <c r="C29" s="105" t="s">
        <v>18</v>
      </c>
      <c r="D29" s="41">
        <f>D25+D27</f>
        <v>0</v>
      </c>
      <c r="E29" s="41">
        <f t="shared" si="5"/>
        <v>0</v>
      </c>
      <c r="F29" s="41">
        <f t="shared" si="5"/>
        <v>0</v>
      </c>
      <c r="G29" s="41">
        <f t="shared" si="5"/>
        <v>0</v>
      </c>
      <c r="H29" s="41">
        <f aca="true" t="shared" si="7" ref="H29:O29">H25+H27</f>
        <v>0</v>
      </c>
      <c r="I29" s="41">
        <f t="shared" si="7"/>
        <v>0</v>
      </c>
      <c r="J29" s="41">
        <f>J25+J27</f>
        <v>0</v>
      </c>
      <c r="K29" s="41">
        <f t="shared" si="7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7"/>
        <v>0</v>
      </c>
      <c r="P29" s="106">
        <f t="shared" si="0"/>
        <v>0</v>
      </c>
    </row>
    <row r="30" spans="1:16" ht="18.75">
      <c r="A30" s="53" t="s">
        <v>0</v>
      </c>
      <c r="B30" s="488" t="s">
        <v>37</v>
      </c>
      <c r="C30" s="65" t="s">
        <v>16</v>
      </c>
      <c r="D30" s="1"/>
      <c r="E30" s="1">
        <v>1.1984</v>
      </c>
      <c r="F30" s="1">
        <v>0.1926</v>
      </c>
      <c r="G30" s="1">
        <v>0.002</v>
      </c>
      <c r="H30" s="5"/>
      <c r="I30" s="5"/>
      <c r="J30" s="5"/>
      <c r="K30" s="5"/>
      <c r="L30" s="1"/>
      <c r="M30" s="5"/>
      <c r="N30" s="1"/>
      <c r="O30" s="1"/>
      <c r="P30" s="8">
        <f>SUM(D30:O30)</f>
        <v>1.393</v>
      </c>
    </row>
    <row r="31" spans="1:16" ht="18.75">
      <c r="A31" s="54" t="s">
        <v>38</v>
      </c>
      <c r="B31" s="489"/>
      <c r="C31" s="58" t="s">
        <v>18</v>
      </c>
      <c r="D31" s="2"/>
      <c r="E31" s="2">
        <v>255.772</v>
      </c>
      <c r="F31" s="2">
        <v>30.4</v>
      </c>
      <c r="G31" s="2">
        <v>0.21</v>
      </c>
      <c r="H31" s="41"/>
      <c r="I31" s="41"/>
      <c r="J31" s="41"/>
      <c r="K31" s="41"/>
      <c r="L31" s="2"/>
      <c r="M31" s="41"/>
      <c r="N31" s="2"/>
      <c r="O31" s="2"/>
      <c r="P31" s="9">
        <f>SUM(D31:O31)</f>
        <v>286.38199999999995</v>
      </c>
    </row>
    <row r="32" spans="1:16" ht="18.75">
      <c r="A32" s="54" t="s">
        <v>0</v>
      </c>
      <c r="B32" s="488" t="s">
        <v>39</v>
      </c>
      <c r="C32" s="65" t="s">
        <v>16</v>
      </c>
      <c r="D32" s="1"/>
      <c r="E32" s="1"/>
      <c r="F32" s="1"/>
      <c r="G32" s="1"/>
      <c r="H32" s="5"/>
      <c r="I32" s="5"/>
      <c r="J32" s="5"/>
      <c r="K32" s="5"/>
      <c r="L32" s="1"/>
      <c r="M32" s="5"/>
      <c r="N32" s="1"/>
      <c r="O32" s="1"/>
      <c r="P32" s="8">
        <f>SUM(D32:O32)</f>
        <v>0</v>
      </c>
    </row>
    <row r="33" spans="1:16" ht="18.75">
      <c r="A33" s="54" t="s">
        <v>40</v>
      </c>
      <c r="B33" s="489"/>
      <c r="C33" s="58" t="s">
        <v>18</v>
      </c>
      <c r="D33" s="2"/>
      <c r="E33" s="2"/>
      <c r="F33" s="2"/>
      <c r="G33" s="2"/>
      <c r="H33" s="41"/>
      <c r="I33" s="41"/>
      <c r="J33" s="41"/>
      <c r="K33" s="41"/>
      <c r="L33" s="2"/>
      <c r="M33" s="41"/>
      <c r="N33" s="2"/>
      <c r="O33" s="2"/>
      <c r="P33" s="9">
        <f>SUM(D33:O33)</f>
        <v>0</v>
      </c>
    </row>
    <row r="34" spans="1:16" ht="18.75">
      <c r="A34" s="54"/>
      <c r="B34" s="56" t="s">
        <v>20</v>
      </c>
      <c r="C34" s="65" t="s">
        <v>16</v>
      </c>
      <c r="D34" s="1"/>
      <c r="E34" s="1"/>
      <c r="F34" s="1"/>
      <c r="G34" s="1"/>
      <c r="H34" s="5"/>
      <c r="I34" s="5"/>
      <c r="J34" s="5"/>
      <c r="K34" s="5"/>
      <c r="L34" s="1"/>
      <c r="M34" s="5"/>
      <c r="N34" s="1"/>
      <c r="O34" s="1"/>
      <c r="P34" s="8">
        <f t="shared" si="0"/>
        <v>0</v>
      </c>
    </row>
    <row r="35" spans="1:16" ht="18.75">
      <c r="A35" s="54" t="s">
        <v>23</v>
      </c>
      <c r="B35" s="58" t="s">
        <v>111</v>
      </c>
      <c r="C35" s="58" t="s">
        <v>18</v>
      </c>
      <c r="D35" s="2"/>
      <c r="E35" s="2"/>
      <c r="F35" s="2"/>
      <c r="G35" s="2"/>
      <c r="H35" s="41"/>
      <c r="I35" s="41"/>
      <c r="J35" s="41"/>
      <c r="K35" s="41"/>
      <c r="L35" s="2"/>
      <c r="M35" s="41"/>
      <c r="N35" s="2"/>
      <c r="O35" s="2"/>
      <c r="P35" s="9">
        <f t="shared" si="0"/>
        <v>0</v>
      </c>
    </row>
    <row r="36" spans="1:16" s="90" customFormat="1" ht="18.75">
      <c r="A36" s="68"/>
      <c r="B36" s="486" t="s">
        <v>114</v>
      </c>
      <c r="C36" s="73" t="s">
        <v>16</v>
      </c>
      <c r="D36" s="5">
        <f>+D30+D32+D34</f>
        <v>0</v>
      </c>
      <c r="E36" s="5">
        <f aca="true" t="shared" si="8" ref="E36:G37">+E30+E32+E34</f>
        <v>1.1984</v>
      </c>
      <c r="F36" s="5">
        <f t="shared" si="8"/>
        <v>0.1926</v>
      </c>
      <c r="G36" s="5">
        <f t="shared" si="8"/>
        <v>0.002</v>
      </c>
      <c r="H36" s="5">
        <f aca="true" t="shared" si="9" ref="H36:J37">+H30+H32+H34</f>
        <v>0</v>
      </c>
      <c r="I36" s="5">
        <f t="shared" si="9"/>
        <v>0</v>
      </c>
      <c r="J36" s="5">
        <f t="shared" si="9"/>
        <v>0</v>
      </c>
      <c r="K36" s="5">
        <f aca="true" t="shared" si="10" ref="K36:N37">+K30+K32+K34</f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>+O30+O32+O34</f>
        <v>0</v>
      </c>
      <c r="P36" s="15">
        <f aca="true" t="shared" si="11" ref="P36:P67">SUM(D36:O36)</f>
        <v>1.393</v>
      </c>
    </row>
    <row r="37" spans="1:16" s="90" customFormat="1" ht="18.75">
      <c r="A37" s="104"/>
      <c r="B37" s="487"/>
      <c r="C37" s="105" t="s">
        <v>18</v>
      </c>
      <c r="D37" s="41">
        <f>+D31+D33+D35</f>
        <v>0</v>
      </c>
      <c r="E37" s="41">
        <f t="shared" si="8"/>
        <v>255.772</v>
      </c>
      <c r="F37" s="41">
        <f t="shared" si="8"/>
        <v>30.4</v>
      </c>
      <c r="G37" s="41">
        <f t="shared" si="8"/>
        <v>0.21</v>
      </c>
      <c r="H37" s="41">
        <f t="shared" si="9"/>
        <v>0</v>
      </c>
      <c r="I37" s="41">
        <f t="shared" si="9"/>
        <v>0</v>
      </c>
      <c r="J37" s="41">
        <f t="shared" si="9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>+O31+O33+O35</f>
        <v>0</v>
      </c>
      <c r="P37" s="106">
        <f t="shared" si="11"/>
        <v>286.38199999999995</v>
      </c>
    </row>
    <row r="38" spans="1:16" ht="18.75">
      <c r="A38" s="482" t="s">
        <v>41</v>
      </c>
      <c r="B38" s="483"/>
      <c r="C38" s="65" t="s">
        <v>16</v>
      </c>
      <c r="D38" s="1"/>
      <c r="E38" s="1"/>
      <c r="F38" s="1"/>
      <c r="G38" s="1"/>
      <c r="H38" s="5"/>
      <c r="I38" s="5"/>
      <c r="J38" s="5"/>
      <c r="K38" s="5"/>
      <c r="L38" s="1"/>
      <c r="M38" s="5"/>
      <c r="N38" s="1"/>
      <c r="O38" s="1"/>
      <c r="P38" s="8">
        <f t="shared" si="11"/>
        <v>0</v>
      </c>
    </row>
    <row r="39" spans="1:16" ht="18.75">
      <c r="A39" s="484"/>
      <c r="B39" s="485"/>
      <c r="C39" s="58" t="s">
        <v>18</v>
      </c>
      <c r="D39" s="2"/>
      <c r="E39" s="2"/>
      <c r="F39" s="2"/>
      <c r="G39" s="2"/>
      <c r="H39" s="41"/>
      <c r="I39" s="41"/>
      <c r="J39" s="41"/>
      <c r="K39" s="41"/>
      <c r="L39" s="2"/>
      <c r="M39" s="41"/>
      <c r="N39" s="2"/>
      <c r="O39" s="2"/>
      <c r="P39" s="9">
        <f t="shared" si="11"/>
        <v>0</v>
      </c>
    </row>
    <row r="40" spans="1:16" ht="18.75">
      <c r="A40" s="482" t="s">
        <v>42</v>
      </c>
      <c r="B40" s="483"/>
      <c r="C40" s="65" t="s">
        <v>16</v>
      </c>
      <c r="D40" s="1"/>
      <c r="E40" s="1"/>
      <c r="F40" s="1"/>
      <c r="G40" s="1"/>
      <c r="H40" s="5"/>
      <c r="I40" s="5"/>
      <c r="J40" s="5">
        <v>0.0026</v>
      </c>
      <c r="K40" s="5">
        <v>0.001</v>
      </c>
      <c r="L40" s="1"/>
      <c r="M40" s="5">
        <v>0.0061</v>
      </c>
      <c r="N40" s="1"/>
      <c r="O40" s="1"/>
      <c r="P40" s="8">
        <f t="shared" si="11"/>
        <v>0.0097</v>
      </c>
    </row>
    <row r="41" spans="1:16" ht="18.75">
      <c r="A41" s="484"/>
      <c r="B41" s="485"/>
      <c r="C41" s="58" t="s">
        <v>18</v>
      </c>
      <c r="D41" s="2"/>
      <c r="E41" s="2"/>
      <c r="F41" s="2"/>
      <c r="G41" s="2"/>
      <c r="H41" s="41"/>
      <c r="I41" s="41"/>
      <c r="J41" s="41">
        <v>0.546</v>
      </c>
      <c r="K41" s="41">
        <v>0.21</v>
      </c>
      <c r="L41" s="2"/>
      <c r="M41" s="41">
        <v>0.809</v>
      </c>
      <c r="N41" s="2"/>
      <c r="O41" s="2"/>
      <c r="P41" s="9">
        <f t="shared" si="11"/>
        <v>1.565</v>
      </c>
    </row>
    <row r="42" spans="1:16" ht="18.75">
      <c r="A42" s="482" t="s">
        <v>43</v>
      </c>
      <c r="B42" s="483"/>
      <c r="C42" s="65" t="s">
        <v>16</v>
      </c>
      <c r="D42" s="1"/>
      <c r="E42" s="1"/>
      <c r="F42" s="1"/>
      <c r="G42" s="1"/>
      <c r="H42" s="5"/>
      <c r="I42" s="5"/>
      <c r="J42" s="5"/>
      <c r="K42" s="5"/>
      <c r="L42" s="1"/>
      <c r="M42" s="5"/>
      <c r="N42" s="1"/>
      <c r="O42" s="1"/>
      <c r="P42" s="8">
        <f t="shared" si="11"/>
        <v>0</v>
      </c>
    </row>
    <row r="43" spans="1:16" ht="18.75">
      <c r="A43" s="484"/>
      <c r="B43" s="485"/>
      <c r="C43" s="58" t="s">
        <v>18</v>
      </c>
      <c r="D43" s="2"/>
      <c r="E43" s="2"/>
      <c r="F43" s="2"/>
      <c r="G43" s="2"/>
      <c r="H43" s="41"/>
      <c r="I43" s="41"/>
      <c r="J43" s="41"/>
      <c r="K43" s="41"/>
      <c r="L43" s="2"/>
      <c r="M43" s="41"/>
      <c r="N43" s="2"/>
      <c r="O43" s="2"/>
      <c r="P43" s="9">
        <f t="shared" si="11"/>
        <v>0</v>
      </c>
    </row>
    <row r="44" spans="1:16" ht="18.75">
      <c r="A44" s="482" t="s">
        <v>44</v>
      </c>
      <c r="B44" s="483"/>
      <c r="C44" s="65" t="s">
        <v>16</v>
      </c>
      <c r="D44" s="1"/>
      <c r="E44" s="1"/>
      <c r="F44" s="1"/>
      <c r="G44" s="1"/>
      <c r="H44" s="5"/>
      <c r="I44" s="5"/>
      <c r="J44" s="5"/>
      <c r="K44" s="5"/>
      <c r="L44" s="1"/>
      <c r="M44" s="5"/>
      <c r="N44" s="1"/>
      <c r="O44" s="1"/>
      <c r="P44" s="8">
        <f t="shared" si="11"/>
        <v>0</v>
      </c>
    </row>
    <row r="45" spans="1:16" ht="18.75">
      <c r="A45" s="484"/>
      <c r="B45" s="485"/>
      <c r="C45" s="58" t="s">
        <v>18</v>
      </c>
      <c r="D45" s="2"/>
      <c r="E45" s="2"/>
      <c r="F45" s="2"/>
      <c r="G45" s="2"/>
      <c r="H45" s="41"/>
      <c r="I45" s="41"/>
      <c r="J45" s="41"/>
      <c r="K45" s="41"/>
      <c r="L45" s="2"/>
      <c r="M45" s="41"/>
      <c r="N45" s="2"/>
      <c r="O45" s="2"/>
      <c r="P45" s="9">
        <f t="shared" si="11"/>
        <v>0</v>
      </c>
    </row>
    <row r="46" spans="1:16" ht="18.75">
      <c r="A46" s="482" t="s">
        <v>45</v>
      </c>
      <c r="B46" s="483"/>
      <c r="C46" s="65" t="s">
        <v>16</v>
      </c>
      <c r="D46" s="1"/>
      <c r="E46" s="1"/>
      <c r="F46" s="1"/>
      <c r="G46" s="1"/>
      <c r="H46" s="5"/>
      <c r="I46" s="5"/>
      <c r="J46" s="5"/>
      <c r="K46" s="5"/>
      <c r="L46" s="1"/>
      <c r="M46" s="5"/>
      <c r="N46" s="1"/>
      <c r="O46" s="1"/>
      <c r="P46" s="8">
        <f t="shared" si="11"/>
        <v>0</v>
      </c>
    </row>
    <row r="47" spans="1:16" ht="18.75">
      <c r="A47" s="484"/>
      <c r="B47" s="485"/>
      <c r="C47" s="58" t="s">
        <v>18</v>
      </c>
      <c r="D47" s="2"/>
      <c r="E47" s="2"/>
      <c r="F47" s="2"/>
      <c r="G47" s="2"/>
      <c r="H47" s="41"/>
      <c r="I47" s="41"/>
      <c r="J47" s="41"/>
      <c r="K47" s="41"/>
      <c r="L47" s="2"/>
      <c r="M47" s="41"/>
      <c r="N47" s="2"/>
      <c r="O47" s="2"/>
      <c r="P47" s="9">
        <f t="shared" si="11"/>
        <v>0</v>
      </c>
    </row>
    <row r="48" spans="1:16" ht="18.75">
      <c r="A48" s="482" t="s">
        <v>46</v>
      </c>
      <c r="B48" s="483"/>
      <c r="C48" s="65" t="s">
        <v>16</v>
      </c>
      <c r="D48" s="1"/>
      <c r="E48" s="1"/>
      <c r="F48" s="1"/>
      <c r="G48" s="1"/>
      <c r="H48" s="5"/>
      <c r="I48" s="5"/>
      <c r="J48" s="5"/>
      <c r="K48" s="5"/>
      <c r="L48" s="1"/>
      <c r="M48" s="5"/>
      <c r="N48" s="1"/>
      <c r="O48" s="1"/>
      <c r="P48" s="8">
        <f t="shared" si="11"/>
        <v>0</v>
      </c>
    </row>
    <row r="49" spans="1:16" ht="18.75">
      <c r="A49" s="484"/>
      <c r="B49" s="485"/>
      <c r="C49" s="58" t="s">
        <v>18</v>
      </c>
      <c r="D49" s="2"/>
      <c r="E49" s="2"/>
      <c r="F49" s="2"/>
      <c r="G49" s="2"/>
      <c r="H49" s="41"/>
      <c r="I49" s="41"/>
      <c r="J49" s="41"/>
      <c r="K49" s="41"/>
      <c r="L49" s="2"/>
      <c r="M49" s="41"/>
      <c r="N49" s="2"/>
      <c r="O49" s="2"/>
      <c r="P49" s="9">
        <f t="shared" si="11"/>
        <v>0</v>
      </c>
    </row>
    <row r="50" spans="1:16" ht="18.75">
      <c r="A50" s="482" t="s">
        <v>47</v>
      </c>
      <c r="B50" s="483"/>
      <c r="C50" s="65" t="s">
        <v>16</v>
      </c>
      <c r="D50" s="1"/>
      <c r="E50" s="1"/>
      <c r="F50" s="1"/>
      <c r="G50" s="1"/>
      <c r="H50" s="5"/>
      <c r="I50" s="5"/>
      <c r="J50" s="5"/>
      <c r="K50" s="5"/>
      <c r="L50" s="1"/>
      <c r="M50" s="5"/>
      <c r="N50" s="1"/>
      <c r="O50" s="1"/>
      <c r="P50" s="8">
        <f t="shared" si="11"/>
        <v>0</v>
      </c>
    </row>
    <row r="51" spans="1:16" ht="18.75">
      <c r="A51" s="484"/>
      <c r="B51" s="485"/>
      <c r="C51" s="58" t="s">
        <v>18</v>
      </c>
      <c r="D51" s="2"/>
      <c r="E51" s="2"/>
      <c r="F51" s="2"/>
      <c r="G51" s="2"/>
      <c r="H51" s="41"/>
      <c r="I51" s="41"/>
      <c r="J51" s="41"/>
      <c r="K51" s="41"/>
      <c r="L51" s="2"/>
      <c r="M51" s="41"/>
      <c r="N51" s="2"/>
      <c r="O51" s="2"/>
      <c r="P51" s="9">
        <f t="shared" si="11"/>
        <v>0</v>
      </c>
    </row>
    <row r="52" spans="1:16" ht="18.75">
      <c r="A52" s="482" t="s">
        <v>48</v>
      </c>
      <c r="B52" s="483"/>
      <c r="C52" s="65" t="s">
        <v>16</v>
      </c>
      <c r="D52" s="1"/>
      <c r="E52" s="1">
        <v>0.0008</v>
      </c>
      <c r="F52" s="1"/>
      <c r="G52" s="1">
        <v>0.002</v>
      </c>
      <c r="H52" s="5">
        <v>0.0018</v>
      </c>
      <c r="I52" s="5"/>
      <c r="J52" s="5"/>
      <c r="K52" s="5"/>
      <c r="L52" s="1">
        <v>0.0748</v>
      </c>
      <c r="M52" s="5">
        <v>0.015</v>
      </c>
      <c r="N52" s="1"/>
      <c r="O52" s="1"/>
      <c r="P52" s="8">
        <f t="shared" si="11"/>
        <v>0.0944</v>
      </c>
    </row>
    <row r="53" spans="1:16" ht="18.75">
      <c r="A53" s="484"/>
      <c r="B53" s="485"/>
      <c r="C53" s="58" t="s">
        <v>18</v>
      </c>
      <c r="D53" s="2"/>
      <c r="E53" s="2">
        <v>0.42</v>
      </c>
      <c r="F53" s="2"/>
      <c r="G53" s="2">
        <v>1.68</v>
      </c>
      <c r="H53" s="41">
        <v>1.701</v>
      </c>
      <c r="I53" s="41"/>
      <c r="J53" s="41"/>
      <c r="K53" s="41"/>
      <c r="L53" s="2">
        <v>12.432</v>
      </c>
      <c r="M53" s="41">
        <v>6.3</v>
      </c>
      <c r="N53" s="2"/>
      <c r="O53" s="2"/>
      <c r="P53" s="9">
        <f t="shared" si="11"/>
        <v>22.533</v>
      </c>
    </row>
    <row r="54" spans="1:16" ht="18.75">
      <c r="A54" s="53" t="s">
        <v>0</v>
      </c>
      <c r="B54" s="488" t="s">
        <v>132</v>
      </c>
      <c r="C54" s="65" t="s">
        <v>16</v>
      </c>
      <c r="D54" s="1"/>
      <c r="E54" s="1"/>
      <c r="F54" s="1"/>
      <c r="G54" s="1"/>
      <c r="H54" s="5">
        <v>0.018</v>
      </c>
      <c r="I54" s="5">
        <v>0.0052</v>
      </c>
      <c r="J54" s="5">
        <v>0.0098</v>
      </c>
      <c r="K54" s="5">
        <v>0.0488</v>
      </c>
      <c r="L54" s="1">
        <v>0.012</v>
      </c>
      <c r="M54" s="5">
        <v>0.0072</v>
      </c>
      <c r="N54" s="1">
        <v>0.0025</v>
      </c>
      <c r="O54" s="1"/>
      <c r="P54" s="8">
        <f t="shared" si="11"/>
        <v>0.10350000000000001</v>
      </c>
    </row>
    <row r="55" spans="1:16" ht="18.75">
      <c r="A55" s="54" t="s">
        <v>38</v>
      </c>
      <c r="B55" s="489"/>
      <c r="C55" s="58" t="s">
        <v>18</v>
      </c>
      <c r="D55" s="2"/>
      <c r="E55" s="2"/>
      <c r="F55" s="2"/>
      <c r="G55" s="2"/>
      <c r="H55" s="41">
        <v>19.982</v>
      </c>
      <c r="I55" s="41">
        <v>8.925</v>
      </c>
      <c r="J55" s="41">
        <v>10.085</v>
      </c>
      <c r="K55" s="41">
        <v>25.12</v>
      </c>
      <c r="L55" s="2">
        <v>8.894</v>
      </c>
      <c r="M55" s="41">
        <v>13.146</v>
      </c>
      <c r="N55" s="2">
        <v>5.796</v>
      </c>
      <c r="O55" s="2"/>
      <c r="P55" s="9">
        <f t="shared" si="11"/>
        <v>91.94800000000002</v>
      </c>
    </row>
    <row r="56" spans="1:16" ht="18.75">
      <c r="A56" s="54" t="s">
        <v>17</v>
      </c>
      <c r="B56" s="56" t="s">
        <v>20</v>
      </c>
      <c r="C56" s="65" t="s">
        <v>16</v>
      </c>
      <c r="D56" s="1"/>
      <c r="E56" s="1">
        <v>0.0514</v>
      </c>
      <c r="F56" s="1">
        <v>0.0404</v>
      </c>
      <c r="G56" s="1">
        <v>0.0008</v>
      </c>
      <c r="H56" s="5">
        <v>0.0012</v>
      </c>
      <c r="I56" s="5">
        <v>0.0032</v>
      </c>
      <c r="J56" s="5"/>
      <c r="K56" s="5">
        <v>0.0015</v>
      </c>
      <c r="L56" s="1">
        <v>0.0005</v>
      </c>
      <c r="M56" s="5">
        <v>0.0094</v>
      </c>
      <c r="N56" s="1">
        <v>0.0036</v>
      </c>
      <c r="O56" s="1">
        <v>0.0003</v>
      </c>
      <c r="P56" s="8">
        <f t="shared" si="11"/>
        <v>0.1123</v>
      </c>
    </row>
    <row r="57" spans="1:16" ht="18.75">
      <c r="A57" s="54" t="s">
        <v>23</v>
      </c>
      <c r="B57" s="58" t="s">
        <v>113</v>
      </c>
      <c r="C57" s="58" t="s">
        <v>18</v>
      </c>
      <c r="D57" s="2"/>
      <c r="E57" s="2">
        <v>24.78</v>
      </c>
      <c r="F57" s="2">
        <v>24.686</v>
      </c>
      <c r="G57" s="2">
        <v>0.42</v>
      </c>
      <c r="H57" s="41">
        <v>1.26</v>
      </c>
      <c r="I57" s="41">
        <v>3.045</v>
      </c>
      <c r="J57" s="41"/>
      <c r="K57" s="41">
        <v>2.132</v>
      </c>
      <c r="L57" s="2">
        <v>0.788</v>
      </c>
      <c r="M57" s="41">
        <v>11.865</v>
      </c>
      <c r="N57" s="2">
        <v>2.658</v>
      </c>
      <c r="O57" s="2">
        <v>0.315</v>
      </c>
      <c r="P57" s="9">
        <f t="shared" si="11"/>
        <v>71.949</v>
      </c>
    </row>
    <row r="58" spans="1:16" s="90" customFormat="1" ht="18.75">
      <c r="A58" s="68"/>
      <c r="B58" s="486" t="s">
        <v>114</v>
      </c>
      <c r="C58" s="73" t="s">
        <v>16</v>
      </c>
      <c r="D58" s="5">
        <f aca="true" t="shared" si="12" ref="D58:F59">D54+D56</f>
        <v>0</v>
      </c>
      <c r="E58" s="5">
        <f t="shared" si="12"/>
        <v>0.0514</v>
      </c>
      <c r="F58" s="5">
        <f t="shared" si="12"/>
        <v>0.0404</v>
      </c>
      <c r="G58" s="5">
        <f>+G54+G56</f>
        <v>0.0008</v>
      </c>
      <c r="H58" s="5">
        <f aca="true" t="shared" si="13" ref="H58:N59">+H54+H56</f>
        <v>0.0192</v>
      </c>
      <c r="I58" s="5">
        <f>+I54+I56</f>
        <v>0.0084</v>
      </c>
      <c r="J58" s="5">
        <f>+J54+J56</f>
        <v>0.0098</v>
      </c>
      <c r="K58" s="5">
        <f t="shared" si="13"/>
        <v>0.050300000000000004</v>
      </c>
      <c r="L58" s="5">
        <f t="shared" si="13"/>
        <v>0.0125</v>
      </c>
      <c r="M58" s="5">
        <f t="shared" si="13"/>
        <v>0.0166</v>
      </c>
      <c r="N58" s="5">
        <f t="shared" si="13"/>
        <v>0.0060999999999999995</v>
      </c>
      <c r="O58" s="5">
        <f>+O54+O56</f>
        <v>0.0003</v>
      </c>
      <c r="P58" s="15">
        <f t="shared" si="11"/>
        <v>0.2158</v>
      </c>
    </row>
    <row r="59" spans="1:16" s="90" customFormat="1" ht="18.75">
      <c r="A59" s="104"/>
      <c r="B59" s="487"/>
      <c r="C59" s="105" t="s">
        <v>18</v>
      </c>
      <c r="D59" s="41">
        <f t="shared" si="12"/>
        <v>0</v>
      </c>
      <c r="E59" s="41">
        <f t="shared" si="12"/>
        <v>24.78</v>
      </c>
      <c r="F59" s="41">
        <f t="shared" si="12"/>
        <v>24.686</v>
      </c>
      <c r="G59" s="41">
        <f>+G55+G57</f>
        <v>0.42</v>
      </c>
      <c r="H59" s="41">
        <f t="shared" si="13"/>
        <v>21.242</v>
      </c>
      <c r="I59" s="41">
        <f t="shared" si="13"/>
        <v>11.97</v>
      </c>
      <c r="J59" s="41">
        <f>+J55+J57</f>
        <v>10.085</v>
      </c>
      <c r="K59" s="41">
        <f t="shared" si="13"/>
        <v>27.252000000000002</v>
      </c>
      <c r="L59" s="41">
        <f t="shared" si="13"/>
        <v>9.682</v>
      </c>
      <c r="M59" s="41">
        <f t="shared" si="13"/>
        <v>25.011000000000003</v>
      </c>
      <c r="N59" s="41">
        <f t="shared" si="13"/>
        <v>8.454</v>
      </c>
      <c r="O59" s="41">
        <f>+O55+O57</f>
        <v>0.315</v>
      </c>
      <c r="P59" s="106">
        <f t="shared" si="11"/>
        <v>163.897</v>
      </c>
    </row>
    <row r="60" spans="1:16" ht="18.75">
      <c r="A60" s="53" t="s">
        <v>0</v>
      </c>
      <c r="B60" s="488" t="s">
        <v>115</v>
      </c>
      <c r="C60" s="65" t="s">
        <v>16</v>
      </c>
      <c r="D60" s="1"/>
      <c r="E60" s="1"/>
      <c r="F60" s="1"/>
      <c r="G60" s="1"/>
      <c r="H60" s="5"/>
      <c r="I60" s="5"/>
      <c r="J60" s="5"/>
      <c r="K60" s="5"/>
      <c r="L60" s="1"/>
      <c r="M60" s="5"/>
      <c r="N60" s="1"/>
      <c r="O60" s="1"/>
      <c r="P60" s="8">
        <f t="shared" si="11"/>
        <v>0</v>
      </c>
    </row>
    <row r="61" spans="1:16" ht="18.75">
      <c r="A61" s="54" t="s">
        <v>49</v>
      </c>
      <c r="B61" s="489"/>
      <c r="C61" s="58" t="s">
        <v>18</v>
      </c>
      <c r="D61" s="2"/>
      <c r="E61" s="2"/>
      <c r="F61" s="2"/>
      <c r="G61" s="2"/>
      <c r="H61" s="41"/>
      <c r="I61" s="41"/>
      <c r="J61" s="41"/>
      <c r="K61" s="41"/>
      <c r="L61" s="2"/>
      <c r="M61" s="41"/>
      <c r="N61" s="2"/>
      <c r="O61" s="2"/>
      <c r="P61" s="9">
        <f t="shared" si="11"/>
        <v>0</v>
      </c>
    </row>
    <row r="62" spans="1:16" ht="18.75">
      <c r="A62" s="54" t="s">
        <v>0</v>
      </c>
      <c r="B62" s="56" t="s">
        <v>50</v>
      </c>
      <c r="C62" s="65" t="s">
        <v>16</v>
      </c>
      <c r="D62" s="1"/>
      <c r="E62" s="1"/>
      <c r="F62" s="1"/>
      <c r="G62" s="1"/>
      <c r="H62" s="5"/>
      <c r="I62" s="5"/>
      <c r="J62" s="5"/>
      <c r="K62" s="5"/>
      <c r="L62" s="1"/>
      <c r="M62" s="5"/>
      <c r="N62" s="1"/>
      <c r="O62" s="1"/>
      <c r="P62" s="8">
        <f t="shared" si="11"/>
        <v>0</v>
      </c>
    </row>
    <row r="63" spans="1:16" ht="18.75">
      <c r="A63" s="54" t="s">
        <v>51</v>
      </c>
      <c r="B63" s="58" t="s">
        <v>116</v>
      </c>
      <c r="C63" s="58" t="s">
        <v>18</v>
      </c>
      <c r="D63" s="2"/>
      <c r="E63" s="2"/>
      <c r="F63" s="2"/>
      <c r="G63" s="2"/>
      <c r="H63" s="41"/>
      <c r="I63" s="41"/>
      <c r="J63" s="41"/>
      <c r="K63" s="41"/>
      <c r="L63" s="2"/>
      <c r="M63" s="41"/>
      <c r="N63" s="2"/>
      <c r="O63" s="2"/>
      <c r="P63" s="9">
        <f t="shared" si="11"/>
        <v>0</v>
      </c>
    </row>
    <row r="64" spans="1:16" ht="18.75">
      <c r="A64" s="54" t="s">
        <v>0</v>
      </c>
      <c r="B64" s="488" t="s">
        <v>53</v>
      </c>
      <c r="C64" s="65" t="s">
        <v>16</v>
      </c>
      <c r="D64" s="1"/>
      <c r="E64" s="1"/>
      <c r="F64" s="1"/>
      <c r="G64" s="1"/>
      <c r="H64" s="5"/>
      <c r="I64" s="5"/>
      <c r="J64" s="5"/>
      <c r="K64" s="5"/>
      <c r="L64" s="1"/>
      <c r="M64" s="5"/>
      <c r="N64" s="1"/>
      <c r="O64" s="1"/>
      <c r="P64" s="8">
        <f t="shared" si="11"/>
        <v>0</v>
      </c>
    </row>
    <row r="65" spans="1:16" ht="18.75">
      <c r="A65" s="54" t="s">
        <v>23</v>
      </c>
      <c r="B65" s="489"/>
      <c r="C65" s="58" t="s">
        <v>18</v>
      </c>
      <c r="D65" s="2"/>
      <c r="E65" s="2"/>
      <c r="F65" s="2"/>
      <c r="G65" s="2"/>
      <c r="H65" s="41"/>
      <c r="I65" s="41"/>
      <c r="J65" s="41"/>
      <c r="K65" s="41"/>
      <c r="L65" s="2"/>
      <c r="M65" s="41"/>
      <c r="N65" s="2"/>
      <c r="O65" s="2"/>
      <c r="P65" s="9">
        <f t="shared" si="11"/>
        <v>0</v>
      </c>
    </row>
    <row r="66" spans="1:16" ht="18.75">
      <c r="A66" s="54"/>
      <c r="B66" s="56" t="s">
        <v>20</v>
      </c>
      <c r="C66" s="65" t="s">
        <v>16</v>
      </c>
      <c r="D66" s="1"/>
      <c r="E66" s="1"/>
      <c r="F66" s="1"/>
      <c r="G66" s="1"/>
      <c r="H66" s="5"/>
      <c r="I66" s="5"/>
      <c r="J66" s="5"/>
      <c r="K66" s="5"/>
      <c r="L66" s="1"/>
      <c r="M66" s="5"/>
      <c r="N66" s="1"/>
      <c r="O66" s="1"/>
      <c r="P66" s="8">
        <f t="shared" si="11"/>
        <v>0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6"/>
      <c r="E67" s="16"/>
      <c r="F67" s="16"/>
      <c r="G67" s="16"/>
      <c r="H67" s="6"/>
      <c r="I67" s="6"/>
      <c r="J67" s="6"/>
      <c r="K67" s="6"/>
      <c r="L67" s="16"/>
      <c r="M67" s="6"/>
      <c r="N67" s="16"/>
      <c r="O67" s="16"/>
      <c r="P67" s="10">
        <f t="shared" si="11"/>
        <v>0</v>
      </c>
    </row>
    <row r="68" ht="18.75">
      <c r="P68" s="11"/>
    </row>
    <row r="69" spans="1:16" ht="19.5" thickBot="1">
      <c r="A69" s="12" t="s">
        <v>85</v>
      </c>
      <c r="B69" s="47"/>
      <c r="C69" s="12"/>
      <c r="D69" s="12"/>
      <c r="E69" s="12"/>
      <c r="F69" s="12"/>
      <c r="G69" s="12"/>
      <c r="H69" s="75"/>
      <c r="I69" s="75"/>
      <c r="J69" s="75"/>
      <c r="K69" s="75"/>
      <c r="L69" s="12"/>
      <c r="M69" s="75"/>
      <c r="N69" s="12"/>
      <c r="O69" s="12" t="s">
        <v>146</v>
      </c>
      <c r="P69" s="12"/>
    </row>
    <row r="70" spans="1:16" ht="18.75">
      <c r="A70" s="59"/>
      <c r="B70" s="64"/>
      <c r="C70" s="64"/>
      <c r="D70" s="51" t="s">
        <v>2</v>
      </c>
      <c r="E70" s="51" t="s">
        <v>3</v>
      </c>
      <c r="F70" s="51" t="s">
        <v>4</v>
      </c>
      <c r="G70" s="51" t="s">
        <v>5</v>
      </c>
      <c r="H70" s="96" t="s">
        <v>6</v>
      </c>
      <c r="I70" s="96" t="s">
        <v>7</v>
      </c>
      <c r="J70" s="96" t="s">
        <v>8</v>
      </c>
      <c r="K70" s="96" t="s">
        <v>9</v>
      </c>
      <c r="L70" s="51" t="s">
        <v>10</v>
      </c>
      <c r="M70" s="96" t="s">
        <v>11</v>
      </c>
      <c r="N70" s="51" t="s">
        <v>12</v>
      </c>
      <c r="O70" s="51" t="s">
        <v>13</v>
      </c>
      <c r="P70" s="52" t="s">
        <v>106</v>
      </c>
    </row>
    <row r="71" spans="1:16" s="90" customFormat="1" ht="18.75">
      <c r="A71" s="109" t="s">
        <v>49</v>
      </c>
      <c r="B71" s="486" t="s">
        <v>117</v>
      </c>
      <c r="C71" s="73" t="s">
        <v>16</v>
      </c>
      <c r="D71" s="5">
        <f aca="true" t="shared" si="14" ref="D71:F72">D60+D62+D64+D66</f>
        <v>0</v>
      </c>
      <c r="E71" s="5">
        <f t="shared" si="14"/>
        <v>0</v>
      </c>
      <c r="F71" s="5">
        <f t="shared" si="14"/>
        <v>0</v>
      </c>
      <c r="G71" s="5">
        <f aca="true" t="shared" si="15" ref="G71:O71">G60+G62+G64+G66</f>
        <v>0</v>
      </c>
      <c r="H71" s="5">
        <f t="shared" si="15"/>
        <v>0</v>
      </c>
      <c r="I71" s="5">
        <f t="shared" si="15"/>
        <v>0</v>
      </c>
      <c r="J71" s="5">
        <f t="shared" si="15"/>
        <v>0</v>
      </c>
      <c r="K71" s="5">
        <f t="shared" si="15"/>
        <v>0</v>
      </c>
      <c r="L71" s="5">
        <f aca="true" t="shared" si="16" ref="L71:N72">+L60+L62+L64+L66</f>
        <v>0</v>
      </c>
      <c r="M71" s="5">
        <f t="shared" si="16"/>
        <v>0</v>
      </c>
      <c r="N71" s="5">
        <f t="shared" si="16"/>
        <v>0</v>
      </c>
      <c r="O71" s="5">
        <f t="shared" si="15"/>
        <v>0</v>
      </c>
      <c r="P71" s="15">
        <f aca="true" t="shared" si="17" ref="P71:P102">SUM(D71:O71)</f>
        <v>0</v>
      </c>
    </row>
    <row r="72" spans="1:16" s="90" customFormat="1" ht="18.75">
      <c r="A72" s="110" t="s">
        <v>51</v>
      </c>
      <c r="B72" s="487"/>
      <c r="C72" s="105" t="s">
        <v>18</v>
      </c>
      <c r="D72" s="41">
        <f t="shared" si="14"/>
        <v>0</v>
      </c>
      <c r="E72" s="41">
        <f t="shared" si="14"/>
        <v>0</v>
      </c>
      <c r="F72" s="41">
        <f t="shared" si="14"/>
        <v>0</v>
      </c>
      <c r="G72" s="41">
        <f aca="true" t="shared" si="18" ref="G72:O72">G61+G63+G65+G67</f>
        <v>0</v>
      </c>
      <c r="H72" s="41">
        <f t="shared" si="18"/>
        <v>0</v>
      </c>
      <c r="I72" s="41">
        <f t="shared" si="18"/>
        <v>0</v>
      </c>
      <c r="J72" s="41">
        <f t="shared" si="18"/>
        <v>0</v>
      </c>
      <c r="K72" s="41">
        <f t="shared" si="18"/>
        <v>0</v>
      </c>
      <c r="L72" s="41">
        <f t="shared" si="16"/>
        <v>0</v>
      </c>
      <c r="M72" s="111">
        <f t="shared" si="16"/>
        <v>0</v>
      </c>
      <c r="N72" s="41">
        <f t="shared" si="16"/>
        <v>0</v>
      </c>
      <c r="O72" s="41">
        <f t="shared" si="18"/>
        <v>0</v>
      </c>
      <c r="P72" s="106">
        <f t="shared" si="17"/>
        <v>0</v>
      </c>
    </row>
    <row r="73" spans="1:16" ht="18.75">
      <c r="A73" s="54" t="s">
        <v>0</v>
      </c>
      <c r="B73" s="488" t="s">
        <v>54</v>
      </c>
      <c r="C73" s="65" t="s">
        <v>16</v>
      </c>
      <c r="D73" s="1"/>
      <c r="E73" s="1">
        <v>0.0478</v>
      </c>
      <c r="F73" s="1">
        <v>0.028</v>
      </c>
      <c r="G73" s="1">
        <v>0.0259</v>
      </c>
      <c r="H73" s="5">
        <v>1.0944</v>
      </c>
      <c r="I73" s="5"/>
      <c r="J73" s="5"/>
      <c r="K73" s="5"/>
      <c r="L73" s="1"/>
      <c r="M73" s="5"/>
      <c r="N73" s="1"/>
      <c r="O73" s="1">
        <v>0.3322</v>
      </c>
      <c r="P73" s="8">
        <f t="shared" si="17"/>
        <v>1.5283</v>
      </c>
    </row>
    <row r="74" spans="1:16" ht="18.75">
      <c r="A74" s="54" t="s">
        <v>34</v>
      </c>
      <c r="B74" s="489"/>
      <c r="C74" s="58" t="s">
        <v>18</v>
      </c>
      <c r="D74" s="2"/>
      <c r="E74" s="2">
        <v>70.541</v>
      </c>
      <c r="F74" s="2">
        <v>33.959</v>
      </c>
      <c r="G74" s="2">
        <v>34.364</v>
      </c>
      <c r="H74" s="41">
        <v>786.814</v>
      </c>
      <c r="I74" s="41"/>
      <c r="J74" s="41"/>
      <c r="K74" s="41"/>
      <c r="L74" s="2"/>
      <c r="M74" s="41"/>
      <c r="N74" s="2"/>
      <c r="O74" s="2">
        <v>355.768</v>
      </c>
      <c r="P74" s="9">
        <f t="shared" si="17"/>
        <v>1281.446</v>
      </c>
    </row>
    <row r="75" spans="1:16" ht="18.75">
      <c r="A75" s="54" t="s">
        <v>0</v>
      </c>
      <c r="B75" s="488" t="s">
        <v>55</v>
      </c>
      <c r="C75" s="65" t="s">
        <v>16</v>
      </c>
      <c r="D75" s="1"/>
      <c r="E75" s="1"/>
      <c r="F75" s="1"/>
      <c r="G75" s="1"/>
      <c r="H75" s="5"/>
      <c r="I75" s="5"/>
      <c r="J75" s="5"/>
      <c r="K75" s="5"/>
      <c r="L75" s="1"/>
      <c r="M75" s="5"/>
      <c r="N75" s="1"/>
      <c r="O75" s="1"/>
      <c r="P75" s="8">
        <f t="shared" si="17"/>
        <v>0</v>
      </c>
    </row>
    <row r="76" spans="1:16" ht="18.75">
      <c r="A76" s="54" t="s">
        <v>0</v>
      </c>
      <c r="B76" s="489"/>
      <c r="C76" s="58" t="s">
        <v>18</v>
      </c>
      <c r="D76" s="2"/>
      <c r="E76" s="2"/>
      <c r="F76" s="2"/>
      <c r="G76" s="2"/>
      <c r="H76" s="41"/>
      <c r="I76" s="41"/>
      <c r="J76" s="41"/>
      <c r="K76" s="41"/>
      <c r="L76" s="2"/>
      <c r="M76" s="41"/>
      <c r="N76" s="2"/>
      <c r="O76" s="2"/>
      <c r="P76" s="9">
        <f t="shared" si="17"/>
        <v>0</v>
      </c>
    </row>
    <row r="77" spans="1:16" ht="18.75">
      <c r="A77" s="54" t="s">
        <v>56</v>
      </c>
      <c r="B77" s="56" t="s">
        <v>163</v>
      </c>
      <c r="C77" s="65" t="s">
        <v>16</v>
      </c>
      <c r="D77" s="1"/>
      <c r="E77" s="1"/>
      <c r="F77" s="1"/>
      <c r="G77" s="1"/>
      <c r="H77" s="5"/>
      <c r="I77" s="5"/>
      <c r="J77" s="5"/>
      <c r="K77" s="5"/>
      <c r="L77" s="1"/>
      <c r="M77" s="5"/>
      <c r="N77" s="1"/>
      <c r="O77" s="1"/>
      <c r="P77" s="8">
        <f t="shared" si="17"/>
        <v>0</v>
      </c>
    </row>
    <row r="78" spans="1:16" ht="18.75">
      <c r="A78" s="54"/>
      <c r="B78" s="58" t="s">
        <v>164</v>
      </c>
      <c r="C78" s="58" t="s">
        <v>18</v>
      </c>
      <c r="D78" s="2"/>
      <c r="E78" s="2"/>
      <c r="F78" s="2"/>
      <c r="G78" s="2"/>
      <c r="H78" s="41"/>
      <c r="I78" s="41"/>
      <c r="J78" s="41"/>
      <c r="K78" s="41"/>
      <c r="L78" s="2"/>
      <c r="M78" s="41"/>
      <c r="N78" s="2"/>
      <c r="O78" s="2"/>
      <c r="P78" s="9">
        <f t="shared" si="17"/>
        <v>0</v>
      </c>
    </row>
    <row r="79" spans="1:16" ht="18.75">
      <c r="A79" s="54"/>
      <c r="B79" s="488" t="s">
        <v>59</v>
      </c>
      <c r="C79" s="65" t="s">
        <v>16</v>
      </c>
      <c r="D79" s="1"/>
      <c r="E79" s="1"/>
      <c r="F79" s="1"/>
      <c r="G79" s="1"/>
      <c r="H79" s="5"/>
      <c r="I79" s="5"/>
      <c r="J79" s="5"/>
      <c r="K79" s="5"/>
      <c r="L79" s="1"/>
      <c r="M79" s="5"/>
      <c r="N79" s="1"/>
      <c r="O79" s="1"/>
      <c r="P79" s="8">
        <f t="shared" si="17"/>
        <v>0</v>
      </c>
    </row>
    <row r="80" spans="1:16" ht="18.75">
      <c r="A80" s="54" t="s">
        <v>17</v>
      </c>
      <c r="B80" s="489"/>
      <c r="C80" s="58" t="s">
        <v>18</v>
      </c>
      <c r="D80" s="2"/>
      <c r="E80" s="2"/>
      <c r="F80" s="2"/>
      <c r="G80" s="2"/>
      <c r="H80" s="41"/>
      <c r="I80" s="41"/>
      <c r="J80" s="41"/>
      <c r="K80" s="41"/>
      <c r="L80" s="2"/>
      <c r="M80" s="41"/>
      <c r="N80" s="2"/>
      <c r="O80" s="2"/>
      <c r="P80" s="9">
        <f t="shared" si="17"/>
        <v>0</v>
      </c>
    </row>
    <row r="81" spans="1:16" ht="18.75">
      <c r="A81" s="54"/>
      <c r="B81" s="56" t="s">
        <v>20</v>
      </c>
      <c r="C81" s="65" t="s">
        <v>16</v>
      </c>
      <c r="D81" s="1"/>
      <c r="E81" s="1">
        <v>0.6425</v>
      </c>
      <c r="F81" s="1">
        <v>0.1999</v>
      </c>
      <c r="G81" s="1">
        <v>0.0971</v>
      </c>
      <c r="H81" s="5">
        <v>2.3411</v>
      </c>
      <c r="I81" s="5">
        <v>4.2329</v>
      </c>
      <c r="J81" s="5">
        <v>6.4557</v>
      </c>
      <c r="K81" s="5">
        <v>6.539</v>
      </c>
      <c r="L81" s="1">
        <v>1.1866</v>
      </c>
      <c r="M81" s="5">
        <v>0.2248</v>
      </c>
      <c r="N81" s="1">
        <v>0.1749</v>
      </c>
      <c r="O81" s="1">
        <v>1.3558</v>
      </c>
      <c r="P81" s="8">
        <f t="shared" si="17"/>
        <v>23.4503</v>
      </c>
    </row>
    <row r="82" spans="1:16" ht="18.75">
      <c r="A82" s="54"/>
      <c r="B82" s="58" t="s">
        <v>155</v>
      </c>
      <c r="C82" s="58" t="s">
        <v>18</v>
      </c>
      <c r="D82" s="2"/>
      <c r="E82" s="2">
        <v>387.749</v>
      </c>
      <c r="F82" s="2">
        <v>112.857</v>
      </c>
      <c r="G82" s="2">
        <v>57.566</v>
      </c>
      <c r="H82" s="41">
        <v>1730.773</v>
      </c>
      <c r="I82" s="41">
        <v>3907.881</v>
      </c>
      <c r="J82" s="41">
        <v>6614.815</v>
      </c>
      <c r="K82" s="41">
        <v>5817.769</v>
      </c>
      <c r="L82" s="2">
        <v>1240.543</v>
      </c>
      <c r="M82" s="41">
        <v>212.633</v>
      </c>
      <c r="N82" s="2">
        <v>120.112</v>
      </c>
      <c r="O82" s="2">
        <v>616.356</v>
      </c>
      <c r="P82" s="9">
        <f t="shared" si="17"/>
        <v>20819.054000000004</v>
      </c>
    </row>
    <row r="83" spans="1:16" s="90" customFormat="1" ht="18.75">
      <c r="A83" s="109" t="s">
        <v>23</v>
      </c>
      <c r="B83" s="486" t="s">
        <v>114</v>
      </c>
      <c r="C83" s="73" t="s">
        <v>16</v>
      </c>
      <c r="D83" s="5">
        <f>+D73+D75+D77+D79+D81</f>
        <v>0</v>
      </c>
      <c r="E83" s="5">
        <f aca="true" t="shared" si="19" ref="E83:G84">+E73+E75+E77+E79+E81</f>
        <v>0.6902999999999999</v>
      </c>
      <c r="F83" s="5">
        <f t="shared" si="19"/>
        <v>0.2279</v>
      </c>
      <c r="G83" s="5">
        <f t="shared" si="19"/>
        <v>0.123</v>
      </c>
      <c r="H83" s="5">
        <f aca="true" t="shared" si="20" ref="H83:O84">+H73+H75+H77+H79+H81</f>
        <v>3.4355</v>
      </c>
      <c r="I83" s="5">
        <f t="shared" si="20"/>
        <v>4.2329</v>
      </c>
      <c r="J83" s="5">
        <f>+J73+J75+J77+J79+J81</f>
        <v>6.4557</v>
      </c>
      <c r="K83" s="5">
        <f t="shared" si="20"/>
        <v>6.539</v>
      </c>
      <c r="L83" s="5">
        <f t="shared" si="20"/>
        <v>1.1866</v>
      </c>
      <c r="M83" s="5">
        <f t="shared" si="20"/>
        <v>0.2248</v>
      </c>
      <c r="N83" s="5">
        <f t="shared" si="20"/>
        <v>0.1749</v>
      </c>
      <c r="O83" s="5">
        <f t="shared" si="20"/>
        <v>1.688</v>
      </c>
      <c r="P83" s="15">
        <f t="shared" si="17"/>
        <v>24.978599999999997</v>
      </c>
    </row>
    <row r="84" spans="1:16" s="90" customFormat="1" ht="18.75">
      <c r="A84" s="104"/>
      <c r="B84" s="487"/>
      <c r="C84" s="105" t="s">
        <v>18</v>
      </c>
      <c r="D84" s="41">
        <f>+D74+D76+D78+D80+D82</f>
        <v>0</v>
      </c>
      <c r="E84" s="41">
        <f t="shared" si="19"/>
        <v>458.29</v>
      </c>
      <c r="F84" s="41">
        <f t="shared" si="19"/>
        <v>146.816</v>
      </c>
      <c r="G84" s="41">
        <f t="shared" si="19"/>
        <v>91.93</v>
      </c>
      <c r="H84" s="41">
        <f t="shared" si="20"/>
        <v>2517.587</v>
      </c>
      <c r="I84" s="41">
        <f t="shared" si="20"/>
        <v>3907.881</v>
      </c>
      <c r="J84" s="41">
        <f>+J74+J76+J78+J80+J82</f>
        <v>6614.815</v>
      </c>
      <c r="K84" s="41">
        <f t="shared" si="20"/>
        <v>5817.769</v>
      </c>
      <c r="L84" s="41">
        <f t="shared" si="20"/>
        <v>1240.543</v>
      </c>
      <c r="M84" s="41">
        <f t="shared" si="20"/>
        <v>212.633</v>
      </c>
      <c r="N84" s="41">
        <f t="shared" si="20"/>
        <v>120.112</v>
      </c>
      <c r="O84" s="41">
        <f t="shared" si="20"/>
        <v>972.124</v>
      </c>
      <c r="P84" s="106">
        <f t="shared" si="17"/>
        <v>22100.500000000004</v>
      </c>
    </row>
    <row r="85" spans="1:16" ht="18.75">
      <c r="A85" s="482" t="s">
        <v>118</v>
      </c>
      <c r="B85" s="483"/>
      <c r="C85" s="65" t="s">
        <v>16</v>
      </c>
      <c r="D85" s="1"/>
      <c r="E85" s="1"/>
      <c r="F85" s="1"/>
      <c r="G85" s="1"/>
      <c r="H85" s="5"/>
      <c r="I85" s="5"/>
      <c r="J85" s="5">
        <v>0.0069</v>
      </c>
      <c r="K85" s="5"/>
      <c r="L85" s="1">
        <v>0.004</v>
      </c>
      <c r="M85" s="5"/>
      <c r="N85" s="1"/>
      <c r="O85" s="1">
        <v>0.0569</v>
      </c>
      <c r="P85" s="8">
        <f t="shared" si="17"/>
        <v>0.0678</v>
      </c>
    </row>
    <row r="86" spans="1:16" ht="18.75">
      <c r="A86" s="484"/>
      <c r="B86" s="485"/>
      <c r="C86" s="58" t="s">
        <v>18</v>
      </c>
      <c r="D86" s="2"/>
      <c r="E86" s="2"/>
      <c r="F86" s="2"/>
      <c r="G86" s="2"/>
      <c r="H86" s="41"/>
      <c r="I86" s="41"/>
      <c r="J86" s="41">
        <v>3.623</v>
      </c>
      <c r="K86" s="41"/>
      <c r="L86" s="2">
        <v>2.94</v>
      </c>
      <c r="M86" s="41"/>
      <c r="N86" s="2"/>
      <c r="O86" s="2">
        <v>18.964</v>
      </c>
      <c r="P86" s="9">
        <f t="shared" si="17"/>
        <v>25.527</v>
      </c>
    </row>
    <row r="87" spans="1:16" ht="18.75">
      <c r="A87" s="482" t="s">
        <v>61</v>
      </c>
      <c r="B87" s="483"/>
      <c r="C87" s="65" t="s">
        <v>16</v>
      </c>
      <c r="D87" s="1"/>
      <c r="E87" s="1"/>
      <c r="F87" s="1"/>
      <c r="G87" s="1"/>
      <c r="H87" s="5"/>
      <c r="I87" s="5"/>
      <c r="J87" s="5"/>
      <c r="K87" s="5"/>
      <c r="L87" s="1"/>
      <c r="M87" s="5"/>
      <c r="N87" s="1"/>
      <c r="O87" s="1"/>
      <c r="P87" s="8">
        <f t="shared" si="17"/>
        <v>0</v>
      </c>
    </row>
    <row r="88" spans="1:16" ht="18.75">
      <c r="A88" s="484"/>
      <c r="B88" s="485"/>
      <c r="C88" s="58" t="s">
        <v>18</v>
      </c>
      <c r="D88" s="2"/>
      <c r="E88" s="2"/>
      <c r="F88" s="2"/>
      <c r="G88" s="2"/>
      <c r="H88" s="41"/>
      <c r="I88" s="41"/>
      <c r="J88" s="41"/>
      <c r="K88" s="41"/>
      <c r="L88" s="2"/>
      <c r="M88" s="41"/>
      <c r="N88" s="2"/>
      <c r="O88" s="2"/>
      <c r="P88" s="9">
        <f t="shared" si="17"/>
        <v>0</v>
      </c>
    </row>
    <row r="89" spans="1:16" ht="18.75">
      <c r="A89" s="482" t="s">
        <v>119</v>
      </c>
      <c r="B89" s="483"/>
      <c r="C89" s="65" t="s">
        <v>16</v>
      </c>
      <c r="D89" s="1"/>
      <c r="E89" s="1"/>
      <c r="F89" s="1"/>
      <c r="G89" s="1"/>
      <c r="H89" s="5"/>
      <c r="I89" s="5"/>
      <c r="J89" s="5"/>
      <c r="K89" s="5"/>
      <c r="L89" s="1"/>
      <c r="M89" s="5"/>
      <c r="N89" s="1"/>
      <c r="O89" s="1"/>
      <c r="P89" s="8">
        <f t="shared" si="17"/>
        <v>0</v>
      </c>
    </row>
    <row r="90" spans="1:16" ht="18.75">
      <c r="A90" s="484"/>
      <c r="B90" s="485"/>
      <c r="C90" s="58" t="s">
        <v>18</v>
      </c>
      <c r="D90" s="2"/>
      <c r="E90" s="2"/>
      <c r="F90" s="2"/>
      <c r="G90" s="2"/>
      <c r="H90" s="41"/>
      <c r="I90" s="41"/>
      <c r="J90" s="41"/>
      <c r="K90" s="41"/>
      <c r="L90" s="2"/>
      <c r="M90" s="41"/>
      <c r="N90" s="2"/>
      <c r="O90" s="2"/>
      <c r="P90" s="9">
        <f t="shared" si="17"/>
        <v>0</v>
      </c>
    </row>
    <row r="91" spans="1:16" ht="18.75">
      <c r="A91" s="482" t="s">
        <v>120</v>
      </c>
      <c r="B91" s="483"/>
      <c r="C91" s="65" t="s">
        <v>16</v>
      </c>
      <c r="D91" s="1"/>
      <c r="E91" s="1"/>
      <c r="F91" s="1"/>
      <c r="G91" s="1"/>
      <c r="H91" s="5"/>
      <c r="I91" s="5"/>
      <c r="J91" s="5"/>
      <c r="K91" s="5"/>
      <c r="L91" s="1"/>
      <c r="M91" s="5"/>
      <c r="N91" s="1"/>
      <c r="O91" s="1"/>
      <c r="P91" s="8">
        <f t="shared" si="17"/>
        <v>0</v>
      </c>
    </row>
    <row r="92" spans="1:16" ht="18.75">
      <c r="A92" s="484"/>
      <c r="B92" s="485"/>
      <c r="C92" s="58" t="s">
        <v>18</v>
      </c>
      <c r="D92" s="2"/>
      <c r="E92" s="2"/>
      <c r="F92" s="2"/>
      <c r="G92" s="2"/>
      <c r="H92" s="41"/>
      <c r="I92" s="41"/>
      <c r="J92" s="41"/>
      <c r="K92" s="41"/>
      <c r="L92" s="2"/>
      <c r="M92" s="41"/>
      <c r="N92" s="2"/>
      <c r="O92" s="2"/>
      <c r="P92" s="9">
        <f t="shared" si="17"/>
        <v>0</v>
      </c>
    </row>
    <row r="93" spans="1:16" ht="18.75">
      <c r="A93" s="482" t="s">
        <v>165</v>
      </c>
      <c r="B93" s="483"/>
      <c r="C93" s="65" t="s">
        <v>16</v>
      </c>
      <c r="D93" s="1"/>
      <c r="E93" s="1"/>
      <c r="F93" s="1"/>
      <c r="G93" s="1"/>
      <c r="H93" s="5"/>
      <c r="I93" s="5"/>
      <c r="J93" s="5"/>
      <c r="K93" s="5"/>
      <c r="L93" s="1"/>
      <c r="M93" s="5"/>
      <c r="N93" s="1"/>
      <c r="O93" s="1"/>
      <c r="P93" s="8">
        <f t="shared" si="17"/>
        <v>0</v>
      </c>
    </row>
    <row r="94" spans="1:16" ht="18.75">
      <c r="A94" s="484"/>
      <c r="B94" s="485"/>
      <c r="C94" s="58" t="s">
        <v>18</v>
      </c>
      <c r="D94" s="2"/>
      <c r="E94" s="2"/>
      <c r="F94" s="2"/>
      <c r="G94" s="2"/>
      <c r="H94" s="41"/>
      <c r="I94" s="41"/>
      <c r="J94" s="41"/>
      <c r="K94" s="41"/>
      <c r="L94" s="2"/>
      <c r="M94" s="41"/>
      <c r="N94" s="2"/>
      <c r="O94" s="2"/>
      <c r="P94" s="9">
        <f t="shared" si="17"/>
        <v>0</v>
      </c>
    </row>
    <row r="95" spans="1:16" ht="18.75">
      <c r="A95" s="482" t="s">
        <v>166</v>
      </c>
      <c r="B95" s="483"/>
      <c r="C95" s="65" t="s">
        <v>16</v>
      </c>
      <c r="D95" s="1"/>
      <c r="E95" s="1"/>
      <c r="F95" s="1">
        <v>0.0083</v>
      </c>
      <c r="G95" s="1"/>
      <c r="H95" s="5"/>
      <c r="I95" s="5"/>
      <c r="J95" s="5"/>
      <c r="K95" s="5"/>
      <c r="L95" s="1"/>
      <c r="M95" s="5"/>
      <c r="N95" s="1"/>
      <c r="O95" s="1"/>
      <c r="P95" s="8">
        <f t="shared" si="17"/>
        <v>0.0083</v>
      </c>
    </row>
    <row r="96" spans="1:16" ht="18.75">
      <c r="A96" s="484"/>
      <c r="B96" s="485"/>
      <c r="C96" s="58" t="s">
        <v>18</v>
      </c>
      <c r="D96" s="2"/>
      <c r="E96" s="2"/>
      <c r="F96" s="2">
        <v>5.544</v>
      </c>
      <c r="G96" s="2"/>
      <c r="H96" s="41"/>
      <c r="I96" s="41"/>
      <c r="J96" s="41"/>
      <c r="K96" s="41"/>
      <c r="L96" s="2"/>
      <c r="M96" s="41"/>
      <c r="N96" s="2"/>
      <c r="O96" s="2"/>
      <c r="P96" s="9">
        <f t="shared" si="17"/>
        <v>5.544</v>
      </c>
    </row>
    <row r="97" spans="1:16" ht="18.75">
      <c r="A97" s="482" t="s">
        <v>64</v>
      </c>
      <c r="B97" s="483"/>
      <c r="C97" s="65" t="s">
        <v>16</v>
      </c>
      <c r="D97" s="1"/>
      <c r="E97" s="1">
        <v>1.3561</v>
      </c>
      <c r="F97" s="1">
        <v>1.027</v>
      </c>
      <c r="G97" s="1">
        <v>1.5404</v>
      </c>
      <c r="H97" s="5">
        <v>3.9276</v>
      </c>
      <c r="I97" s="5">
        <v>3.0776</v>
      </c>
      <c r="J97" s="5">
        <v>2.9896</v>
      </c>
      <c r="K97" s="5">
        <v>1.951</v>
      </c>
      <c r="L97" s="1">
        <v>0.8784</v>
      </c>
      <c r="M97" s="5">
        <v>0.7887</v>
      </c>
      <c r="N97" s="1">
        <v>0.7553</v>
      </c>
      <c r="O97" s="1">
        <v>0.9183</v>
      </c>
      <c r="P97" s="8">
        <f t="shared" si="17"/>
        <v>19.209999999999994</v>
      </c>
    </row>
    <row r="98" spans="1:16" ht="18.75">
      <c r="A98" s="484"/>
      <c r="B98" s="485"/>
      <c r="C98" s="58" t="s">
        <v>18</v>
      </c>
      <c r="D98" s="2"/>
      <c r="E98" s="2">
        <v>1152.835</v>
      </c>
      <c r="F98" s="2">
        <v>1279.907</v>
      </c>
      <c r="G98" s="2">
        <v>1578.733</v>
      </c>
      <c r="H98" s="41">
        <v>2521.461</v>
      </c>
      <c r="I98" s="41">
        <v>1793.755</v>
      </c>
      <c r="J98" s="41">
        <v>2066.805</v>
      </c>
      <c r="K98" s="41">
        <v>2257.525</v>
      </c>
      <c r="L98" s="2">
        <v>1011.711</v>
      </c>
      <c r="M98" s="41">
        <v>751.815</v>
      </c>
      <c r="N98" s="2">
        <v>617.159</v>
      </c>
      <c r="O98" s="2">
        <v>415.435</v>
      </c>
      <c r="P98" s="9">
        <f t="shared" si="17"/>
        <v>15447.140999999998</v>
      </c>
    </row>
    <row r="99" spans="1:16" s="90" customFormat="1" ht="18.75">
      <c r="A99" s="490" t="s">
        <v>65</v>
      </c>
      <c r="B99" s="491"/>
      <c r="C99" s="73" t="s">
        <v>16</v>
      </c>
      <c r="D99" s="5">
        <f>+D8+D10+D22+D28+D36+D38+D40+D42+D44+D46+D48+D50+D52+D58+D71+D83+D85+D87+D89+D91+D93+D95+D97</f>
        <v>0</v>
      </c>
      <c r="E99" s="5">
        <f aca="true" t="shared" si="21" ref="E99:K100">+E8+E10+E22+E28+E36+E38+E40+E42+E44+E46+E48+E50+E52+E58+E71+E83+E85+E87+E89+E91+E93+E95+E97</f>
        <v>3.2969999999999997</v>
      </c>
      <c r="F99" s="5">
        <f t="shared" si="21"/>
        <v>1.5137999999999998</v>
      </c>
      <c r="G99" s="5">
        <f t="shared" si="21"/>
        <v>1.6682</v>
      </c>
      <c r="H99" s="5">
        <f t="shared" si="21"/>
        <v>7.3841</v>
      </c>
      <c r="I99" s="5">
        <f t="shared" si="21"/>
        <v>7.318899999999999</v>
      </c>
      <c r="J99" s="5">
        <f t="shared" si="21"/>
        <v>9.4646</v>
      </c>
      <c r="K99" s="5">
        <f t="shared" si="21"/>
        <v>8.5413</v>
      </c>
      <c r="L99" s="5">
        <f aca="true" t="shared" si="22" ref="L99:N100">+L8+L10+L22+L28+L36+L38+L40+L42+L44+L46+L48+L50+L52+L58+L71+L83+L85+L87+L89+L91+L93+L95+L97</f>
        <v>2.1563</v>
      </c>
      <c r="M99" s="5">
        <f t="shared" si="22"/>
        <v>1.0512</v>
      </c>
      <c r="N99" s="5">
        <f t="shared" si="22"/>
        <v>0.9362999999999999</v>
      </c>
      <c r="O99" s="5">
        <f>+O8+O10+O22+O28+O36+O38+O40+O42+O44+O46+O48+O50+O52+O58+O71+O83+O85+O87+O89+O91+O93+O95+O97</f>
        <v>2.6635</v>
      </c>
      <c r="P99" s="15">
        <f t="shared" si="17"/>
        <v>45.995200000000004</v>
      </c>
    </row>
    <row r="100" spans="1:16" s="90" customFormat="1" ht="18.75">
      <c r="A100" s="492"/>
      <c r="B100" s="493"/>
      <c r="C100" s="105" t="s">
        <v>18</v>
      </c>
      <c r="D100" s="41">
        <f>+D9+D11+D23+D29+D37+D39+D41+D43+D45+D47+D49+D51+D53+D59+D72+D84+D86+D88+D90+D92+D94+D96+D98</f>
        <v>0</v>
      </c>
      <c r="E100" s="41">
        <f t="shared" si="21"/>
        <v>1892.097</v>
      </c>
      <c r="F100" s="41">
        <f t="shared" si="21"/>
        <v>1494.745</v>
      </c>
      <c r="G100" s="41">
        <f t="shared" si="21"/>
        <v>1672.973</v>
      </c>
      <c r="H100" s="41">
        <f t="shared" si="21"/>
        <v>5061.991</v>
      </c>
      <c r="I100" s="41">
        <f t="shared" si="21"/>
        <v>5713.606</v>
      </c>
      <c r="J100" s="41">
        <f t="shared" si="21"/>
        <v>8695.874</v>
      </c>
      <c r="K100" s="41">
        <f t="shared" si="21"/>
        <v>8102.756000000001</v>
      </c>
      <c r="L100" s="41">
        <f t="shared" si="22"/>
        <v>2277.308</v>
      </c>
      <c r="M100" s="41">
        <f t="shared" si="22"/>
        <v>996.5680000000001</v>
      </c>
      <c r="N100" s="41">
        <f t="shared" si="22"/>
        <v>745.725</v>
      </c>
      <c r="O100" s="41">
        <f>+O9+O11+O23+O29+O37+O39+O41+O43+O45+O47+O49+O51+O53+O59+O72+O84+O86+O88+O90+O92+O94+O96+O98</f>
        <v>1406.838</v>
      </c>
      <c r="P100" s="106">
        <f t="shared" si="17"/>
        <v>38060.481</v>
      </c>
    </row>
    <row r="101" spans="1:16" ht="18.75">
      <c r="A101" s="53" t="s">
        <v>0</v>
      </c>
      <c r="B101" s="488" t="s">
        <v>167</v>
      </c>
      <c r="C101" s="65" t="s">
        <v>16</v>
      </c>
      <c r="D101" s="1"/>
      <c r="E101" s="1"/>
      <c r="F101" s="1"/>
      <c r="G101" s="1"/>
      <c r="H101" s="5"/>
      <c r="I101" s="5"/>
      <c r="J101" s="5"/>
      <c r="K101" s="5"/>
      <c r="L101" s="1"/>
      <c r="M101" s="5"/>
      <c r="N101" s="1"/>
      <c r="O101" s="1"/>
      <c r="P101" s="8">
        <f t="shared" si="17"/>
        <v>0</v>
      </c>
    </row>
    <row r="102" spans="1:16" ht="18.75">
      <c r="A102" s="53" t="s">
        <v>0</v>
      </c>
      <c r="B102" s="489"/>
      <c r="C102" s="58" t="s">
        <v>18</v>
      </c>
      <c r="D102" s="2"/>
      <c r="E102" s="2"/>
      <c r="F102" s="2"/>
      <c r="G102" s="2"/>
      <c r="H102" s="41"/>
      <c r="I102" s="41"/>
      <c r="J102" s="41"/>
      <c r="K102" s="41"/>
      <c r="L102" s="2"/>
      <c r="M102" s="41"/>
      <c r="N102" s="2"/>
      <c r="O102" s="2"/>
      <c r="P102" s="9">
        <f t="shared" si="17"/>
        <v>0</v>
      </c>
    </row>
    <row r="103" spans="1:16" ht="18.75">
      <c r="A103" s="54" t="s">
        <v>66</v>
      </c>
      <c r="B103" s="488" t="s">
        <v>168</v>
      </c>
      <c r="C103" s="65" t="s">
        <v>16</v>
      </c>
      <c r="D103" s="1"/>
      <c r="E103" s="1">
        <v>0.2942</v>
      </c>
      <c r="F103" s="1">
        <v>0.1324</v>
      </c>
      <c r="G103" s="1">
        <v>1.3128</v>
      </c>
      <c r="H103" s="5">
        <v>2.7124</v>
      </c>
      <c r="I103" s="5">
        <v>6.43</v>
      </c>
      <c r="J103" s="5">
        <v>3.5668</v>
      </c>
      <c r="K103" s="5">
        <v>0.949</v>
      </c>
      <c r="L103" s="1">
        <v>0.462</v>
      </c>
      <c r="M103" s="5"/>
      <c r="N103" s="1">
        <v>0.1585</v>
      </c>
      <c r="O103" s="1">
        <v>1.3511</v>
      </c>
      <c r="P103" s="8">
        <f aca="true" t="shared" si="23" ref="P103:P134">SUM(D103:O103)</f>
        <v>17.3692</v>
      </c>
    </row>
    <row r="104" spans="1:16" ht="18.75">
      <c r="A104" s="54" t="s">
        <v>0</v>
      </c>
      <c r="B104" s="489"/>
      <c r="C104" s="58" t="s">
        <v>18</v>
      </c>
      <c r="D104" s="2"/>
      <c r="E104" s="2">
        <v>128.019</v>
      </c>
      <c r="F104" s="2">
        <v>79.779</v>
      </c>
      <c r="G104" s="2">
        <v>480.917</v>
      </c>
      <c r="H104" s="41">
        <v>919.836</v>
      </c>
      <c r="I104" s="41">
        <v>2281.525</v>
      </c>
      <c r="J104" s="41">
        <v>1438.654</v>
      </c>
      <c r="K104" s="41">
        <v>544.336</v>
      </c>
      <c r="L104" s="2">
        <v>334.658</v>
      </c>
      <c r="M104" s="41"/>
      <c r="N104" s="2">
        <v>110.56</v>
      </c>
      <c r="O104" s="2">
        <v>844.327</v>
      </c>
      <c r="P104" s="9">
        <f t="shared" si="23"/>
        <v>7162.611000000001</v>
      </c>
    </row>
    <row r="105" spans="1:16" ht="18.75">
      <c r="A105" s="54" t="s">
        <v>0</v>
      </c>
      <c r="B105" s="488" t="s">
        <v>169</v>
      </c>
      <c r="C105" s="65" t="s">
        <v>16</v>
      </c>
      <c r="D105" s="1"/>
      <c r="E105" s="1"/>
      <c r="F105" s="1"/>
      <c r="G105" s="1"/>
      <c r="H105" s="5"/>
      <c r="I105" s="5"/>
      <c r="J105" s="5"/>
      <c r="K105" s="5"/>
      <c r="L105" s="1"/>
      <c r="M105" s="5"/>
      <c r="N105" s="1"/>
      <c r="O105" s="1"/>
      <c r="P105" s="8">
        <f t="shared" si="23"/>
        <v>0</v>
      </c>
    </row>
    <row r="106" spans="1:16" ht="18.75">
      <c r="A106" s="54"/>
      <c r="B106" s="489"/>
      <c r="C106" s="58" t="s">
        <v>18</v>
      </c>
      <c r="D106" s="2"/>
      <c r="E106" s="2"/>
      <c r="F106" s="2"/>
      <c r="G106" s="2"/>
      <c r="H106" s="41"/>
      <c r="I106" s="41"/>
      <c r="J106" s="41"/>
      <c r="K106" s="41"/>
      <c r="L106" s="2"/>
      <c r="M106" s="41"/>
      <c r="N106" s="2"/>
      <c r="O106" s="2"/>
      <c r="P106" s="9">
        <f t="shared" si="23"/>
        <v>0</v>
      </c>
    </row>
    <row r="107" spans="1:16" ht="18.75">
      <c r="A107" s="54" t="s">
        <v>67</v>
      </c>
      <c r="B107" s="488" t="s">
        <v>170</v>
      </c>
      <c r="C107" s="65" t="s">
        <v>16</v>
      </c>
      <c r="D107" s="1"/>
      <c r="E107" s="1"/>
      <c r="F107" s="1"/>
      <c r="G107" s="1"/>
      <c r="H107" s="5"/>
      <c r="I107" s="5"/>
      <c r="J107" s="5"/>
      <c r="K107" s="5"/>
      <c r="L107" s="1"/>
      <c r="M107" s="5"/>
      <c r="N107" s="1"/>
      <c r="O107" s="1"/>
      <c r="P107" s="8">
        <f t="shared" si="23"/>
        <v>0</v>
      </c>
    </row>
    <row r="108" spans="1:16" ht="18.75">
      <c r="A108" s="54"/>
      <c r="B108" s="489"/>
      <c r="C108" s="58" t="s">
        <v>18</v>
      </c>
      <c r="D108" s="2"/>
      <c r="E108" s="2"/>
      <c r="F108" s="2"/>
      <c r="G108" s="2"/>
      <c r="H108" s="41"/>
      <c r="I108" s="41"/>
      <c r="J108" s="41"/>
      <c r="K108" s="41"/>
      <c r="L108" s="2"/>
      <c r="M108" s="41"/>
      <c r="N108" s="2"/>
      <c r="O108" s="2"/>
      <c r="P108" s="9">
        <f t="shared" si="23"/>
        <v>0</v>
      </c>
    </row>
    <row r="109" spans="1:16" ht="18.75">
      <c r="A109" s="54"/>
      <c r="B109" s="488" t="s">
        <v>171</v>
      </c>
      <c r="C109" s="65" t="s">
        <v>16</v>
      </c>
      <c r="D109" s="1"/>
      <c r="E109" s="1"/>
      <c r="F109" s="1"/>
      <c r="G109" s="1"/>
      <c r="H109" s="5"/>
      <c r="I109" s="5"/>
      <c r="J109" s="5">
        <v>0.0006</v>
      </c>
      <c r="K109" s="5">
        <v>0.0348</v>
      </c>
      <c r="L109" s="1">
        <v>0.0401</v>
      </c>
      <c r="M109" s="5">
        <v>0.1328</v>
      </c>
      <c r="N109" s="1"/>
      <c r="O109" s="1">
        <v>0.001</v>
      </c>
      <c r="P109" s="8">
        <f t="shared" si="23"/>
        <v>0.20929999999999999</v>
      </c>
    </row>
    <row r="110" spans="1:16" ht="18.75">
      <c r="A110" s="54"/>
      <c r="B110" s="489"/>
      <c r="C110" s="58" t="s">
        <v>18</v>
      </c>
      <c r="D110" s="2"/>
      <c r="E110" s="2"/>
      <c r="F110" s="2"/>
      <c r="G110" s="2"/>
      <c r="H110" s="41"/>
      <c r="I110" s="41"/>
      <c r="J110" s="41">
        <v>0.231</v>
      </c>
      <c r="K110" s="41">
        <v>8.652</v>
      </c>
      <c r="L110" s="2">
        <v>9.954</v>
      </c>
      <c r="M110" s="41">
        <v>26.302</v>
      </c>
      <c r="N110" s="2"/>
      <c r="O110" s="2">
        <v>1.05</v>
      </c>
      <c r="P110" s="9">
        <f t="shared" si="23"/>
        <v>46.18899999999999</v>
      </c>
    </row>
    <row r="111" spans="1:16" ht="18.75">
      <c r="A111" s="54" t="s">
        <v>68</v>
      </c>
      <c r="B111" s="488" t="s">
        <v>172</v>
      </c>
      <c r="C111" s="65" t="s">
        <v>16</v>
      </c>
      <c r="D111" s="1"/>
      <c r="E111" s="1"/>
      <c r="F111" s="1"/>
      <c r="G111" s="1"/>
      <c r="H111" s="5"/>
      <c r="I111" s="5"/>
      <c r="J111" s="5"/>
      <c r="K111" s="5"/>
      <c r="L111" s="1"/>
      <c r="M111" s="5"/>
      <c r="N111" s="1"/>
      <c r="O111" s="1"/>
      <c r="P111" s="8">
        <f t="shared" si="23"/>
        <v>0</v>
      </c>
    </row>
    <row r="112" spans="1:16" ht="18.75">
      <c r="A112" s="54"/>
      <c r="B112" s="489"/>
      <c r="C112" s="58" t="s">
        <v>18</v>
      </c>
      <c r="D112" s="2"/>
      <c r="E112" s="2"/>
      <c r="F112" s="2"/>
      <c r="G112" s="2"/>
      <c r="H112" s="41"/>
      <c r="I112" s="41"/>
      <c r="J112" s="41"/>
      <c r="K112" s="41"/>
      <c r="L112" s="2"/>
      <c r="M112" s="41"/>
      <c r="N112" s="2"/>
      <c r="O112" s="2"/>
      <c r="P112" s="9">
        <f t="shared" si="23"/>
        <v>0</v>
      </c>
    </row>
    <row r="113" spans="1:16" ht="18.75">
      <c r="A113" s="54"/>
      <c r="B113" s="488" t="s">
        <v>173</v>
      </c>
      <c r="C113" s="65" t="s">
        <v>16</v>
      </c>
      <c r="D113" s="1"/>
      <c r="E113" s="1"/>
      <c r="F113" s="1"/>
      <c r="G113" s="1"/>
      <c r="H113" s="5"/>
      <c r="I113" s="5"/>
      <c r="J113" s="5"/>
      <c r="K113" s="5"/>
      <c r="L113" s="1"/>
      <c r="M113" s="5"/>
      <c r="N113" s="1"/>
      <c r="O113" s="1"/>
      <c r="P113" s="8">
        <f t="shared" si="23"/>
        <v>0</v>
      </c>
    </row>
    <row r="114" spans="1:16" ht="18.75">
      <c r="A114" s="54"/>
      <c r="B114" s="489"/>
      <c r="C114" s="58" t="s">
        <v>18</v>
      </c>
      <c r="D114" s="2"/>
      <c r="E114" s="2"/>
      <c r="F114" s="2"/>
      <c r="G114" s="2"/>
      <c r="H114" s="41"/>
      <c r="I114" s="41"/>
      <c r="J114" s="41"/>
      <c r="K114" s="41"/>
      <c r="L114" s="2"/>
      <c r="M114" s="41"/>
      <c r="N114" s="2"/>
      <c r="O114" s="2"/>
      <c r="P114" s="9">
        <f t="shared" si="23"/>
        <v>0</v>
      </c>
    </row>
    <row r="115" spans="1:16" ht="18.75">
      <c r="A115" s="54" t="s">
        <v>70</v>
      </c>
      <c r="B115" s="488" t="s">
        <v>174</v>
      </c>
      <c r="C115" s="65" t="s">
        <v>16</v>
      </c>
      <c r="D115" s="1"/>
      <c r="E115" s="1"/>
      <c r="F115" s="1"/>
      <c r="G115" s="1"/>
      <c r="H115" s="5"/>
      <c r="I115" s="5"/>
      <c r="J115" s="5"/>
      <c r="K115" s="5"/>
      <c r="L115" s="1"/>
      <c r="M115" s="5"/>
      <c r="N115" s="1"/>
      <c r="O115" s="1"/>
      <c r="P115" s="8">
        <f t="shared" si="23"/>
        <v>0</v>
      </c>
    </row>
    <row r="116" spans="1:16" ht="18.75">
      <c r="A116" s="54"/>
      <c r="B116" s="489"/>
      <c r="C116" s="58" t="s">
        <v>18</v>
      </c>
      <c r="D116" s="2"/>
      <c r="E116" s="2"/>
      <c r="F116" s="2"/>
      <c r="G116" s="2"/>
      <c r="H116" s="41"/>
      <c r="I116" s="41"/>
      <c r="J116" s="41"/>
      <c r="K116" s="41"/>
      <c r="L116" s="2"/>
      <c r="M116" s="41"/>
      <c r="N116" s="2"/>
      <c r="O116" s="2"/>
      <c r="P116" s="9">
        <f t="shared" si="23"/>
        <v>0</v>
      </c>
    </row>
    <row r="117" spans="1:16" ht="18.75">
      <c r="A117" s="54"/>
      <c r="B117" s="488" t="s">
        <v>175</v>
      </c>
      <c r="C117" s="65" t="s">
        <v>16</v>
      </c>
      <c r="D117" s="1"/>
      <c r="E117" s="1"/>
      <c r="F117" s="1"/>
      <c r="G117" s="1"/>
      <c r="H117" s="5"/>
      <c r="I117" s="5"/>
      <c r="J117" s="5"/>
      <c r="K117" s="5"/>
      <c r="L117" s="1"/>
      <c r="M117" s="5"/>
      <c r="N117" s="1"/>
      <c r="O117" s="1"/>
      <c r="P117" s="8">
        <f t="shared" si="23"/>
        <v>0</v>
      </c>
    </row>
    <row r="118" spans="1:16" ht="18.75">
      <c r="A118" s="54"/>
      <c r="B118" s="489"/>
      <c r="C118" s="58" t="s">
        <v>18</v>
      </c>
      <c r="D118" s="2"/>
      <c r="E118" s="2"/>
      <c r="F118" s="2"/>
      <c r="G118" s="2"/>
      <c r="H118" s="41"/>
      <c r="I118" s="41"/>
      <c r="J118" s="41"/>
      <c r="K118" s="41"/>
      <c r="L118" s="2"/>
      <c r="M118" s="41"/>
      <c r="N118" s="2"/>
      <c r="O118" s="2"/>
      <c r="P118" s="9">
        <f t="shared" si="23"/>
        <v>0</v>
      </c>
    </row>
    <row r="119" spans="1:16" ht="18.75">
      <c r="A119" s="54" t="s">
        <v>23</v>
      </c>
      <c r="B119" s="488" t="s">
        <v>176</v>
      </c>
      <c r="C119" s="65" t="s">
        <v>16</v>
      </c>
      <c r="D119" s="1"/>
      <c r="E119" s="1"/>
      <c r="F119" s="1"/>
      <c r="G119" s="1">
        <v>0.027</v>
      </c>
      <c r="H119" s="5">
        <v>0.088</v>
      </c>
      <c r="I119" s="5">
        <v>0.123</v>
      </c>
      <c r="J119" s="5">
        <v>0.115</v>
      </c>
      <c r="K119" s="5">
        <v>0.0226</v>
      </c>
      <c r="L119" s="1"/>
      <c r="M119" s="5"/>
      <c r="N119" s="1"/>
      <c r="O119" s="1">
        <v>0.068</v>
      </c>
      <c r="P119" s="8">
        <f t="shared" si="23"/>
        <v>0.4436</v>
      </c>
    </row>
    <row r="120" spans="1:16" ht="18.75">
      <c r="A120" s="60"/>
      <c r="B120" s="489"/>
      <c r="C120" s="58" t="s">
        <v>18</v>
      </c>
      <c r="D120" s="2"/>
      <c r="E120" s="2"/>
      <c r="F120" s="2"/>
      <c r="G120" s="2">
        <v>2.835</v>
      </c>
      <c r="H120" s="41">
        <v>9.24</v>
      </c>
      <c r="I120" s="41">
        <v>9.818</v>
      </c>
      <c r="J120" s="41">
        <v>6.039</v>
      </c>
      <c r="K120" s="41">
        <v>1.481</v>
      </c>
      <c r="L120" s="2"/>
      <c r="M120" s="41"/>
      <c r="N120" s="2"/>
      <c r="O120" s="2">
        <v>5.46</v>
      </c>
      <c r="P120" s="9">
        <f t="shared" si="23"/>
        <v>34.873000000000005</v>
      </c>
    </row>
    <row r="121" spans="1:16" ht="18.75">
      <c r="A121" s="60"/>
      <c r="B121" s="56" t="s">
        <v>20</v>
      </c>
      <c r="C121" s="65" t="s">
        <v>16</v>
      </c>
      <c r="D121" s="1"/>
      <c r="E121" s="1"/>
      <c r="F121" s="1"/>
      <c r="G121" s="1"/>
      <c r="H121" s="5"/>
      <c r="I121" s="5"/>
      <c r="J121" s="5"/>
      <c r="K121" s="5"/>
      <c r="L121" s="1"/>
      <c r="M121" s="5"/>
      <c r="N121" s="1"/>
      <c r="O121" s="1"/>
      <c r="P121" s="8">
        <f t="shared" si="23"/>
        <v>0</v>
      </c>
    </row>
    <row r="122" spans="1:16" ht="18.75">
      <c r="A122" s="60"/>
      <c r="B122" s="58" t="s">
        <v>73</v>
      </c>
      <c r="C122" s="58" t="s">
        <v>18</v>
      </c>
      <c r="D122" s="2"/>
      <c r="E122" s="2"/>
      <c r="F122" s="2"/>
      <c r="G122" s="2"/>
      <c r="H122" s="41"/>
      <c r="I122" s="41"/>
      <c r="J122" s="41"/>
      <c r="K122" s="41"/>
      <c r="L122" s="2"/>
      <c r="M122" s="41"/>
      <c r="N122" s="2"/>
      <c r="O122" s="2"/>
      <c r="P122" s="9">
        <f t="shared" si="23"/>
        <v>0</v>
      </c>
    </row>
    <row r="123" spans="1:16" s="90" customFormat="1" ht="18.75">
      <c r="A123" s="68"/>
      <c r="B123" s="486" t="s">
        <v>177</v>
      </c>
      <c r="C123" s="73" t="s">
        <v>16</v>
      </c>
      <c r="D123" s="5">
        <f>+D101+D103+D105+D107+D109+D111+D113+D115+D117+D119+D121</f>
        <v>0</v>
      </c>
      <c r="E123" s="5">
        <f aca="true" t="shared" si="24" ref="E123:G124">+E101+E103+E105+E107+E109+E111+E113+E115+E117+E119+E121</f>
        <v>0.2942</v>
      </c>
      <c r="F123" s="5">
        <f t="shared" si="24"/>
        <v>0.1324</v>
      </c>
      <c r="G123" s="5">
        <f t="shared" si="24"/>
        <v>1.3397999999999999</v>
      </c>
      <c r="H123" s="5">
        <f aca="true" t="shared" si="25" ref="H123:O124">+H101+H103+H105+H107+H109+H111+H113+H115+H117+H119+H121</f>
        <v>2.8004000000000002</v>
      </c>
      <c r="I123" s="5">
        <f t="shared" si="25"/>
        <v>6.553</v>
      </c>
      <c r="J123" s="5">
        <f>+J101+J103+J105+J107+J109+J111+J113+J115+J117+J119+J121</f>
        <v>3.6824000000000003</v>
      </c>
      <c r="K123" s="5">
        <f t="shared" si="25"/>
        <v>1.0064</v>
      </c>
      <c r="L123" s="97">
        <f t="shared" si="25"/>
        <v>0.5021</v>
      </c>
      <c r="M123" s="97">
        <f t="shared" si="25"/>
        <v>0.1328</v>
      </c>
      <c r="N123" s="97">
        <f t="shared" si="25"/>
        <v>0.1585</v>
      </c>
      <c r="O123" s="5">
        <f t="shared" si="25"/>
        <v>1.4201</v>
      </c>
      <c r="P123" s="15">
        <f t="shared" si="23"/>
        <v>18.022100000000002</v>
      </c>
    </row>
    <row r="124" spans="1:16" s="90" customFormat="1" ht="18.75">
      <c r="A124" s="104"/>
      <c r="B124" s="487"/>
      <c r="C124" s="105" t="s">
        <v>18</v>
      </c>
      <c r="D124" s="41">
        <f>+D102+D104+D106+D108+D110+D112+D114+D116+D118+D120+D122</f>
        <v>0</v>
      </c>
      <c r="E124" s="41">
        <f t="shared" si="24"/>
        <v>128.019</v>
      </c>
      <c r="F124" s="41">
        <f t="shared" si="24"/>
        <v>79.779</v>
      </c>
      <c r="G124" s="41">
        <f t="shared" si="24"/>
        <v>483.75199999999995</v>
      </c>
      <c r="H124" s="41">
        <f t="shared" si="25"/>
        <v>929.076</v>
      </c>
      <c r="I124" s="41">
        <f t="shared" si="25"/>
        <v>2291.3430000000003</v>
      </c>
      <c r="J124" s="41">
        <f>+J102+J104+J106+J108+J110+J112+J114+J116+J118+J120+J122</f>
        <v>1444.924</v>
      </c>
      <c r="K124" s="41">
        <f t="shared" si="25"/>
        <v>554.469</v>
      </c>
      <c r="L124" s="41">
        <f t="shared" si="25"/>
        <v>344.612</v>
      </c>
      <c r="M124" s="41">
        <f t="shared" si="25"/>
        <v>26.302</v>
      </c>
      <c r="N124" s="41">
        <f t="shared" si="25"/>
        <v>110.56</v>
      </c>
      <c r="O124" s="41">
        <f t="shared" si="25"/>
        <v>850.837</v>
      </c>
      <c r="P124" s="106">
        <f t="shared" si="23"/>
        <v>7243.673000000001</v>
      </c>
    </row>
    <row r="125" spans="1:16" ht="18.75">
      <c r="A125" s="53" t="s">
        <v>0</v>
      </c>
      <c r="B125" s="488" t="s">
        <v>74</v>
      </c>
      <c r="C125" s="65" t="s">
        <v>16</v>
      </c>
      <c r="D125" s="1"/>
      <c r="E125" s="1"/>
      <c r="F125" s="1"/>
      <c r="G125" s="1"/>
      <c r="H125" s="5"/>
      <c r="I125" s="5"/>
      <c r="J125" s="5"/>
      <c r="K125" s="5"/>
      <c r="L125" s="1"/>
      <c r="M125" s="5"/>
      <c r="N125" s="1"/>
      <c r="O125" s="1"/>
      <c r="P125" s="8">
        <f t="shared" si="23"/>
        <v>0</v>
      </c>
    </row>
    <row r="126" spans="1:16" ht="18.75">
      <c r="A126" s="53" t="s">
        <v>0</v>
      </c>
      <c r="B126" s="489"/>
      <c r="C126" s="58" t="s">
        <v>18</v>
      </c>
      <c r="D126" s="2"/>
      <c r="E126" s="2"/>
      <c r="F126" s="2"/>
      <c r="G126" s="2"/>
      <c r="H126" s="41"/>
      <c r="I126" s="41"/>
      <c r="J126" s="41"/>
      <c r="K126" s="41"/>
      <c r="L126" s="2"/>
      <c r="M126" s="41"/>
      <c r="N126" s="2"/>
      <c r="O126" s="2"/>
      <c r="P126" s="9">
        <f t="shared" si="23"/>
        <v>0</v>
      </c>
    </row>
    <row r="127" spans="1:16" ht="18.75">
      <c r="A127" s="54" t="s">
        <v>75</v>
      </c>
      <c r="B127" s="488" t="s">
        <v>76</v>
      </c>
      <c r="C127" s="65" t="s">
        <v>16</v>
      </c>
      <c r="D127" s="1"/>
      <c r="E127" s="1"/>
      <c r="F127" s="1"/>
      <c r="G127" s="1"/>
      <c r="H127" s="5"/>
      <c r="I127" s="5"/>
      <c r="J127" s="5"/>
      <c r="K127" s="5"/>
      <c r="L127" s="1"/>
      <c r="M127" s="5"/>
      <c r="N127" s="1"/>
      <c r="O127" s="1"/>
      <c r="P127" s="8">
        <f t="shared" si="23"/>
        <v>0</v>
      </c>
    </row>
    <row r="128" spans="1:16" ht="18.75">
      <c r="A128" s="54"/>
      <c r="B128" s="489"/>
      <c r="C128" s="58" t="s">
        <v>18</v>
      </c>
      <c r="D128" s="2"/>
      <c r="E128" s="2"/>
      <c r="F128" s="2"/>
      <c r="G128" s="2"/>
      <c r="H128" s="41"/>
      <c r="I128" s="41"/>
      <c r="J128" s="41"/>
      <c r="K128" s="41"/>
      <c r="L128" s="2"/>
      <c r="M128" s="41"/>
      <c r="N128" s="2"/>
      <c r="O128" s="2"/>
      <c r="P128" s="9">
        <f t="shared" si="23"/>
        <v>0</v>
      </c>
    </row>
    <row r="129" spans="1:16" ht="18.75">
      <c r="A129" s="54" t="s">
        <v>77</v>
      </c>
      <c r="B129" s="56" t="s">
        <v>20</v>
      </c>
      <c r="C129" s="56" t="s">
        <v>16</v>
      </c>
      <c r="D129" s="3"/>
      <c r="E129" s="3"/>
      <c r="F129" s="3"/>
      <c r="G129" s="3"/>
      <c r="H129" s="4"/>
      <c r="I129" s="4"/>
      <c r="J129" s="4"/>
      <c r="K129" s="4"/>
      <c r="L129" s="3"/>
      <c r="M129" s="4"/>
      <c r="N129" s="3"/>
      <c r="O129" s="3"/>
      <c r="P129" s="13">
        <f t="shared" si="23"/>
        <v>0</v>
      </c>
    </row>
    <row r="130" spans="1:16" ht="18.75">
      <c r="A130" s="54"/>
      <c r="B130" s="56" t="s">
        <v>178</v>
      </c>
      <c r="C130" s="65" t="s">
        <v>79</v>
      </c>
      <c r="D130" s="1"/>
      <c r="E130" s="1"/>
      <c r="F130" s="1"/>
      <c r="G130" s="1"/>
      <c r="H130" s="5"/>
      <c r="I130" s="5"/>
      <c r="J130" s="5"/>
      <c r="K130" s="5"/>
      <c r="L130" s="1"/>
      <c r="M130" s="5"/>
      <c r="N130" s="1"/>
      <c r="O130" s="1"/>
      <c r="P130" s="8">
        <f t="shared" si="23"/>
        <v>0</v>
      </c>
    </row>
    <row r="131" spans="1:16" ht="18.75">
      <c r="A131" s="54" t="s">
        <v>23</v>
      </c>
      <c r="B131" s="2"/>
      <c r="C131" s="58" t="s">
        <v>18</v>
      </c>
      <c r="D131" s="2"/>
      <c r="E131" s="2"/>
      <c r="F131" s="2"/>
      <c r="G131" s="2"/>
      <c r="H131" s="41"/>
      <c r="I131" s="41"/>
      <c r="J131" s="41"/>
      <c r="K131" s="41"/>
      <c r="L131" s="2"/>
      <c r="M131" s="41"/>
      <c r="N131" s="2"/>
      <c r="O131" s="2"/>
      <c r="P131" s="9">
        <f t="shared" si="23"/>
        <v>0</v>
      </c>
    </row>
    <row r="132" spans="1:16" s="90" customFormat="1" ht="18.75">
      <c r="A132" s="109"/>
      <c r="B132" s="107" t="s">
        <v>0</v>
      </c>
      <c r="C132" s="70" t="s">
        <v>16</v>
      </c>
      <c r="D132" s="4">
        <f>+D125+D127+D129</f>
        <v>0</v>
      </c>
      <c r="E132" s="4">
        <f aca="true" t="shared" si="26" ref="E132:O132">+E125+E127+E129</f>
        <v>0</v>
      </c>
      <c r="F132" s="4">
        <f t="shared" si="26"/>
        <v>0</v>
      </c>
      <c r="G132" s="4">
        <f>G125+G127+G129</f>
        <v>0</v>
      </c>
      <c r="H132" s="4">
        <f t="shared" si="26"/>
        <v>0</v>
      </c>
      <c r="I132" s="4">
        <f t="shared" si="26"/>
        <v>0</v>
      </c>
      <c r="J132" s="4">
        <f t="shared" si="26"/>
        <v>0</v>
      </c>
      <c r="K132" s="4">
        <f t="shared" si="26"/>
        <v>0</v>
      </c>
      <c r="L132" s="4">
        <f t="shared" si="26"/>
        <v>0</v>
      </c>
      <c r="M132" s="4">
        <f t="shared" si="26"/>
        <v>0</v>
      </c>
      <c r="N132" s="4">
        <f t="shared" si="26"/>
        <v>0</v>
      </c>
      <c r="O132" s="4">
        <f t="shared" si="26"/>
        <v>0</v>
      </c>
      <c r="P132" s="14">
        <f t="shared" si="23"/>
        <v>0</v>
      </c>
    </row>
    <row r="133" spans="1:16" ht="18.75">
      <c r="A133" s="60"/>
      <c r="B133" s="67" t="s">
        <v>179</v>
      </c>
      <c r="C133" s="65" t="s">
        <v>79</v>
      </c>
      <c r="D133" s="1">
        <f>D130</f>
        <v>0</v>
      </c>
      <c r="E133" s="1">
        <f aca="true" t="shared" si="27" ref="E133:O133">E130</f>
        <v>0</v>
      </c>
      <c r="F133" s="1">
        <f t="shared" si="27"/>
        <v>0</v>
      </c>
      <c r="G133" s="1">
        <f t="shared" si="27"/>
        <v>0</v>
      </c>
      <c r="H133" s="5">
        <f t="shared" si="27"/>
        <v>0</v>
      </c>
      <c r="I133" s="5">
        <f t="shared" si="27"/>
        <v>0</v>
      </c>
      <c r="J133" s="5">
        <f t="shared" si="27"/>
        <v>0</v>
      </c>
      <c r="K133" s="5">
        <f t="shared" si="27"/>
        <v>0</v>
      </c>
      <c r="L133" s="1">
        <f t="shared" si="27"/>
        <v>0</v>
      </c>
      <c r="M133" s="5">
        <f t="shared" si="27"/>
        <v>0</v>
      </c>
      <c r="N133" s="1">
        <f t="shared" si="27"/>
        <v>0</v>
      </c>
      <c r="O133" s="1">
        <f t="shared" si="27"/>
        <v>0</v>
      </c>
      <c r="P133" s="8">
        <f t="shared" si="23"/>
        <v>0</v>
      </c>
    </row>
    <row r="134" spans="1:16" s="90" customFormat="1" ht="18.75">
      <c r="A134" s="104"/>
      <c r="B134" s="41"/>
      <c r="C134" s="105" t="s">
        <v>18</v>
      </c>
      <c r="D134" s="41">
        <f>+D126+D128+D131</f>
        <v>0</v>
      </c>
      <c r="E134" s="41">
        <f aca="true" t="shared" si="28" ref="E134:O134">+E126+E128+E131</f>
        <v>0</v>
      </c>
      <c r="F134" s="41">
        <f t="shared" si="28"/>
        <v>0</v>
      </c>
      <c r="G134" s="41">
        <f>G126+G128+G131</f>
        <v>0</v>
      </c>
      <c r="H134" s="41">
        <f t="shared" si="28"/>
        <v>0</v>
      </c>
      <c r="I134" s="41">
        <f t="shared" si="28"/>
        <v>0</v>
      </c>
      <c r="J134" s="41">
        <f t="shared" si="28"/>
        <v>0</v>
      </c>
      <c r="K134" s="41">
        <f t="shared" si="28"/>
        <v>0</v>
      </c>
      <c r="L134" s="41">
        <f t="shared" si="28"/>
        <v>0</v>
      </c>
      <c r="M134" s="41">
        <f t="shared" si="28"/>
        <v>0</v>
      </c>
      <c r="N134" s="41">
        <f t="shared" si="28"/>
        <v>0</v>
      </c>
      <c r="O134" s="41">
        <f t="shared" si="28"/>
        <v>0</v>
      </c>
      <c r="P134" s="106">
        <f t="shared" si="23"/>
        <v>0</v>
      </c>
    </row>
    <row r="135" spans="1:16" s="90" customFormat="1" ht="18.75">
      <c r="A135" s="68"/>
      <c r="B135" s="69" t="s">
        <v>0</v>
      </c>
      <c r="C135" s="70" t="s">
        <v>16</v>
      </c>
      <c r="D135" s="4">
        <f aca="true" t="shared" si="29" ref="D135:M135">D132+D123+D99</f>
        <v>0</v>
      </c>
      <c r="E135" s="4">
        <f t="shared" si="29"/>
        <v>3.5911999999999997</v>
      </c>
      <c r="F135" s="4">
        <f t="shared" si="29"/>
        <v>1.6461999999999999</v>
      </c>
      <c r="G135" s="4">
        <f t="shared" si="29"/>
        <v>3.008</v>
      </c>
      <c r="H135" s="4">
        <f t="shared" si="29"/>
        <v>10.1845</v>
      </c>
      <c r="I135" s="4">
        <f t="shared" si="29"/>
        <v>13.8719</v>
      </c>
      <c r="J135" s="4">
        <f t="shared" si="29"/>
        <v>13.147000000000002</v>
      </c>
      <c r="K135" s="4">
        <f t="shared" si="29"/>
        <v>9.547699999999999</v>
      </c>
      <c r="L135" s="4">
        <f t="shared" si="29"/>
        <v>2.6584</v>
      </c>
      <c r="M135" s="4">
        <f t="shared" si="29"/>
        <v>1.184</v>
      </c>
      <c r="N135" s="4">
        <f>N132+N123+N99</f>
        <v>1.0948</v>
      </c>
      <c r="O135" s="4">
        <f>O132+O123+O99</f>
        <v>4.0836</v>
      </c>
      <c r="P135" s="14">
        <f>SUM(D135:O135)</f>
        <v>64.0173</v>
      </c>
    </row>
    <row r="136" spans="1:16" s="90" customFormat="1" ht="18.75">
      <c r="A136" s="68"/>
      <c r="B136" s="72" t="s">
        <v>161</v>
      </c>
      <c r="C136" s="73" t="s">
        <v>79</v>
      </c>
      <c r="D136" s="5">
        <f aca="true" t="shared" si="30" ref="D136:M136">D133</f>
        <v>0</v>
      </c>
      <c r="E136" s="5">
        <f t="shared" si="30"/>
        <v>0</v>
      </c>
      <c r="F136" s="5">
        <f t="shared" si="30"/>
        <v>0</v>
      </c>
      <c r="G136" s="5">
        <f t="shared" si="30"/>
        <v>0</v>
      </c>
      <c r="H136" s="5">
        <f t="shared" si="30"/>
        <v>0</v>
      </c>
      <c r="I136" s="5">
        <f t="shared" si="30"/>
        <v>0</v>
      </c>
      <c r="J136" s="5">
        <f t="shared" si="30"/>
        <v>0</v>
      </c>
      <c r="K136" s="5">
        <f t="shared" si="30"/>
        <v>0</v>
      </c>
      <c r="L136" s="5">
        <f t="shared" si="30"/>
        <v>0</v>
      </c>
      <c r="M136" s="5">
        <f t="shared" si="30"/>
        <v>0</v>
      </c>
      <c r="N136" s="5">
        <f>N133</f>
        <v>0</v>
      </c>
      <c r="O136" s="5">
        <f>O133</f>
        <v>0</v>
      </c>
      <c r="P136" s="15">
        <f>SUM(D136:O136)</f>
        <v>0</v>
      </c>
    </row>
    <row r="137" spans="1:16" s="90" customFormat="1" ht="19.5" thickBot="1">
      <c r="A137" s="74"/>
      <c r="B137" s="75"/>
      <c r="C137" s="76" t="s">
        <v>18</v>
      </c>
      <c r="D137" s="6">
        <f aca="true" t="shared" si="31" ref="D137:M137">D134+D124+D100</f>
        <v>0</v>
      </c>
      <c r="E137" s="6">
        <f t="shared" si="31"/>
        <v>2020.116</v>
      </c>
      <c r="F137" s="6">
        <f t="shared" si="31"/>
        <v>1574.524</v>
      </c>
      <c r="G137" s="6">
        <f t="shared" si="31"/>
        <v>2156.725</v>
      </c>
      <c r="H137" s="6">
        <f t="shared" si="31"/>
        <v>5991.067</v>
      </c>
      <c r="I137" s="6">
        <f t="shared" si="31"/>
        <v>8004.9490000000005</v>
      </c>
      <c r="J137" s="6">
        <f t="shared" si="31"/>
        <v>10140.797999999999</v>
      </c>
      <c r="K137" s="6">
        <f t="shared" si="31"/>
        <v>8657.225000000002</v>
      </c>
      <c r="L137" s="6">
        <f t="shared" si="31"/>
        <v>2621.92</v>
      </c>
      <c r="M137" s="6">
        <f t="shared" si="31"/>
        <v>1022.8700000000001</v>
      </c>
      <c r="N137" s="6">
        <f>N134+N124+N100</f>
        <v>856.2850000000001</v>
      </c>
      <c r="O137" s="6">
        <f>O134+O124+O100</f>
        <v>2257.675</v>
      </c>
      <c r="P137" s="7">
        <f>SUM(D137:O137)</f>
        <v>45304.15400000001</v>
      </c>
    </row>
    <row r="138" spans="15:16" ht="18.75">
      <c r="O138" s="77"/>
      <c r="P138" s="78" t="s">
        <v>92</v>
      </c>
    </row>
    <row r="140" ht="18.75">
      <c r="H140" s="25"/>
    </row>
    <row r="141" ht="18.75">
      <c r="H141" s="25"/>
    </row>
    <row r="142" ht="18.75">
      <c r="H142" s="25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="55" zoomScaleNormal="50" zoomScaleSheetLayoutView="55" zoomScalePageLayoutView="0" workbookViewId="0" topLeftCell="A1">
      <pane xSplit="3" ySplit="3" topLeftCell="E112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P137" sqref="P13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45" customWidth="1"/>
    <col min="17" max="16384" width="9.00390625" style="93" customWidth="1"/>
  </cols>
  <sheetData>
    <row r="1" spans="1:16" ht="32.25">
      <c r="A1" s="500" t="s">
        <v>196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5" ht="19.5" thickBot="1">
      <c r="A2" s="12" t="s">
        <v>86</v>
      </c>
      <c r="B2" s="47"/>
      <c r="C2" s="12"/>
      <c r="O2" s="12" t="s">
        <v>197</v>
      </c>
    </row>
    <row r="3" spans="1:16" ht="18.75">
      <c r="A3" s="48"/>
      <c r="B3" s="49"/>
      <c r="C3" s="49"/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4" t="s">
        <v>0</v>
      </c>
      <c r="B4" s="488" t="s">
        <v>15</v>
      </c>
      <c r="C4" s="65" t="s">
        <v>16</v>
      </c>
      <c r="D4" s="1">
        <f>SUM('㈱塩釜:牡鹿'!D4)</f>
        <v>2258.0935</v>
      </c>
      <c r="E4" s="1">
        <f>SUM('㈱塩釜:牡鹿'!E4)</f>
        <v>573.8289</v>
      </c>
      <c r="F4" s="1">
        <f>SUM('㈱塩釜:牡鹿'!F4)</f>
        <v>71.408</v>
      </c>
      <c r="G4" s="1">
        <f>SUM('㈱塩釜:牡鹿'!G4)</f>
        <v>0.01</v>
      </c>
      <c r="H4" s="1">
        <f>SUM('㈱塩釜:牡鹿'!H4)</f>
        <v>3.8539000000000003</v>
      </c>
      <c r="I4" s="1">
        <f>SUM('㈱塩釜:牡鹿'!I4)</f>
        <v>123.3049</v>
      </c>
      <c r="J4" s="1">
        <f>SUM('㈱塩釜:牡鹿'!J4)</f>
        <v>37.1052</v>
      </c>
      <c r="K4" s="1">
        <f>SUM('㈱塩釜:牡鹿'!K4)</f>
        <v>9.391</v>
      </c>
      <c r="L4" s="1">
        <f>SUM('㈱塩釜:牡鹿'!L4)</f>
        <v>24.6861</v>
      </c>
      <c r="M4" s="1">
        <f>SUM('㈱塩釜:牡鹿'!M4)</f>
        <v>60.382</v>
      </c>
      <c r="N4" s="1">
        <f>SUM('㈱塩釜:牡鹿'!N4)</f>
        <v>14.504399999999999</v>
      </c>
      <c r="O4" s="1">
        <f>SUM('㈱塩釜:牡鹿'!O4)</f>
        <v>54.0821</v>
      </c>
      <c r="P4" s="8">
        <f aca="true" t="shared" si="0" ref="P4:P35">SUM(D4:O4)</f>
        <v>3230.65</v>
      </c>
    </row>
    <row r="5" spans="1:16" ht="18.75">
      <c r="A5" s="54" t="s">
        <v>17</v>
      </c>
      <c r="B5" s="489"/>
      <c r="C5" s="58" t="s">
        <v>18</v>
      </c>
      <c r="D5" s="2">
        <f>SUM('㈱塩釜:牡鹿'!D5)</f>
        <v>101068.98400000001</v>
      </c>
      <c r="E5" s="2">
        <f>SUM('㈱塩釜:牡鹿'!E5)</f>
        <v>30023.453999999998</v>
      </c>
      <c r="F5" s="2">
        <f>SUM('㈱塩釜:牡鹿'!F5)</f>
        <v>2935.4280004386965</v>
      </c>
      <c r="G5" s="2">
        <f>SUM('㈱塩釜:牡鹿'!G5)</f>
        <v>1.6800003927186933</v>
      </c>
      <c r="H5" s="2">
        <f>SUM('㈱塩釜:牡鹿'!H5)</f>
        <v>2216.8920014781193</v>
      </c>
      <c r="I5" s="2">
        <f>SUM('㈱塩釜:牡鹿'!I5)</f>
        <v>20921.183009558965</v>
      </c>
      <c r="J5" s="2">
        <f>SUM('㈱塩釜:牡鹿'!J5)</f>
        <v>3337.6840019871584</v>
      </c>
      <c r="K5" s="2">
        <f>SUM('㈱塩釜:牡鹿'!K5)</f>
        <v>1279.817000676549</v>
      </c>
      <c r="L5" s="2">
        <f>SUM('㈱塩釜:牡鹿'!L5)</f>
        <v>11482.595000000001</v>
      </c>
      <c r="M5" s="2">
        <f>SUM('㈱塩釜:牡鹿'!M5)</f>
        <v>21473.041</v>
      </c>
      <c r="N5" s="2">
        <f>SUM('㈱塩釜:牡鹿'!N5)</f>
        <v>2776.317000154612</v>
      </c>
      <c r="O5" s="2">
        <f>SUM('㈱塩釜:牡鹿'!O5)</f>
        <v>5127.577000526331</v>
      </c>
      <c r="P5" s="9">
        <f t="shared" si="0"/>
        <v>202644.65201521319</v>
      </c>
    </row>
    <row r="6" spans="1:16" ht="18.75">
      <c r="A6" s="54" t="s">
        <v>19</v>
      </c>
      <c r="B6" s="56" t="s">
        <v>20</v>
      </c>
      <c r="C6" s="65" t="s">
        <v>16</v>
      </c>
      <c r="D6" s="1">
        <f>SUM('㈱塩釜:牡鹿'!D6)</f>
        <v>624.8109999999999</v>
      </c>
      <c r="E6" s="1">
        <f>SUM('㈱塩釜:牡鹿'!E6)</f>
        <v>167.188</v>
      </c>
      <c r="F6" s="1">
        <f>SUM('㈱塩釜:牡鹿'!F6)</f>
        <v>8.160599999999999</v>
      </c>
      <c r="G6" s="1">
        <f>SUM('㈱塩釜:牡鹿'!G6)</f>
        <v>0.282</v>
      </c>
      <c r="H6" s="1">
        <f>SUM('㈱塩釜:牡鹿'!H6)</f>
        <v>1279.1779999999999</v>
      </c>
      <c r="I6" s="1">
        <f>SUM('㈱塩釜:牡鹿'!I6)</f>
        <v>349.9678</v>
      </c>
      <c r="J6" s="1">
        <f>SUM('㈱塩釜:牡鹿'!J6)</f>
        <v>636.1978</v>
      </c>
      <c r="K6" s="1">
        <f>SUM('㈱塩釜:牡鹿'!K6)</f>
        <v>75.345</v>
      </c>
      <c r="L6" s="1">
        <f>SUM('㈱塩釜:牡鹿'!L6)</f>
        <v>55.266</v>
      </c>
      <c r="M6" s="1">
        <f>SUM('㈱塩釜:牡鹿'!M6)</f>
        <v>91.999</v>
      </c>
      <c r="N6" s="1">
        <f>SUM('㈱塩釜:牡鹿'!N6)</f>
        <v>299.092</v>
      </c>
      <c r="O6" s="1">
        <f>SUM('㈱塩釜:牡鹿'!O6)</f>
        <v>2551.0175000000004</v>
      </c>
      <c r="P6" s="8">
        <f t="shared" si="0"/>
        <v>6138.5046999999995</v>
      </c>
    </row>
    <row r="7" spans="1:16" ht="18.75">
      <c r="A7" s="54" t="s">
        <v>21</v>
      </c>
      <c r="B7" s="58" t="s">
        <v>153</v>
      </c>
      <c r="C7" s="58" t="s">
        <v>18</v>
      </c>
      <c r="D7" s="2">
        <f>SUM('㈱塩釜:牡鹿'!D7)</f>
        <v>22039.617000000002</v>
      </c>
      <c r="E7" s="2">
        <f>SUM('㈱塩釜:牡鹿'!E7)</f>
        <v>6807.37</v>
      </c>
      <c r="F7" s="2">
        <f>SUM('㈱塩釜:牡鹿'!F7)</f>
        <v>392.07</v>
      </c>
      <c r="G7" s="2">
        <f>SUM('㈱塩釜:牡鹿'!G7)</f>
        <v>141.855</v>
      </c>
      <c r="H7" s="2">
        <f>SUM('㈱塩釜:牡鹿'!H7)</f>
        <v>47204.149999999994</v>
      </c>
      <c r="I7" s="2">
        <f>SUM('㈱塩釜:牡鹿'!I7)</f>
        <v>9312.762999999999</v>
      </c>
      <c r="J7" s="2">
        <f>SUM('㈱塩釜:牡鹿'!J7)</f>
        <v>17667.240999999998</v>
      </c>
      <c r="K7" s="2">
        <f>SUM('㈱塩釜:牡鹿'!K7)</f>
        <v>2634.7780000000002</v>
      </c>
      <c r="L7" s="2">
        <f>SUM('㈱塩釜:牡鹿'!L7)</f>
        <v>1093.897</v>
      </c>
      <c r="M7" s="2">
        <f>SUM('㈱塩釜:牡鹿'!M7)</f>
        <v>1890.384</v>
      </c>
      <c r="N7" s="2">
        <f>SUM('㈱塩釜:牡鹿'!N7)</f>
        <v>7135.918000000001</v>
      </c>
      <c r="O7" s="2">
        <f>SUM('㈱塩釜:牡鹿'!O7)</f>
        <v>108556.295</v>
      </c>
      <c r="P7" s="9">
        <f t="shared" si="0"/>
        <v>224876.338</v>
      </c>
    </row>
    <row r="8" spans="1:16" ht="18.75">
      <c r="A8" s="54" t="s">
        <v>23</v>
      </c>
      <c r="B8" s="486" t="s">
        <v>194</v>
      </c>
      <c r="C8" s="65" t="s">
        <v>16</v>
      </c>
      <c r="D8" s="1">
        <f>+D4+D6</f>
        <v>2882.9044999999996</v>
      </c>
      <c r="E8" s="1">
        <f>+E4+E6</f>
        <v>741.0169</v>
      </c>
      <c r="F8" s="1">
        <f aca="true" t="shared" si="1" ref="F8:O8">+F4+F6</f>
        <v>79.5686</v>
      </c>
      <c r="G8" s="1">
        <f t="shared" si="1"/>
        <v>0.292</v>
      </c>
      <c r="H8" s="1">
        <f t="shared" si="1"/>
        <v>1283.0319</v>
      </c>
      <c r="I8" s="1">
        <f t="shared" si="1"/>
        <v>473.2727</v>
      </c>
      <c r="J8" s="1">
        <f t="shared" si="1"/>
        <v>673.303</v>
      </c>
      <c r="K8" s="1">
        <f t="shared" si="1"/>
        <v>84.736</v>
      </c>
      <c r="L8" s="1">
        <f t="shared" si="1"/>
        <v>79.9521</v>
      </c>
      <c r="M8" s="1">
        <f t="shared" si="1"/>
        <v>152.381</v>
      </c>
      <c r="N8" s="1">
        <f t="shared" si="1"/>
        <v>313.59639999999996</v>
      </c>
      <c r="O8" s="1">
        <f t="shared" si="1"/>
        <v>2605.0996000000005</v>
      </c>
      <c r="P8" s="8">
        <f t="shared" si="0"/>
        <v>9369.1547</v>
      </c>
    </row>
    <row r="9" spans="1:16" ht="18.75">
      <c r="A9" s="59"/>
      <c r="B9" s="487"/>
      <c r="C9" s="58" t="s">
        <v>18</v>
      </c>
      <c r="D9" s="2">
        <f>+D5+D7</f>
        <v>123108.60100000001</v>
      </c>
      <c r="E9" s="2">
        <f>+E5+E7</f>
        <v>36830.824</v>
      </c>
      <c r="F9" s="2">
        <f aca="true" t="shared" si="2" ref="F9:O9">+F5+F7</f>
        <v>3327.4980004386966</v>
      </c>
      <c r="G9" s="2">
        <f t="shared" si="2"/>
        <v>143.53500039271867</v>
      </c>
      <c r="H9" s="2">
        <f t="shared" si="2"/>
        <v>49421.04200147811</v>
      </c>
      <c r="I9" s="2">
        <f t="shared" si="2"/>
        <v>30233.946009558964</v>
      </c>
      <c r="J9" s="2">
        <f t="shared" si="2"/>
        <v>21004.925001987158</v>
      </c>
      <c r="K9" s="2">
        <f t="shared" si="2"/>
        <v>3914.5950006765493</v>
      </c>
      <c r="L9" s="2">
        <f t="shared" si="2"/>
        <v>12576.492000000002</v>
      </c>
      <c r="M9" s="2">
        <f t="shared" si="2"/>
        <v>23363.425000000003</v>
      </c>
      <c r="N9" s="2">
        <f t="shared" si="2"/>
        <v>9912.235000154613</v>
      </c>
      <c r="O9" s="2">
        <f t="shared" si="2"/>
        <v>113683.87200052633</v>
      </c>
      <c r="P9" s="9">
        <f t="shared" si="0"/>
        <v>427520.9900152132</v>
      </c>
    </row>
    <row r="10" spans="1:16" ht="18.75">
      <c r="A10" s="482" t="s">
        <v>198</v>
      </c>
      <c r="B10" s="483"/>
      <c r="C10" s="65" t="s">
        <v>16</v>
      </c>
      <c r="D10" s="1">
        <f>SUM('㈱塩釜:牡鹿'!D10)</f>
        <v>0.481</v>
      </c>
      <c r="E10" s="1">
        <f>SUM('㈱塩釜:牡鹿'!E10)</f>
        <v>1.5184</v>
      </c>
      <c r="F10" s="1">
        <f>SUM('㈱塩釜:牡鹿'!F10)</f>
        <v>0.747</v>
      </c>
      <c r="G10" s="1">
        <f>SUM('㈱塩釜:牡鹿'!G10)</f>
        <v>1.1669</v>
      </c>
      <c r="H10" s="1">
        <f>SUM('㈱塩釜:牡鹿'!H10)</f>
        <v>5.651999999999999</v>
      </c>
      <c r="I10" s="1">
        <f>SUM('㈱塩釜:牡鹿'!I10)</f>
        <v>1274.2108999999998</v>
      </c>
      <c r="J10" s="1">
        <f>SUM('㈱塩釜:牡鹿'!J10)</f>
        <v>10594.6413</v>
      </c>
      <c r="K10" s="1">
        <f>SUM('㈱塩釜:牡鹿'!K10)</f>
        <v>9920.953300000001</v>
      </c>
      <c r="L10" s="1">
        <f>SUM('㈱塩釜:牡鹿'!L10)</f>
        <v>8832.7708</v>
      </c>
      <c r="M10" s="1">
        <f>SUM('㈱塩釜:牡鹿'!M10)</f>
        <v>3537.39</v>
      </c>
      <c r="N10" s="1">
        <f>SUM('㈱塩釜:牡鹿'!N10)</f>
        <v>949.3465</v>
      </c>
      <c r="O10" s="1">
        <f>SUM('㈱塩釜:牡鹿'!O10)</f>
        <v>0.9857</v>
      </c>
      <c r="P10" s="8">
        <f t="shared" si="0"/>
        <v>35119.8638</v>
      </c>
    </row>
    <row r="11" spans="1:16" ht="18.75">
      <c r="A11" s="484"/>
      <c r="B11" s="485"/>
      <c r="C11" s="58" t="s">
        <v>18</v>
      </c>
      <c r="D11" s="2">
        <f>SUM('㈱塩釜:牡鹿'!D11)</f>
        <v>113.94800225844176</v>
      </c>
      <c r="E11" s="2">
        <f>SUM('㈱塩釜:牡鹿'!E11)</f>
        <v>506.3798512708056</v>
      </c>
      <c r="F11" s="2">
        <f>SUM('㈱塩釜:牡鹿'!F11)</f>
        <v>469.8599460563226</v>
      </c>
      <c r="G11" s="2">
        <f>SUM('㈱塩釜:牡鹿'!G11)</f>
        <v>603.702589419592</v>
      </c>
      <c r="H11" s="2">
        <f>SUM('㈱塩釜:牡鹿'!H11)</f>
        <v>3298.6070078477896</v>
      </c>
      <c r="I11" s="2">
        <f>SUM('㈱塩釜:牡鹿'!I11)</f>
        <v>358758.70116640674</v>
      </c>
      <c r="J11" s="2">
        <f>SUM('㈱塩釜:牡鹿'!J11)</f>
        <v>2393943.6441025464</v>
      </c>
      <c r="K11" s="2">
        <f>SUM('㈱塩釜:牡鹿'!K11)</f>
        <v>2749939.6774856085</v>
      </c>
      <c r="L11" s="2">
        <f>SUM('㈱塩釜:牡鹿'!L11)</f>
        <v>2202759.1616456327</v>
      </c>
      <c r="M11" s="2">
        <f>SUM('㈱塩釜:牡鹿'!M11)</f>
        <v>1333517.2351622463</v>
      </c>
      <c r="N11" s="2">
        <f>SUM('㈱塩釜:牡鹿'!N11)</f>
        <v>514263.3841189781</v>
      </c>
      <c r="O11" s="2">
        <f>SUM('㈱塩釜:牡鹿'!O11)</f>
        <v>274.2342518576766</v>
      </c>
      <c r="P11" s="9">
        <f t="shared" si="0"/>
        <v>9558448.535330128</v>
      </c>
    </row>
    <row r="12" spans="1:16" ht="18.75">
      <c r="A12" s="60"/>
      <c r="B12" s="488" t="s">
        <v>26</v>
      </c>
      <c r="C12" s="65" t="s">
        <v>16</v>
      </c>
      <c r="D12" s="1">
        <f>SUM('㈱塩釜:牡鹿'!D12)</f>
        <v>7.4663</v>
      </c>
      <c r="E12" s="1">
        <f>SUM('㈱塩釜:牡鹿'!E12)</f>
        <v>7.731</v>
      </c>
      <c r="F12" s="1">
        <f>SUM('㈱塩釜:牡鹿'!F12)</f>
        <v>10.490999999999998</v>
      </c>
      <c r="G12" s="1">
        <f>SUM('㈱塩釜:牡鹿'!G12)</f>
        <v>12.9168</v>
      </c>
      <c r="H12" s="1">
        <f>SUM('㈱塩釜:牡鹿'!H12)</f>
        <v>16.2263</v>
      </c>
      <c r="I12" s="1">
        <f>SUM('㈱塩釜:牡鹿'!I12)</f>
        <v>19.5003</v>
      </c>
      <c r="J12" s="1">
        <f>SUM('㈱塩釜:牡鹿'!J12)</f>
        <v>11.961700000000002</v>
      </c>
      <c r="K12" s="1">
        <f>SUM('㈱塩釜:牡鹿'!K12)</f>
        <v>167.32829999999998</v>
      </c>
      <c r="L12" s="1">
        <f>SUM('㈱塩釜:牡鹿'!L12)</f>
        <v>39.81739999999999</v>
      </c>
      <c r="M12" s="1">
        <f>SUM('㈱塩釜:牡鹿'!M12)</f>
        <v>5.655600000000001</v>
      </c>
      <c r="N12" s="1">
        <f>SUM('㈱塩釜:牡鹿'!N12)</f>
        <v>4.4301</v>
      </c>
      <c r="O12" s="1">
        <f>SUM('㈱塩釜:牡鹿'!O12)</f>
        <v>15.772099999999998</v>
      </c>
      <c r="P12" s="8">
        <f t="shared" si="0"/>
        <v>319.29689999999994</v>
      </c>
    </row>
    <row r="13" spans="1:16" ht="18.75">
      <c r="A13" s="53" t="s">
        <v>0</v>
      </c>
      <c r="B13" s="489"/>
      <c r="C13" s="58" t="s">
        <v>18</v>
      </c>
      <c r="D13" s="2">
        <f>SUM('㈱塩釜:牡鹿'!D13)</f>
        <v>28196.603210346948</v>
      </c>
      <c r="E13" s="2">
        <f>SUM('㈱塩釜:牡鹿'!E13)</f>
        <v>25219.703612730576</v>
      </c>
      <c r="F13" s="2">
        <f>SUM('㈱塩釜:牡鹿'!F13)</f>
        <v>34615.54737160631</v>
      </c>
      <c r="G13" s="2">
        <f>SUM('㈱塩釜:牡鹿'!G13)</f>
        <v>40292.36897940946</v>
      </c>
      <c r="H13" s="2">
        <f>SUM('㈱塩釜:牡鹿'!H13)</f>
        <v>46587.02120643537</v>
      </c>
      <c r="I13" s="2">
        <f>SUM('㈱塩釜:牡鹿'!I13)</f>
        <v>50121.30014318208</v>
      </c>
      <c r="J13" s="2">
        <f>SUM('㈱塩釜:牡鹿'!J13)</f>
        <v>31243.836760988303</v>
      </c>
      <c r="K13" s="2">
        <f>SUM('㈱塩釜:牡鹿'!K13)</f>
        <v>400055.5224307576</v>
      </c>
      <c r="L13" s="2">
        <f>SUM('㈱塩釜:牡鹿'!L13)</f>
        <v>101803.40066221668</v>
      </c>
      <c r="M13" s="2">
        <f>SUM('㈱塩釜:牡鹿'!M13)</f>
        <v>17557.01372116205</v>
      </c>
      <c r="N13" s="2">
        <f>SUM('㈱塩釜:牡鹿'!N13)</f>
        <v>15389.179933596257</v>
      </c>
      <c r="O13" s="2">
        <f>SUM('㈱塩釜:牡鹿'!O13)</f>
        <v>59697.46312837153</v>
      </c>
      <c r="P13" s="9">
        <f t="shared" si="0"/>
        <v>850778.9611608032</v>
      </c>
    </row>
    <row r="14" spans="1:16" ht="18.75">
      <c r="A14" s="54" t="s">
        <v>27</v>
      </c>
      <c r="B14" s="488" t="s">
        <v>28</v>
      </c>
      <c r="C14" s="65" t="s">
        <v>16</v>
      </c>
      <c r="D14" s="1">
        <f>SUM('㈱塩釜:牡鹿'!D14)</f>
        <v>7.9779</v>
      </c>
      <c r="E14" s="1">
        <f>SUM('㈱塩釜:牡鹿'!E14)</f>
        <v>2.1335</v>
      </c>
      <c r="F14" s="1">
        <f>SUM('㈱塩釜:牡鹿'!F14)</f>
        <v>25.6766</v>
      </c>
      <c r="G14" s="1">
        <f>SUM('㈱塩釜:牡鹿'!G14)</f>
        <v>26.5594</v>
      </c>
      <c r="H14" s="1">
        <f>SUM('㈱塩釜:牡鹿'!H14)</f>
        <v>9.0424</v>
      </c>
      <c r="I14" s="1">
        <f>SUM('㈱塩釜:牡鹿'!I14)</f>
        <v>40.9989</v>
      </c>
      <c r="J14" s="1">
        <f>SUM('㈱塩釜:牡鹿'!J14)</f>
        <v>7.544300000000001</v>
      </c>
      <c r="K14" s="1">
        <f>SUM('㈱塩釜:牡鹿'!K14)</f>
        <v>24.0039</v>
      </c>
      <c r="L14" s="1">
        <f>SUM('㈱塩釜:牡鹿'!L14)</f>
        <v>22.7417</v>
      </c>
      <c r="M14" s="1">
        <f>SUM('㈱塩釜:牡鹿'!M14)</f>
        <v>15.6965</v>
      </c>
      <c r="N14" s="1">
        <f>SUM('㈱塩釜:牡鹿'!N14)</f>
        <v>15.8133</v>
      </c>
      <c r="O14" s="1">
        <f>SUM('㈱塩釜:牡鹿'!O14)</f>
        <v>2.9947</v>
      </c>
      <c r="P14" s="8">
        <f t="shared" si="0"/>
        <v>201.18310000000002</v>
      </c>
    </row>
    <row r="15" spans="1:16" ht="18.75">
      <c r="A15" s="54" t="s">
        <v>0</v>
      </c>
      <c r="B15" s="489"/>
      <c r="C15" s="58" t="s">
        <v>18</v>
      </c>
      <c r="D15" s="2">
        <f>SUM('㈱塩釜:牡鹿'!D15)</f>
        <v>7363.796778152821</v>
      </c>
      <c r="E15" s="2">
        <f>SUM('㈱塩釜:牡鹿'!E15)</f>
        <v>1106.6771065993796</v>
      </c>
      <c r="F15" s="2">
        <f>SUM('㈱塩釜:牡鹿'!F15)</f>
        <v>13815.606683160626</v>
      </c>
      <c r="G15" s="2">
        <f>SUM('㈱塩釜:牡鹿'!G15)</f>
        <v>16551.48484817684</v>
      </c>
      <c r="H15" s="2">
        <f>SUM('㈱塩釜:牡鹿'!H15)</f>
        <v>9203.027968127724</v>
      </c>
      <c r="I15" s="2">
        <f>SUM('㈱塩釜:牡鹿'!I15)</f>
        <v>57408.9441450238</v>
      </c>
      <c r="J15" s="2">
        <f>SUM('㈱塩釜:牡鹿'!J15)</f>
        <v>8712.990381459691</v>
      </c>
      <c r="K15" s="2">
        <f>SUM('㈱塩釜:牡鹿'!K15)</f>
        <v>21552.41981286212</v>
      </c>
      <c r="L15" s="2">
        <f>SUM('㈱塩釜:牡鹿'!L15)</f>
        <v>19901.190351685877</v>
      </c>
      <c r="M15" s="2">
        <f>SUM('㈱塩釜:牡鹿'!M15)</f>
        <v>17589.74327644154</v>
      </c>
      <c r="N15" s="2">
        <f>SUM('㈱塩釜:牡鹿'!N15)</f>
        <v>19217.5008204525</v>
      </c>
      <c r="O15" s="2">
        <f>SUM('㈱塩釜:牡鹿'!O15)</f>
        <v>2670.496226905473</v>
      </c>
      <c r="P15" s="9">
        <f t="shared" si="0"/>
        <v>195093.87839904838</v>
      </c>
    </row>
    <row r="16" spans="1:16" ht="18.75">
      <c r="A16" s="54" t="s">
        <v>29</v>
      </c>
      <c r="B16" s="488" t="s">
        <v>30</v>
      </c>
      <c r="C16" s="65" t="s">
        <v>16</v>
      </c>
      <c r="D16" s="1">
        <f>SUM('㈱塩釜:牡鹿'!D16)</f>
        <v>222.31975000000003</v>
      </c>
      <c r="E16" s="1">
        <f>SUM('㈱塩釜:牡鹿'!E16)</f>
        <v>136.14530000000002</v>
      </c>
      <c r="F16" s="1">
        <f>SUM('㈱塩釜:牡鹿'!F16)</f>
        <v>136.85180000000003</v>
      </c>
      <c r="G16" s="1">
        <f>SUM('㈱塩釜:牡鹿'!G16)</f>
        <v>103.7775</v>
      </c>
      <c r="H16" s="1">
        <f>SUM('㈱塩釜:牡鹿'!H16)</f>
        <v>126.50639999999999</v>
      </c>
      <c r="I16" s="1">
        <f>SUM('㈱塩釜:牡鹿'!I16)</f>
        <v>190.5686</v>
      </c>
      <c r="J16" s="1">
        <f>SUM('㈱塩釜:牡鹿'!J16)</f>
        <v>656.5785000000001</v>
      </c>
      <c r="K16" s="1">
        <f>SUM('㈱塩釜:牡鹿'!K16)</f>
        <v>585.2342000000001</v>
      </c>
      <c r="L16" s="1">
        <f>SUM('㈱塩釜:牡鹿'!L16)</f>
        <v>296.8909</v>
      </c>
      <c r="M16" s="1">
        <f>SUM('㈱塩釜:牡鹿'!M16)</f>
        <v>576.6964</v>
      </c>
      <c r="N16" s="1">
        <f>SUM('㈱塩釜:牡鹿'!N16)</f>
        <v>546.0244</v>
      </c>
      <c r="O16" s="1">
        <f>SUM('㈱塩釜:牡鹿'!O16)</f>
        <v>298.90849999999995</v>
      </c>
      <c r="P16" s="8">
        <f t="shared" si="0"/>
        <v>3876.502250000001</v>
      </c>
    </row>
    <row r="17" spans="1:16" ht="18.75">
      <c r="A17" s="54"/>
      <c r="B17" s="489"/>
      <c r="C17" s="58" t="s">
        <v>18</v>
      </c>
      <c r="D17" s="2">
        <f>SUM('㈱塩釜:牡鹿'!D17)</f>
        <v>256609.72741511613</v>
      </c>
      <c r="E17" s="2">
        <f>SUM('㈱塩釜:牡鹿'!E17)</f>
        <v>154300.48156063093</v>
      </c>
      <c r="F17" s="2">
        <f>SUM('㈱塩釜:牡鹿'!F17)</f>
        <v>178884.85727064824</v>
      </c>
      <c r="G17" s="2">
        <f>SUM('㈱塩釜:牡鹿'!G17)</f>
        <v>139791.42286534357</v>
      </c>
      <c r="H17" s="2">
        <f>SUM('㈱塩釜:牡鹿'!H17)</f>
        <v>152001.03335912246</v>
      </c>
      <c r="I17" s="2">
        <f>SUM('㈱塩釜:牡鹿'!I17)</f>
        <v>164752.77364321885</v>
      </c>
      <c r="J17" s="2">
        <f>SUM('㈱塩釜:牡鹿'!J17)</f>
        <v>264879.18690142204</v>
      </c>
      <c r="K17" s="2">
        <f>SUM('㈱塩釜:牡鹿'!K17)</f>
        <v>343150.9174414813</v>
      </c>
      <c r="L17" s="2">
        <f>SUM('㈱塩釜:牡鹿'!L17)</f>
        <v>456060.11738158436</v>
      </c>
      <c r="M17" s="2">
        <f>SUM('㈱塩釜:牡鹿'!M17)</f>
        <v>832834.9553950381</v>
      </c>
      <c r="N17" s="2">
        <f>SUM('㈱塩釜:牡鹿'!N17)</f>
        <v>726388.4585637602</v>
      </c>
      <c r="O17" s="2">
        <f>SUM('㈱塩釜:牡鹿'!O17)</f>
        <v>467588.3968942586</v>
      </c>
      <c r="P17" s="9">
        <f t="shared" si="0"/>
        <v>4137242.328691624</v>
      </c>
    </row>
    <row r="18" spans="1:16" ht="18.75">
      <c r="A18" s="54" t="s">
        <v>31</v>
      </c>
      <c r="B18" s="56" t="s">
        <v>108</v>
      </c>
      <c r="C18" s="65" t="s">
        <v>16</v>
      </c>
      <c r="D18" s="1">
        <f>SUM('㈱塩釜:牡鹿'!D18)</f>
        <v>13.1064</v>
      </c>
      <c r="E18" s="1">
        <f>SUM('㈱塩釜:牡鹿'!E18)</f>
        <v>20.854599999999998</v>
      </c>
      <c r="F18" s="1">
        <f>SUM('㈱塩釜:牡鹿'!F18)</f>
        <v>43.9405</v>
      </c>
      <c r="G18" s="1">
        <f>SUM('㈱塩釜:牡鹿'!G18)</f>
        <v>57.242599999999996</v>
      </c>
      <c r="H18" s="1">
        <f>SUM('㈱塩釜:牡鹿'!H18)</f>
        <v>22.5391</v>
      </c>
      <c r="I18" s="1">
        <f>SUM('㈱塩釜:牡鹿'!I18)</f>
        <v>135.344</v>
      </c>
      <c r="J18" s="1">
        <f>SUM('㈱塩釜:牡鹿'!J18)</f>
        <v>318.379</v>
      </c>
      <c r="K18" s="1">
        <f>SUM('㈱塩釜:牡鹿'!K18)</f>
        <v>954.5161</v>
      </c>
      <c r="L18" s="1">
        <f>SUM('㈱塩釜:牡鹿'!L18)</f>
        <v>1015.7319</v>
      </c>
      <c r="M18" s="1">
        <f>SUM('㈱塩釜:牡鹿'!M18)</f>
        <v>17.8531</v>
      </c>
      <c r="N18" s="1">
        <f>SUM('㈱塩釜:牡鹿'!N18)</f>
        <v>15.1148</v>
      </c>
      <c r="O18" s="1">
        <f>SUM('㈱塩釜:牡鹿'!O18)</f>
        <v>10.2156</v>
      </c>
      <c r="P18" s="8">
        <f t="shared" si="0"/>
        <v>2624.8376999999996</v>
      </c>
    </row>
    <row r="19" spans="1:16" ht="18.75">
      <c r="A19" s="54"/>
      <c r="B19" s="58" t="s">
        <v>109</v>
      </c>
      <c r="C19" s="58" t="s">
        <v>18</v>
      </c>
      <c r="D19" s="2">
        <f>SUM('㈱塩釜:牡鹿'!D19)</f>
        <v>12552.382634437967</v>
      </c>
      <c r="E19" s="2">
        <f>SUM('㈱塩釜:牡鹿'!E19)</f>
        <v>14963.55342072841</v>
      </c>
      <c r="F19" s="2">
        <f>SUM('㈱塩釜:牡鹿'!F19)</f>
        <v>36169.71635181799</v>
      </c>
      <c r="G19" s="2">
        <f>SUM('㈱塩釜:牡鹿'!G19)</f>
        <v>41309.35328853583</v>
      </c>
      <c r="H19" s="2">
        <f>SUM('㈱塩釜:牡鹿'!H19)</f>
        <v>12914.919011175936</v>
      </c>
      <c r="I19" s="2">
        <f>SUM('㈱塩釜:牡鹿'!I19)</f>
        <v>61509.245290867286</v>
      </c>
      <c r="J19" s="2">
        <f>SUM('㈱塩釜:牡鹿'!J19)</f>
        <v>118065.96054632106</v>
      </c>
      <c r="K19" s="2">
        <f>SUM('㈱塩釜:牡鹿'!K19)</f>
        <v>394013.4496665437</v>
      </c>
      <c r="L19" s="2">
        <f>SUM('㈱塩釜:牡鹿'!L19)</f>
        <v>552692.3291573041</v>
      </c>
      <c r="M19" s="2">
        <f>SUM('㈱塩釜:牡鹿'!M19)</f>
        <v>16581.11824355993</v>
      </c>
      <c r="N19" s="2">
        <f>SUM('㈱塩釜:牡鹿'!N19)</f>
        <v>14595.203370881196</v>
      </c>
      <c r="O19" s="2">
        <f>SUM('㈱塩釜:牡鹿'!O19)</f>
        <v>11941.770290976168</v>
      </c>
      <c r="P19" s="9">
        <f t="shared" si="0"/>
        <v>1287309.0012731496</v>
      </c>
    </row>
    <row r="20" spans="1:16" ht="18.75">
      <c r="A20" s="54" t="s">
        <v>23</v>
      </c>
      <c r="B20" s="488" t="s">
        <v>32</v>
      </c>
      <c r="C20" s="65" t="s">
        <v>16</v>
      </c>
      <c r="D20" s="1">
        <f>SUM('㈱塩釜:牡鹿'!D20)</f>
        <v>631.7564000000001</v>
      </c>
      <c r="E20" s="1">
        <f>SUM('㈱塩釜:牡鹿'!E20)</f>
        <v>366.7038</v>
      </c>
      <c r="F20" s="1">
        <f>SUM('㈱塩釜:牡鹿'!F20)</f>
        <v>237.7033</v>
      </c>
      <c r="G20" s="1">
        <f>SUM('㈱塩釜:牡鹿'!G20)</f>
        <v>186.9611</v>
      </c>
      <c r="H20" s="1">
        <f>SUM('㈱塩釜:牡鹿'!H20)</f>
        <v>185.01170000000002</v>
      </c>
      <c r="I20" s="1">
        <f>SUM('㈱塩釜:牡鹿'!I20)</f>
        <v>3510.8938</v>
      </c>
      <c r="J20" s="1">
        <f>SUM('㈱塩釜:牡鹿'!J20)</f>
        <v>2273.5604</v>
      </c>
      <c r="K20" s="1">
        <f>SUM('㈱塩釜:牡鹿'!K20)</f>
        <v>174.4518</v>
      </c>
      <c r="L20" s="1">
        <f>SUM('㈱塩釜:牡鹿'!L20)</f>
        <v>27.004</v>
      </c>
      <c r="M20" s="1">
        <f>SUM('㈱塩釜:牡鹿'!M20)</f>
        <v>209.7696</v>
      </c>
      <c r="N20" s="1">
        <f>SUM('㈱塩釜:牡鹿'!N20)</f>
        <v>1053.3754</v>
      </c>
      <c r="O20" s="1">
        <f>SUM('㈱塩釜:牡鹿'!O20)</f>
        <v>644.14455</v>
      </c>
      <c r="P20" s="8">
        <f t="shared" si="0"/>
        <v>9501.33585</v>
      </c>
    </row>
    <row r="21" spans="1:16" ht="18.75">
      <c r="A21" s="54"/>
      <c r="B21" s="489"/>
      <c r="C21" s="58" t="s">
        <v>18</v>
      </c>
      <c r="D21" s="2">
        <f>SUM('㈱塩釜:牡鹿'!D21)</f>
        <v>192917.93584976744</v>
      </c>
      <c r="E21" s="2">
        <f>SUM('㈱塩釜:牡鹿'!E21)</f>
        <v>147100.1186575952</v>
      </c>
      <c r="F21" s="2">
        <f>SUM('㈱塩釜:牡鹿'!F21)</f>
        <v>125841.79993569724</v>
      </c>
      <c r="G21" s="2">
        <f>SUM('㈱塩釜:牡鹿'!G21)</f>
        <v>89967.5476035441</v>
      </c>
      <c r="H21" s="2">
        <f>SUM('㈱塩釜:牡鹿'!H21)</f>
        <v>55018.53643899089</v>
      </c>
      <c r="I21" s="2">
        <f>SUM('㈱塩釜:牡鹿'!I21)</f>
        <v>879968.7942271436</v>
      </c>
      <c r="J21" s="2">
        <f>SUM('㈱塩釜:牡鹿'!J21)</f>
        <v>525036.0514073843</v>
      </c>
      <c r="K21" s="2">
        <f>SUM('㈱塩釜:牡鹿'!K21)</f>
        <v>49911.21010581177</v>
      </c>
      <c r="L21" s="2">
        <f>SUM('㈱塩釜:牡鹿'!L21)</f>
        <v>11364.6416281793</v>
      </c>
      <c r="M21" s="2">
        <f>SUM('㈱塩釜:牡鹿'!M21)</f>
        <v>103147.09973434375</v>
      </c>
      <c r="N21" s="2">
        <f>SUM('㈱塩釜:牡鹿'!N21)</f>
        <v>401986.6607311297</v>
      </c>
      <c r="O21" s="2">
        <f>SUM('㈱塩釜:牡鹿'!O21)</f>
        <v>209036.81943752052</v>
      </c>
      <c r="P21" s="9">
        <f t="shared" si="0"/>
        <v>2791297.215757108</v>
      </c>
    </row>
    <row r="22" spans="1:16" ht="18.75">
      <c r="A22" s="54"/>
      <c r="B22" s="486" t="s">
        <v>177</v>
      </c>
      <c r="C22" s="65" t="s">
        <v>16</v>
      </c>
      <c r="D22" s="1">
        <f>+D12+D14+D16+D18+D20</f>
        <v>882.6267500000001</v>
      </c>
      <c r="E22" s="1">
        <f>+E12+E14+E16+E18+E20</f>
        <v>533.5682</v>
      </c>
      <c r="F22" s="1">
        <f aca="true" t="shared" si="3" ref="F22:O22">+F12+F14+F16+F18+F20</f>
        <v>454.6632</v>
      </c>
      <c r="G22" s="1">
        <f t="shared" si="3"/>
        <v>387.4574</v>
      </c>
      <c r="H22" s="1">
        <f t="shared" si="3"/>
        <v>359.3259</v>
      </c>
      <c r="I22" s="1">
        <f t="shared" si="3"/>
        <v>3897.3055999999997</v>
      </c>
      <c r="J22" s="1">
        <f t="shared" si="3"/>
        <v>3268.0239</v>
      </c>
      <c r="K22" s="1">
        <f t="shared" si="3"/>
        <v>1905.5343000000003</v>
      </c>
      <c r="L22" s="1">
        <f t="shared" si="3"/>
        <v>1402.1859</v>
      </c>
      <c r="M22" s="1">
        <f t="shared" si="3"/>
        <v>825.6712</v>
      </c>
      <c r="N22" s="1">
        <f t="shared" si="3"/>
        <v>1634.7579999999998</v>
      </c>
      <c r="O22" s="1">
        <f t="shared" si="3"/>
        <v>972.0354499999999</v>
      </c>
      <c r="P22" s="8">
        <f t="shared" si="0"/>
        <v>16523.1558</v>
      </c>
    </row>
    <row r="23" spans="1:16" ht="18.75">
      <c r="A23" s="48"/>
      <c r="B23" s="487"/>
      <c r="C23" s="58" t="s">
        <v>18</v>
      </c>
      <c r="D23" s="2">
        <f>+D13+D15+D17+D19+D21</f>
        <v>497640.4458878214</v>
      </c>
      <c r="E23" s="2">
        <f>+E13+E15+E17+E19+E21</f>
        <v>342690.5343582845</v>
      </c>
      <c r="F23" s="2">
        <f aca="true" t="shared" si="4" ref="F23:O23">+F13+F15+F17+F19+F21</f>
        <v>389327.5276129304</v>
      </c>
      <c r="G23" s="2">
        <f t="shared" si="4"/>
        <v>327912.1775850098</v>
      </c>
      <c r="H23" s="2">
        <f t="shared" si="4"/>
        <v>275724.5379838524</v>
      </c>
      <c r="I23" s="2">
        <f t="shared" si="4"/>
        <v>1213761.0574494356</v>
      </c>
      <c r="J23" s="2">
        <f t="shared" si="4"/>
        <v>947938.0259975754</v>
      </c>
      <c r="K23" s="2">
        <f t="shared" si="4"/>
        <v>1208683.5194574564</v>
      </c>
      <c r="L23" s="2">
        <f t="shared" si="4"/>
        <v>1141821.6791809704</v>
      </c>
      <c r="M23" s="2">
        <f t="shared" si="4"/>
        <v>987709.9303705454</v>
      </c>
      <c r="N23" s="2">
        <f t="shared" si="4"/>
        <v>1177577.0034198198</v>
      </c>
      <c r="O23" s="2">
        <f t="shared" si="4"/>
        <v>750934.9459780322</v>
      </c>
      <c r="P23" s="9">
        <f t="shared" si="0"/>
        <v>9261721.385281734</v>
      </c>
    </row>
    <row r="24" spans="1:16" ht="18.75">
      <c r="A24" s="54" t="s">
        <v>0</v>
      </c>
      <c r="B24" s="488" t="s">
        <v>33</v>
      </c>
      <c r="C24" s="65" t="s">
        <v>16</v>
      </c>
      <c r="D24" s="1">
        <f>SUM('㈱塩釜:牡鹿'!D24)</f>
        <v>215.5417</v>
      </c>
      <c r="E24" s="1">
        <f>SUM('㈱塩釜:牡鹿'!E24)</f>
        <v>209.38660000000002</v>
      </c>
      <c r="F24" s="1">
        <f>SUM('㈱塩釜:牡鹿'!F24)</f>
        <v>163.7954</v>
      </c>
      <c r="G24" s="1">
        <f>SUM('㈱塩釜:牡鹿'!G24)</f>
        <v>144.25390000000002</v>
      </c>
      <c r="H24" s="1">
        <f>SUM('㈱塩釜:牡鹿'!H24)</f>
        <v>138.4241</v>
      </c>
      <c r="I24" s="1">
        <f>SUM('㈱塩釜:牡鹿'!I24)</f>
        <v>99.24170000000001</v>
      </c>
      <c r="J24" s="1">
        <f>SUM('㈱塩釜:牡鹿'!J24)</f>
        <v>127.2589</v>
      </c>
      <c r="K24" s="1">
        <f>SUM('㈱塩釜:牡鹿'!K24)</f>
        <v>190.4699</v>
      </c>
      <c r="L24" s="1">
        <f>SUM('㈱塩釜:牡鹿'!L24)</f>
        <v>207.16230000000002</v>
      </c>
      <c r="M24" s="1">
        <f>SUM('㈱塩釜:牡鹿'!M24)</f>
        <v>188.6299</v>
      </c>
      <c r="N24" s="1">
        <f>SUM('㈱塩釜:牡鹿'!N24)</f>
        <v>306.9356</v>
      </c>
      <c r="O24" s="1">
        <f>SUM('㈱塩釜:牡鹿'!O24)</f>
        <v>315.83025</v>
      </c>
      <c r="P24" s="8">
        <f t="shared" si="0"/>
        <v>2306.9302500000003</v>
      </c>
    </row>
    <row r="25" spans="1:16" ht="18.75">
      <c r="A25" s="54" t="s">
        <v>34</v>
      </c>
      <c r="B25" s="489"/>
      <c r="C25" s="58" t="s">
        <v>18</v>
      </c>
      <c r="D25" s="2">
        <f>SUM('㈱塩釜:牡鹿'!D25)</f>
        <v>188108.74172070777</v>
      </c>
      <c r="E25" s="2">
        <f>SUM('㈱塩釜:牡鹿'!E25)</f>
        <v>201907.06347249894</v>
      </c>
      <c r="F25" s="2">
        <f>SUM('㈱塩釜:牡鹿'!F25)</f>
        <v>182543.50906211275</v>
      </c>
      <c r="G25" s="2">
        <f>SUM('㈱塩釜:牡鹿'!G25)</f>
        <v>151072.9174515774</v>
      </c>
      <c r="H25" s="2">
        <f>SUM('㈱塩釜:牡鹿'!H25)</f>
        <v>140086.7919097265</v>
      </c>
      <c r="I25" s="2">
        <f>SUM('㈱塩釜:牡鹿'!I25)</f>
        <v>101393.89815679818</v>
      </c>
      <c r="J25" s="2">
        <f>SUM('㈱塩釜:牡鹿'!J25)</f>
        <v>116379.9019557281</v>
      </c>
      <c r="K25" s="2">
        <f>SUM('㈱塩釜:牡鹿'!K25)</f>
        <v>135630.98969822316</v>
      </c>
      <c r="L25" s="2">
        <f>SUM('㈱塩釜:牡鹿'!L25)</f>
        <v>139684.21068118364</v>
      </c>
      <c r="M25" s="2">
        <f>SUM('㈱塩釜:牡鹿'!M25)</f>
        <v>173301.55813625696</v>
      </c>
      <c r="N25" s="2">
        <f>SUM('㈱塩釜:牡鹿'!N25)</f>
        <v>233397.77910465575</v>
      </c>
      <c r="O25" s="2">
        <f>SUM('㈱塩釜:牡鹿'!O25)</f>
        <v>253247.0661418008</v>
      </c>
      <c r="P25" s="9">
        <f t="shared" si="0"/>
        <v>2016754.42749127</v>
      </c>
    </row>
    <row r="26" spans="1:16" ht="18.75">
      <c r="A26" s="54" t="s">
        <v>35</v>
      </c>
      <c r="B26" s="56" t="s">
        <v>20</v>
      </c>
      <c r="C26" s="65" t="s">
        <v>16</v>
      </c>
      <c r="D26" s="1">
        <f>SUM('㈱塩釜:牡鹿'!D26)</f>
        <v>16.2182</v>
      </c>
      <c r="E26" s="1">
        <f>SUM('㈱塩釜:牡鹿'!E26)</f>
        <v>18.774400000000004</v>
      </c>
      <c r="F26" s="1">
        <f>SUM('㈱塩釜:牡鹿'!F26)</f>
        <v>25.0453</v>
      </c>
      <c r="G26" s="1">
        <f>SUM('㈱塩釜:牡鹿'!G26)</f>
        <v>21.077399999999997</v>
      </c>
      <c r="H26" s="1">
        <f>SUM('㈱塩釜:牡鹿'!H26)</f>
        <v>16.9808</v>
      </c>
      <c r="I26" s="1">
        <f>SUM('㈱塩釜:牡鹿'!I26)</f>
        <v>34.450100000000006</v>
      </c>
      <c r="J26" s="1">
        <f>SUM('㈱塩釜:牡鹿'!J26)</f>
        <v>111.974</v>
      </c>
      <c r="K26" s="1">
        <f>SUM('㈱塩釜:牡鹿'!K26)</f>
        <v>302.142</v>
      </c>
      <c r="L26" s="1">
        <f>SUM('㈱塩釜:牡鹿'!L26)</f>
        <v>168.4431</v>
      </c>
      <c r="M26" s="1">
        <f>SUM('㈱塩釜:牡鹿'!M26)</f>
        <v>146.09539999999998</v>
      </c>
      <c r="N26" s="1">
        <f>SUM('㈱塩釜:牡鹿'!N26)</f>
        <v>104.4803</v>
      </c>
      <c r="O26" s="1">
        <f>SUM('㈱塩釜:牡鹿'!O26)</f>
        <v>33.001200000000004</v>
      </c>
      <c r="P26" s="8">
        <f t="shared" si="0"/>
        <v>998.6821999999999</v>
      </c>
    </row>
    <row r="27" spans="1:16" ht="18.75">
      <c r="A27" s="54" t="s">
        <v>36</v>
      </c>
      <c r="B27" s="58" t="s">
        <v>110</v>
      </c>
      <c r="C27" s="58" t="s">
        <v>18</v>
      </c>
      <c r="D27" s="2">
        <f>SUM('㈱塩釜:牡鹿'!D27)</f>
        <v>9328.037707425761</v>
      </c>
      <c r="E27" s="2">
        <f>SUM('㈱塩釜:牡鹿'!E27)</f>
        <v>8650.673442350382</v>
      </c>
      <c r="F27" s="2">
        <f>SUM('㈱塩釜:牡鹿'!F27)</f>
        <v>9748.798329310897</v>
      </c>
      <c r="G27" s="2">
        <f>SUM('㈱塩釜:牡鹿'!G27)</f>
        <v>8235.199237508525</v>
      </c>
      <c r="H27" s="2">
        <f>SUM('㈱塩釜:牡鹿'!H27)</f>
        <v>6491.691353100851</v>
      </c>
      <c r="I27" s="2">
        <f>SUM('㈱塩釜:牡鹿'!I27)</f>
        <v>11895.30611519899</v>
      </c>
      <c r="J27" s="2">
        <f>SUM('㈱塩釜:牡鹿'!J27)</f>
        <v>33265.594360547024</v>
      </c>
      <c r="K27" s="2">
        <f>SUM('㈱塩釜:牡鹿'!K27)</f>
        <v>72862.74180207119</v>
      </c>
      <c r="L27" s="2">
        <f>SUM('㈱塩釜:牡鹿'!L27)</f>
        <v>55682.04937466793</v>
      </c>
      <c r="M27" s="2">
        <f>SUM('㈱塩釜:牡鹿'!M27)</f>
        <v>71504.54367245687</v>
      </c>
      <c r="N27" s="2">
        <f>SUM('㈱塩釜:牡鹿'!N27)</f>
        <v>49012.86174192176</v>
      </c>
      <c r="O27" s="2">
        <f>SUM('㈱塩釜:牡鹿'!O27)</f>
        <v>26328.20469945989</v>
      </c>
      <c r="P27" s="9">
        <f t="shared" si="0"/>
        <v>363005.70183602005</v>
      </c>
    </row>
    <row r="28" spans="1:16" ht="18.75">
      <c r="A28" s="54" t="s">
        <v>23</v>
      </c>
      <c r="B28" s="486" t="s">
        <v>194</v>
      </c>
      <c r="C28" s="65" t="s">
        <v>16</v>
      </c>
      <c r="D28" s="1">
        <f>+D24+D26</f>
        <v>231.7599</v>
      </c>
      <c r="E28" s="1">
        <f>+E24+E26</f>
        <v>228.16100000000003</v>
      </c>
      <c r="F28" s="1">
        <f aca="true" t="shared" si="5" ref="F28:O28">+F24+F26</f>
        <v>188.8407</v>
      </c>
      <c r="G28" s="1">
        <f t="shared" si="5"/>
        <v>165.3313</v>
      </c>
      <c r="H28" s="1">
        <f t="shared" si="5"/>
        <v>155.4049</v>
      </c>
      <c r="I28" s="1">
        <f t="shared" si="5"/>
        <v>133.6918</v>
      </c>
      <c r="J28" s="1">
        <f t="shared" si="5"/>
        <v>239.2329</v>
      </c>
      <c r="K28" s="1">
        <f t="shared" si="5"/>
        <v>492.6119</v>
      </c>
      <c r="L28" s="1">
        <f t="shared" si="5"/>
        <v>375.60540000000003</v>
      </c>
      <c r="M28" s="1">
        <f t="shared" si="5"/>
        <v>334.72529999999995</v>
      </c>
      <c r="N28" s="1">
        <f t="shared" si="5"/>
        <v>411.4159</v>
      </c>
      <c r="O28" s="1">
        <f t="shared" si="5"/>
        <v>348.83144999999996</v>
      </c>
      <c r="P28" s="8">
        <f t="shared" si="0"/>
        <v>3305.61245</v>
      </c>
    </row>
    <row r="29" spans="1:16" ht="18.75">
      <c r="A29" s="48"/>
      <c r="B29" s="487"/>
      <c r="C29" s="58" t="s">
        <v>18</v>
      </c>
      <c r="D29" s="2">
        <f>+D25+D27</f>
        <v>197436.77942813354</v>
      </c>
      <c r="E29" s="2">
        <f>+E25+E27</f>
        <v>210557.73691484932</v>
      </c>
      <c r="F29" s="2">
        <f aca="true" t="shared" si="6" ref="F29:O29">+F25+F27</f>
        <v>192292.30739142364</v>
      </c>
      <c r="G29" s="2">
        <f t="shared" si="6"/>
        <v>159308.11668908593</v>
      </c>
      <c r="H29" s="2">
        <f t="shared" si="6"/>
        <v>146578.48326282736</v>
      </c>
      <c r="I29" s="2">
        <f t="shared" si="6"/>
        <v>113289.20427199718</v>
      </c>
      <c r="J29" s="2">
        <f t="shared" si="6"/>
        <v>149645.49631627512</v>
      </c>
      <c r="K29" s="2">
        <f t="shared" si="6"/>
        <v>208493.73150029435</v>
      </c>
      <c r="L29" s="2">
        <f t="shared" si="6"/>
        <v>195366.26005585157</v>
      </c>
      <c r="M29" s="2">
        <f t="shared" si="6"/>
        <v>244806.10180871384</v>
      </c>
      <c r="N29" s="2">
        <f t="shared" si="6"/>
        <v>282410.64084657753</v>
      </c>
      <c r="O29" s="2">
        <f t="shared" si="6"/>
        <v>279575.2708412607</v>
      </c>
      <c r="P29" s="9">
        <f t="shared" si="0"/>
        <v>2379760.1293272898</v>
      </c>
    </row>
    <row r="30" spans="1:16" ht="18.75">
      <c r="A30" s="54" t="s">
        <v>0</v>
      </c>
      <c r="B30" s="488" t="s">
        <v>37</v>
      </c>
      <c r="C30" s="65" t="s">
        <v>16</v>
      </c>
      <c r="D30" s="1">
        <f>SUM('㈱塩釜:牡鹿'!D30)</f>
        <v>1028.5009</v>
      </c>
      <c r="E30" s="1">
        <f>SUM('㈱塩釜:牡鹿'!E30)</f>
        <v>752.1658</v>
      </c>
      <c r="F30" s="1">
        <f>SUM('㈱塩釜:牡鹿'!F30)</f>
        <v>441.4416</v>
      </c>
      <c r="G30" s="1">
        <f>SUM('㈱塩釜:牡鹿'!G30)</f>
        <v>230.7793</v>
      </c>
      <c r="H30" s="1">
        <f>SUM('㈱塩釜:牡鹿'!H30)</f>
        <v>47.099700000000006</v>
      </c>
      <c r="I30" s="1">
        <f>SUM('㈱塩釜:牡鹿'!I30)</f>
        <v>43.5688</v>
      </c>
      <c r="J30" s="1">
        <f>SUM('㈱塩釜:牡鹿'!J30)</f>
        <v>7.4326</v>
      </c>
      <c r="K30" s="1">
        <f>SUM('㈱塩釜:牡鹿'!K30)</f>
        <v>24.464000000000002</v>
      </c>
      <c r="L30" s="1">
        <f>SUM('㈱塩釜:牡鹿'!L30)</f>
        <v>122.07660000000001</v>
      </c>
      <c r="M30" s="1">
        <f>SUM('㈱塩釜:牡鹿'!M30)</f>
        <v>205.47859999999997</v>
      </c>
      <c r="N30" s="1">
        <f>SUM('㈱塩釜:牡鹿'!N30)</f>
        <v>299.048</v>
      </c>
      <c r="O30" s="1">
        <f>SUM('㈱塩釜:牡鹿'!O30)</f>
        <v>100.3303</v>
      </c>
      <c r="P30" s="8">
        <f t="shared" si="0"/>
        <v>3302.3862000000004</v>
      </c>
    </row>
    <row r="31" spans="1:16" ht="18.75">
      <c r="A31" s="54" t="s">
        <v>38</v>
      </c>
      <c r="B31" s="489"/>
      <c r="C31" s="58" t="s">
        <v>18</v>
      </c>
      <c r="D31" s="2">
        <f>SUM('㈱塩釜:牡鹿'!D31)</f>
        <v>214178.6679067261</v>
      </c>
      <c r="E31" s="2">
        <f>SUM('㈱塩釜:牡鹿'!E31)</f>
        <v>128758.75016828634</v>
      </c>
      <c r="F31" s="2">
        <f>SUM('㈱塩釜:牡鹿'!F31)</f>
        <v>65861.30396767726</v>
      </c>
      <c r="G31" s="2">
        <f>SUM('㈱塩釜:牡鹿'!G31)</f>
        <v>30707.39035094424</v>
      </c>
      <c r="H31" s="2">
        <f>SUM('㈱塩釜:牡鹿'!H31)</f>
        <v>4693.971</v>
      </c>
      <c r="I31" s="2">
        <f>SUM('㈱塩釜:牡鹿'!I31)</f>
        <v>4413.022</v>
      </c>
      <c r="J31" s="2">
        <f>SUM('㈱塩釜:牡鹿'!J31)</f>
        <v>1201.282</v>
      </c>
      <c r="K31" s="2">
        <f>SUM('㈱塩釜:牡鹿'!K31)</f>
        <v>3875.235</v>
      </c>
      <c r="L31" s="2">
        <f>SUM('㈱塩釜:牡鹿'!L31)</f>
        <v>12214.285</v>
      </c>
      <c r="M31" s="2">
        <f>SUM('㈱塩釜:牡鹿'!M31)</f>
        <v>31462.64200064831</v>
      </c>
      <c r="N31" s="2">
        <f>SUM('㈱塩釜:牡鹿'!N31)</f>
        <v>42566.54600054114</v>
      </c>
      <c r="O31" s="2">
        <f>SUM('㈱塩釜:牡鹿'!O31)</f>
        <v>16131.316006758623</v>
      </c>
      <c r="P31" s="9">
        <f t="shared" si="0"/>
        <v>556064.411401582</v>
      </c>
    </row>
    <row r="32" spans="1:16" ht="18.75">
      <c r="A32" s="54" t="s">
        <v>0</v>
      </c>
      <c r="B32" s="488" t="s">
        <v>39</v>
      </c>
      <c r="C32" s="65" t="s">
        <v>16</v>
      </c>
      <c r="D32" s="1">
        <f>SUM('㈱塩釜:牡鹿'!D32)</f>
        <v>101.7719</v>
      </c>
      <c r="E32" s="1">
        <f>SUM('㈱塩釜:牡鹿'!E32)</f>
        <v>1104.738</v>
      </c>
      <c r="F32" s="1">
        <f>SUM('㈱塩釜:牡鹿'!F32)</f>
        <v>2256.8257</v>
      </c>
      <c r="G32" s="1">
        <f>SUM('㈱塩釜:牡鹿'!G32)</f>
        <v>458.60179999999997</v>
      </c>
      <c r="H32" s="1">
        <f>SUM('㈱塩釜:牡鹿'!H32)</f>
        <v>78.26599999999999</v>
      </c>
      <c r="I32" s="1">
        <f>SUM('㈱塩釜:牡鹿'!I32)</f>
        <v>6.593100000000001</v>
      </c>
      <c r="J32" s="1">
        <f>SUM('㈱塩釜:牡鹿'!J32)</f>
        <v>0.47</v>
      </c>
      <c r="K32" s="1">
        <f>SUM('㈱塩釜:牡鹿'!K32)</f>
        <v>0.235</v>
      </c>
      <c r="L32" s="1">
        <f>SUM('㈱塩釜:牡鹿'!L32)</f>
        <v>2.2754999999999996</v>
      </c>
      <c r="M32" s="1">
        <f>SUM('㈱塩釜:牡鹿'!M32)</f>
        <v>25.3946</v>
      </c>
      <c r="N32" s="1">
        <f>SUM('㈱塩釜:牡鹿'!N32)</f>
        <v>48.73329999999999</v>
      </c>
      <c r="O32" s="1">
        <f>SUM('㈱塩釜:牡鹿'!O32)</f>
        <v>49.2859</v>
      </c>
      <c r="P32" s="8">
        <f t="shared" si="0"/>
        <v>4133.1908</v>
      </c>
    </row>
    <row r="33" spans="1:16" ht="18.75">
      <c r="A33" s="54" t="s">
        <v>40</v>
      </c>
      <c r="B33" s="489"/>
      <c r="C33" s="58" t="s">
        <v>18</v>
      </c>
      <c r="D33" s="2">
        <f>SUM('㈱塩釜:牡鹿'!D33)</f>
        <v>4777.06506116795</v>
      </c>
      <c r="E33" s="2">
        <f>SUM('㈱塩釜:牡鹿'!E33)</f>
        <v>36308.375112438975</v>
      </c>
      <c r="F33" s="2">
        <f>SUM('㈱塩釜:牡鹿'!F33)</f>
        <v>69064.83515336107</v>
      </c>
      <c r="G33" s="2">
        <f>SUM('㈱塩釜:牡鹿'!G33)</f>
        <v>15007.663251302107</v>
      </c>
      <c r="H33" s="2">
        <f>SUM('㈱塩釜:牡鹿'!H33)</f>
        <v>2233.9502507842244</v>
      </c>
      <c r="I33" s="2">
        <f>SUM('㈱塩釜:牡鹿'!I33)</f>
        <v>199.417</v>
      </c>
      <c r="J33" s="2">
        <f>SUM('㈱塩釜:牡鹿'!J33)</f>
        <v>64.68</v>
      </c>
      <c r="K33" s="2">
        <f>SUM('㈱塩釜:牡鹿'!K33)</f>
        <v>43.89</v>
      </c>
      <c r="L33" s="2">
        <f>SUM('㈱塩釜:牡鹿'!L33)</f>
        <v>296.06</v>
      </c>
      <c r="M33" s="2">
        <f>SUM('㈱塩釜:牡鹿'!M33)</f>
        <v>1940.3745000039244</v>
      </c>
      <c r="N33" s="2">
        <f>SUM('㈱塩釜:牡鹿'!N33)</f>
        <v>3723.606250435588</v>
      </c>
      <c r="O33" s="2">
        <f>SUM('㈱塩釜:牡鹿'!O33)</f>
        <v>5210.492967193327</v>
      </c>
      <c r="P33" s="9">
        <f t="shared" si="0"/>
        <v>138870.40954668715</v>
      </c>
    </row>
    <row r="34" spans="1:16" ht="18.75">
      <c r="A34" s="54"/>
      <c r="B34" s="56" t="s">
        <v>20</v>
      </c>
      <c r="C34" s="65" t="s">
        <v>16</v>
      </c>
      <c r="D34" s="1">
        <f>SUM('㈱塩釜:牡鹿'!D34)</f>
        <v>594.7139000000001</v>
      </c>
      <c r="E34" s="1">
        <f>SUM('㈱塩釜:牡鹿'!E34)</f>
        <v>1018.0408</v>
      </c>
      <c r="F34" s="1">
        <f>SUM('㈱塩釜:牡鹿'!F34)</f>
        <v>766.6158</v>
      </c>
      <c r="G34" s="1">
        <f>SUM('㈱塩釜:牡鹿'!G34)</f>
        <v>450.353</v>
      </c>
      <c r="H34" s="1">
        <f>SUM('㈱塩釜:牡鹿'!H34)</f>
        <v>330.3154</v>
      </c>
      <c r="I34" s="1">
        <f>SUM('㈱塩釜:牡鹿'!I34)</f>
        <v>57.045</v>
      </c>
      <c r="J34" s="1">
        <f>SUM('㈱塩釜:牡鹿'!J34)</f>
        <v>0</v>
      </c>
      <c r="K34" s="1">
        <f>SUM('㈱塩釜:牡鹿'!K34)</f>
        <v>0</v>
      </c>
      <c r="L34" s="1">
        <f>SUM('㈱塩釜:牡鹿'!L34)</f>
        <v>236.804</v>
      </c>
      <c r="M34" s="1">
        <f>SUM('㈱塩釜:牡鹿'!M34)</f>
        <v>348.8721</v>
      </c>
      <c r="N34" s="1">
        <f>SUM('㈱塩釜:牡鹿'!N34)</f>
        <v>596.9716</v>
      </c>
      <c r="O34" s="1">
        <f>SUM('㈱塩釜:牡鹿'!O34)</f>
        <v>258.9679</v>
      </c>
      <c r="P34" s="8">
        <f t="shared" si="0"/>
        <v>4658.6995</v>
      </c>
    </row>
    <row r="35" spans="1:16" ht="18.75">
      <c r="A35" s="54" t="s">
        <v>23</v>
      </c>
      <c r="B35" s="58" t="s">
        <v>111</v>
      </c>
      <c r="C35" s="58" t="s">
        <v>18</v>
      </c>
      <c r="D35" s="2">
        <f>SUM('㈱塩釜:牡鹿'!D35)</f>
        <v>14991.080000000002</v>
      </c>
      <c r="E35" s="2">
        <f>SUM('㈱塩釜:牡鹿'!E35)</f>
        <v>103778.80399999999</v>
      </c>
      <c r="F35" s="2">
        <f>SUM('㈱塩釜:牡鹿'!F35)</f>
        <v>100471.78</v>
      </c>
      <c r="G35" s="2">
        <f>SUM('㈱塩釜:牡鹿'!G35)</f>
        <v>25807.146999999997</v>
      </c>
      <c r="H35" s="2">
        <f>SUM('㈱塩釜:牡鹿'!H35)</f>
        <v>9402.245</v>
      </c>
      <c r="I35" s="2">
        <f>SUM('㈱塩釜:牡鹿'!I35)</f>
        <v>1275.536</v>
      </c>
      <c r="J35" s="2">
        <f>SUM('㈱塩釜:牡鹿'!J35)</f>
        <v>0</v>
      </c>
      <c r="K35" s="2">
        <f>SUM('㈱塩釜:牡鹿'!K35)</f>
        <v>0</v>
      </c>
      <c r="L35" s="2">
        <f>SUM('㈱塩釜:牡鹿'!L35)</f>
        <v>6454.977</v>
      </c>
      <c r="M35" s="2">
        <f>SUM('㈱塩釜:牡鹿'!M35)</f>
        <v>11304.395</v>
      </c>
      <c r="N35" s="2">
        <f>SUM('㈱塩釜:牡鹿'!N35)</f>
        <v>19116.435999999998</v>
      </c>
      <c r="O35" s="2">
        <f>SUM('㈱塩釜:牡鹿'!O35)</f>
        <v>7419.611</v>
      </c>
      <c r="P35" s="9">
        <f t="shared" si="0"/>
        <v>300022.01099999994</v>
      </c>
    </row>
    <row r="36" spans="1:16" ht="18.75">
      <c r="A36" s="60"/>
      <c r="B36" s="486" t="s">
        <v>177</v>
      </c>
      <c r="C36" s="65" t="s">
        <v>16</v>
      </c>
      <c r="D36" s="1">
        <f>+D30+D32+D34</f>
        <v>1724.9867</v>
      </c>
      <c r="E36" s="1">
        <f>+E30+E32+E34</f>
        <v>2874.9446</v>
      </c>
      <c r="F36" s="1">
        <f aca="true" t="shared" si="7" ref="F36:O36">+F30+F32+F34</f>
        <v>3464.8831</v>
      </c>
      <c r="G36" s="1">
        <f t="shared" si="7"/>
        <v>1139.7341</v>
      </c>
      <c r="H36" s="1">
        <f t="shared" si="7"/>
        <v>455.6811</v>
      </c>
      <c r="I36" s="1">
        <f t="shared" si="7"/>
        <v>107.2069</v>
      </c>
      <c r="J36" s="1">
        <f t="shared" si="7"/>
        <v>7.9026</v>
      </c>
      <c r="K36" s="1">
        <f t="shared" si="7"/>
        <v>24.699</v>
      </c>
      <c r="L36" s="1">
        <f t="shared" si="7"/>
        <v>361.15610000000004</v>
      </c>
      <c r="M36" s="1">
        <f t="shared" si="7"/>
        <v>579.7452999999999</v>
      </c>
      <c r="N36" s="1">
        <f t="shared" si="7"/>
        <v>944.7529</v>
      </c>
      <c r="O36" s="1">
        <f t="shared" si="7"/>
        <v>408.5841</v>
      </c>
      <c r="P36" s="8">
        <f aca="true" t="shared" si="8" ref="P36:P67">SUM(D36:O36)</f>
        <v>12094.2765</v>
      </c>
    </row>
    <row r="37" spans="1:16" ht="18.75">
      <c r="A37" s="59"/>
      <c r="B37" s="487"/>
      <c r="C37" s="58" t="s">
        <v>18</v>
      </c>
      <c r="D37" s="2">
        <f>+D31+D33+D35</f>
        <v>233946.81296789407</v>
      </c>
      <c r="E37" s="2">
        <f>+E31+E33+E35</f>
        <v>268845.9292807253</v>
      </c>
      <c r="F37" s="2">
        <f aca="true" t="shared" si="9" ref="F37:O37">+F31+F33+F35</f>
        <v>235397.9191210383</v>
      </c>
      <c r="G37" s="2">
        <f t="shared" si="9"/>
        <v>71522.20060224635</v>
      </c>
      <c r="H37" s="2">
        <f t="shared" si="9"/>
        <v>16330.166250784225</v>
      </c>
      <c r="I37" s="2">
        <f t="shared" si="9"/>
        <v>5887.975</v>
      </c>
      <c r="J37" s="2">
        <f t="shared" si="9"/>
        <v>1265.962</v>
      </c>
      <c r="K37" s="2">
        <f t="shared" si="9"/>
        <v>3919.125</v>
      </c>
      <c r="L37" s="2">
        <f t="shared" si="9"/>
        <v>18965.322</v>
      </c>
      <c r="M37" s="2">
        <f t="shared" si="9"/>
        <v>44707.41150065223</v>
      </c>
      <c r="N37" s="2">
        <f t="shared" si="9"/>
        <v>65406.588250976725</v>
      </c>
      <c r="O37" s="2">
        <f t="shared" si="9"/>
        <v>28761.41997395195</v>
      </c>
      <c r="P37" s="9">
        <f t="shared" si="8"/>
        <v>994956.8319482693</v>
      </c>
    </row>
    <row r="38" spans="1:16" ht="18.75">
      <c r="A38" s="482" t="s">
        <v>199</v>
      </c>
      <c r="B38" s="483"/>
      <c r="C38" s="65" t="s">
        <v>16</v>
      </c>
      <c r="D38" s="1">
        <f>SUM('㈱塩釜:牡鹿'!D38)</f>
        <v>67.3165</v>
      </c>
      <c r="E38" s="1">
        <f>SUM('㈱塩釜:牡鹿'!E38)</f>
        <v>0.12490000000000001</v>
      </c>
      <c r="F38" s="1">
        <f>SUM('㈱塩釜:牡鹿'!F38)</f>
        <v>14.828000000000001</v>
      </c>
      <c r="G38" s="1">
        <f>SUM('㈱塩釜:牡鹿'!G38)</f>
        <v>0.10200000000000001</v>
      </c>
      <c r="H38" s="1">
        <f>SUM('㈱塩釜:牡鹿'!H38)</f>
        <v>0.39039999999999997</v>
      </c>
      <c r="I38" s="1">
        <f>SUM('㈱塩釜:牡鹿'!I38)</f>
        <v>19.071</v>
      </c>
      <c r="J38" s="1">
        <f>SUM('㈱塩釜:牡鹿'!J38)</f>
        <v>56.2248</v>
      </c>
      <c r="K38" s="1">
        <f>SUM('㈱塩釜:牡鹿'!K38)</f>
        <v>354.25469999999996</v>
      </c>
      <c r="L38" s="1">
        <f>SUM('㈱塩釜:牡鹿'!L38)</f>
        <v>254.6911</v>
      </c>
      <c r="M38" s="1">
        <f>SUM('㈱塩釜:牡鹿'!M38)</f>
        <v>214.39810000000006</v>
      </c>
      <c r="N38" s="1">
        <f>SUM('㈱塩釜:牡鹿'!N38)</f>
        <v>82.38380000000001</v>
      </c>
      <c r="O38" s="1">
        <f>SUM('㈱塩釜:牡鹿'!O38)</f>
        <v>6.316300000000001</v>
      </c>
      <c r="P38" s="8">
        <f t="shared" si="8"/>
        <v>1070.1016</v>
      </c>
    </row>
    <row r="39" spans="1:16" ht="18.75">
      <c r="A39" s="484"/>
      <c r="B39" s="485"/>
      <c r="C39" s="58" t="s">
        <v>18</v>
      </c>
      <c r="D39" s="2">
        <f>SUM('㈱塩釜:牡鹿'!D39)</f>
        <v>1710.5910013337254</v>
      </c>
      <c r="E39" s="2">
        <f>SUM('㈱塩釜:牡鹿'!E39)</f>
        <v>68.16650543979057</v>
      </c>
      <c r="F39" s="2">
        <f>SUM('㈱塩釜:牡鹿'!F39)</f>
        <v>668.2735066352842</v>
      </c>
      <c r="G39" s="2">
        <f>SUM('㈱塩釜:牡鹿'!G39)</f>
        <v>66.22900085907214</v>
      </c>
      <c r="H39" s="2">
        <f>SUM('㈱塩釜:牡鹿'!H39)</f>
        <v>236.11850680208696</v>
      </c>
      <c r="I39" s="2">
        <f>SUM('㈱塩釜:牡鹿'!I39)</f>
        <v>5129.900502138966</v>
      </c>
      <c r="J39" s="2">
        <f>SUM('㈱塩釜:牡鹿'!J39)</f>
        <v>13681.021003630385</v>
      </c>
      <c r="K39" s="2">
        <f>SUM('㈱塩釜:牡鹿'!K39)</f>
        <v>93621.41780196829</v>
      </c>
      <c r="L39" s="2">
        <f>SUM('㈱塩釜:牡鹿'!L39)</f>
        <v>49726.05600080827</v>
      </c>
      <c r="M39" s="2">
        <f>SUM('㈱塩釜:牡鹿'!M39)</f>
        <v>45542.685402766554</v>
      </c>
      <c r="N39" s="2">
        <f>SUM('㈱塩釜:牡鹿'!N39)</f>
        <v>18349.373253678867</v>
      </c>
      <c r="O39" s="2">
        <f>SUM('㈱塩釜:牡鹿'!O39)</f>
        <v>1037.0409544372358</v>
      </c>
      <c r="P39" s="9">
        <f t="shared" si="8"/>
        <v>229836.87344049852</v>
      </c>
    </row>
    <row r="40" spans="1:16" ht="18.75">
      <c r="A40" s="482" t="s">
        <v>200</v>
      </c>
      <c r="B40" s="483"/>
      <c r="C40" s="65" t="s">
        <v>16</v>
      </c>
      <c r="D40" s="1">
        <f>SUM('㈱塩釜:牡鹿'!D40)</f>
        <v>5.6216</v>
      </c>
      <c r="E40" s="1">
        <f>SUM('㈱塩釜:牡鹿'!E40)</f>
        <v>1.3288</v>
      </c>
      <c r="F40" s="1">
        <f>SUM('㈱塩釜:牡鹿'!F40)</f>
        <v>1.175</v>
      </c>
      <c r="G40" s="1">
        <f>SUM('㈱塩釜:牡鹿'!G40)</f>
        <v>0.6197</v>
      </c>
      <c r="H40" s="1">
        <f>SUM('㈱塩釜:牡鹿'!H40)</f>
        <v>26.7931</v>
      </c>
      <c r="I40" s="1">
        <f>SUM('㈱塩釜:牡鹿'!I40)</f>
        <v>215.0463</v>
      </c>
      <c r="J40" s="1">
        <f>SUM('㈱塩釜:牡鹿'!J40)</f>
        <v>159.60409999999996</v>
      </c>
      <c r="K40" s="1">
        <f>SUM('㈱塩釜:牡鹿'!K40)</f>
        <v>446.1957</v>
      </c>
      <c r="L40" s="1">
        <f>SUM('㈱塩釜:牡鹿'!L40)</f>
        <v>56.333000000000006</v>
      </c>
      <c r="M40" s="1">
        <f>SUM('㈱塩釜:牡鹿'!M40)</f>
        <v>305.2191</v>
      </c>
      <c r="N40" s="1">
        <f>SUM('㈱塩釜:牡鹿'!N40)</f>
        <v>510.12868</v>
      </c>
      <c r="O40" s="1">
        <f>SUM('㈱塩釜:牡鹿'!O40)</f>
        <v>362.10580000000004</v>
      </c>
      <c r="P40" s="8">
        <f t="shared" si="8"/>
        <v>2090.17088</v>
      </c>
    </row>
    <row r="41" spans="1:16" ht="18.75">
      <c r="A41" s="484"/>
      <c r="B41" s="485"/>
      <c r="C41" s="58" t="s">
        <v>18</v>
      </c>
      <c r="D41" s="2">
        <f>SUM('㈱塩釜:牡鹿'!D41)</f>
        <v>1304.209566706278</v>
      </c>
      <c r="E41" s="2">
        <f>SUM('㈱塩釜:牡鹿'!E41)</f>
        <v>901.5965178534052</v>
      </c>
      <c r="F41" s="2">
        <f>SUM('㈱塩釜:牡鹿'!F41)</f>
        <v>593.184789012181</v>
      </c>
      <c r="G41" s="2">
        <f>SUM('㈱塩釜:牡鹿'!G41)</f>
        <v>330.22802931645043</v>
      </c>
      <c r="H41" s="2">
        <f>SUM('㈱塩釜:牡鹿'!H41)</f>
        <v>7879.3525349027805</v>
      </c>
      <c r="I41" s="2">
        <f>SUM('㈱塩釜:牡鹿'!I41)</f>
        <v>55507.49577118756</v>
      </c>
      <c r="J41" s="2">
        <f>SUM('㈱塩釜:牡鹿'!J41)</f>
        <v>38208.28942774685</v>
      </c>
      <c r="K41" s="2">
        <f>SUM('㈱塩釜:牡鹿'!K41)</f>
        <v>55820.96900902065</v>
      </c>
      <c r="L41" s="2">
        <f>SUM('㈱塩釜:牡鹿'!L41)</f>
        <v>9258.581354886397</v>
      </c>
      <c r="M41" s="2">
        <f>SUM('㈱塩釜:牡鹿'!M41)</f>
        <v>26604.996503328694</v>
      </c>
      <c r="N41" s="2">
        <f>SUM('㈱塩釜:牡鹿'!N41)</f>
        <v>53924.40421076835</v>
      </c>
      <c r="O41" s="2">
        <f>SUM('㈱塩釜:牡鹿'!O41)</f>
        <v>57241.25552886296</v>
      </c>
      <c r="P41" s="9">
        <f t="shared" si="8"/>
        <v>307574.56324359257</v>
      </c>
    </row>
    <row r="42" spans="1:16" ht="18.75">
      <c r="A42" s="482" t="s">
        <v>201</v>
      </c>
      <c r="B42" s="483"/>
      <c r="C42" s="65" t="s">
        <v>16</v>
      </c>
      <c r="D42" s="1">
        <f>SUM('㈱塩釜:牡鹿'!D42)</f>
        <v>0</v>
      </c>
      <c r="E42" s="1">
        <f>SUM('㈱塩釜:牡鹿'!E42)</f>
        <v>0</v>
      </c>
      <c r="F42" s="1">
        <f>SUM('㈱塩釜:牡鹿'!F42)</f>
        <v>0.0014</v>
      </c>
      <c r="G42" s="1">
        <f>SUM('㈱塩釜:牡鹿'!G42)</f>
        <v>0.005</v>
      </c>
      <c r="H42" s="1">
        <f>SUM('㈱塩釜:牡鹿'!H42)</f>
        <v>0.007200000000000001</v>
      </c>
      <c r="I42" s="1">
        <f>SUM('㈱塩釜:牡鹿'!I42)</f>
        <v>0</v>
      </c>
      <c r="J42" s="1">
        <f>SUM('㈱塩釜:牡鹿'!J42)</f>
        <v>0</v>
      </c>
      <c r="K42" s="1">
        <f>SUM('㈱塩釜:牡鹿'!K42)</f>
        <v>0</v>
      </c>
      <c r="L42" s="1">
        <f>SUM('㈱塩釜:牡鹿'!L42)</f>
        <v>0</v>
      </c>
      <c r="M42" s="1">
        <f>SUM('㈱塩釜:牡鹿'!M42)</f>
        <v>0</v>
      </c>
      <c r="N42" s="1">
        <f>SUM('㈱塩釜:牡鹿'!N42)</f>
        <v>0</v>
      </c>
      <c r="O42" s="1">
        <f>SUM('㈱塩釜:牡鹿'!O42)</f>
        <v>0.0155</v>
      </c>
      <c r="P42" s="8">
        <f t="shared" si="8"/>
        <v>0.0291</v>
      </c>
    </row>
    <row r="43" spans="1:16" ht="18.75">
      <c r="A43" s="484"/>
      <c r="B43" s="485"/>
      <c r="C43" s="58" t="s">
        <v>18</v>
      </c>
      <c r="D43" s="2">
        <f>SUM('㈱塩釜:牡鹿'!D43)</f>
        <v>0</v>
      </c>
      <c r="E43" s="2">
        <f>SUM('㈱塩釜:牡鹿'!E43)</f>
        <v>0</v>
      </c>
      <c r="F43" s="2">
        <f>SUM('㈱塩釜:牡鹿'!F43)</f>
        <v>19.058</v>
      </c>
      <c r="G43" s="2">
        <f>SUM('㈱塩釜:牡鹿'!G43)</f>
        <v>24.674999999999997</v>
      </c>
      <c r="H43" s="2">
        <f>SUM('㈱塩釜:牡鹿'!H43)</f>
        <v>18.879</v>
      </c>
      <c r="I43" s="2">
        <f>SUM('㈱塩釜:牡鹿'!I43)</f>
        <v>0</v>
      </c>
      <c r="J43" s="2">
        <f>SUM('㈱塩釜:牡鹿'!J43)</f>
        <v>0</v>
      </c>
      <c r="K43" s="2">
        <f>SUM('㈱塩釜:牡鹿'!K43)</f>
        <v>0</v>
      </c>
      <c r="L43" s="2">
        <f>SUM('㈱塩釜:牡鹿'!L43)</f>
        <v>0</v>
      </c>
      <c r="M43" s="2">
        <f>SUM('㈱塩釜:牡鹿'!M43)</f>
        <v>0</v>
      </c>
      <c r="N43" s="2">
        <f>SUM('㈱塩釜:牡鹿'!N43)</f>
        <v>0</v>
      </c>
      <c r="O43" s="2">
        <f>SUM('㈱塩釜:牡鹿'!O43)</f>
        <v>23.599</v>
      </c>
      <c r="P43" s="9">
        <f t="shared" si="8"/>
        <v>86.211</v>
      </c>
    </row>
    <row r="44" spans="1:16" ht="18.75">
      <c r="A44" s="482" t="s">
        <v>202</v>
      </c>
      <c r="B44" s="483"/>
      <c r="C44" s="65" t="s">
        <v>16</v>
      </c>
      <c r="D44" s="1">
        <f>SUM('㈱塩釜:牡鹿'!D44)</f>
        <v>0.032100000000000004</v>
      </c>
      <c r="E44" s="1">
        <f>SUM('㈱塩釜:牡鹿'!E44)</f>
        <v>0.0577</v>
      </c>
      <c r="F44" s="1">
        <f>SUM('㈱塩釜:牡鹿'!F44)</f>
        <v>0.1031</v>
      </c>
      <c r="G44" s="1">
        <f>SUM('㈱塩釜:牡鹿'!G44)</f>
        <v>0.039900000000000005</v>
      </c>
      <c r="H44" s="1">
        <f>SUM('㈱塩釜:牡鹿'!H44)</f>
        <v>0.0658</v>
      </c>
      <c r="I44" s="1">
        <f>SUM('㈱塩釜:牡鹿'!I44)</f>
        <v>0.0024000000000000002</v>
      </c>
      <c r="J44" s="1">
        <f>SUM('㈱塩釜:牡鹿'!J44)</f>
        <v>0</v>
      </c>
      <c r="K44" s="1">
        <f>SUM('㈱塩釜:牡鹿'!K44)</f>
        <v>0</v>
      </c>
      <c r="L44" s="1">
        <f>SUM('㈱塩釜:牡鹿'!L44)</f>
        <v>0.0612</v>
      </c>
      <c r="M44" s="1">
        <f>SUM('㈱塩釜:牡鹿'!M44)</f>
        <v>0.004699999999999999</v>
      </c>
      <c r="N44" s="1">
        <f>SUM('㈱塩釜:牡鹿'!N44)</f>
        <v>0.5069</v>
      </c>
      <c r="O44" s="1">
        <f>SUM('㈱塩釜:牡鹿'!O44)</f>
        <v>2.4042</v>
      </c>
      <c r="P44" s="8">
        <f t="shared" si="8"/>
        <v>3.2779999999999996</v>
      </c>
    </row>
    <row r="45" spans="1:16" ht="18.75">
      <c r="A45" s="484"/>
      <c r="B45" s="485"/>
      <c r="C45" s="58" t="s">
        <v>18</v>
      </c>
      <c r="D45" s="2">
        <f>SUM('㈱塩釜:牡鹿'!D45)</f>
        <v>48.231</v>
      </c>
      <c r="E45" s="2">
        <f>SUM('㈱塩釜:牡鹿'!E45)</f>
        <v>57.882999999999996</v>
      </c>
      <c r="F45" s="2">
        <f>SUM('㈱塩釜:牡鹿'!F45)</f>
        <v>112.445</v>
      </c>
      <c r="G45" s="2">
        <f>SUM('㈱塩釜:牡鹿'!G45)</f>
        <v>54.945</v>
      </c>
      <c r="H45" s="2">
        <f>SUM('㈱塩釜:牡鹿'!H45)</f>
        <v>71.684</v>
      </c>
      <c r="I45" s="2">
        <f>SUM('㈱塩釜:牡鹿'!I45)</f>
        <v>44.921</v>
      </c>
      <c r="J45" s="2">
        <f>SUM('㈱塩釜:牡鹿'!J45)</f>
        <v>2.693</v>
      </c>
      <c r="K45" s="2">
        <f>SUM('㈱塩釜:牡鹿'!K45)</f>
        <v>0</v>
      </c>
      <c r="L45" s="2">
        <f>SUM('㈱塩釜:牡鹿'!L45)</f>
        <v>7.182000453234635</v>
      </c>
      <c r="M45" s="2">
        <f>SUM('㈱塩釜:牡鹿'!M45)</f>
        <v>2.247</v>
      </c>
      <c r="N45" s="2">
        <f>SUM('㈱塩釜:牡鹿'!N45)</f>
        <v>155.31500033895628</v>
      </c>
      <c r="O45" s="2">
        <f>SUM('㈱塩釜:牡鹿'!O45)</f>
        <v>364.12300000000005</v>
      </c>
      <c r="P45" s="9">
        <f t="shared" si="8"/>
        <v>921.6690007921909</v>
      </c>
    </row>
    <row r="46" spans="1:16" ht="18.75">
      <c r="A46" s="482" t="s">
        <v>203</v>
      </c>
      <c r="B46" s="483"/>
      <c r="C46" s="65" t="s">
        <v>16</v>
      </c>
      <c r="D46" s="1">
        <f>SUM('㈱塩釜:牡鹿'!D46)</f>
        <v>0.2524</v>
      </c>
      <c r="E46" s="1">
        <f>SUM('㈱塩釜:牡鹿'!E46)</f>
        <v>0.5670000000000001</v>
      </c>
      <c r="F46" s="1">
        <f>SUM('㈱塩釜:牡鹿'!F46)</f>
        <v>0.0551</v>
      </c>
      <c r="G46" s="1">
        <f>SUM('㈱塩釜:牡鹿'!G46)</f>
        <v>0.23950000000000002</v>
      </c>
      <c r="H46" s="1">
        <f>SUM('㈱塩釜:牡鹿'!H46)</f>
        <v>0.0564</v>
      </c>
      <c r="I46" s="1">
        <f>SUM('㈱塩釜:牡鹿'!I46)</f>
        <v>0.0116</v>
      </c>
      <c r="J46" s="1">
        <f>SUM('㈱塩釜:牡鹿'!J46)</f>
        <v>0</v>
      </c>
      <c r="K46" s="1">
        <f>SUM('㈱塩釜:牡鹿'!K46)</f>
        <v>0</v>
      </c>
      <c r="L46" s="1">
        <f>SUM('㈱塩釜:牡鹿'!L46)</f>
        <v>0.9138000000000001</v>
      </c>
      <c r="M46" s="1">
        <f>SUM('㈱塩釜:牡鹿'!M46)</f>
        <v>0.2133</v>
      </c>
      <c r="N46" s="1">
        <f>SUM('㈱塩釜:牡鹿'!N46)</f>
        <v>0.13099999999999998</v>
      </c>
      <c r="O46" s="1">
        <f>SUM('㈱塩釜:牡鹿'!O46)</f>
        <v>0.0649</v>
      </c>
      <c r="P46" s="8">
        <f t="shared" si="8"/>
        <v>2.505</v>
      </c>
    </row>
    <row r="47" spans="1:16" ht="18.75">
      <c r="A47" s="484"/>
      <c r="B47" s="485"/>
      <c r="C47" s="58" t="s">
        <v>18</v>
      </c>
      <c r="D47" s="2">
        <f>SUM('㈱塩釜:牡鹿'!D47)</f>
        <v>250.6430061573658</v>
      </c>
      <c r="E47" s="2">
        <f>SUM('㈱塩釜:牡鹿'!E47)</f>
        <v>306.98200852240785</v>
      </c>
      <c r="F47" s="2">
        <f>SUM('㈱塩釜:牡鹿'!F47)</f>
        <v>47.49650104190413</v>
      </c>
      <c r="G47" s="2">
        <f>SUM('㈱塩釜:牡鹿'!G47)</f>
        <v>82.39000944979357</v>
      </c>
      <c r="H47" s="2">
        <f>SUM('㈱塩釜:牡鹿'!H47)</f>
        <v>96.79</v>
      </c>
      <c r="I47" s="2">
        <f>SUM('㈱塩釜:牡鹿'!I47)</f>
        <v>17.621</v>
      </c>
      <c r="J47" s="2">
        <f>SUM('㈱塩釜:牡鹿'!J47)</f>
        <v>8.936</v>
      </c>
      <c r="K47" s="2">
        <f>SUM('㈱塩釜:牡鹿'!K47)</f>
        <v>0.21</v>
      </c>
      <c r="L47" s="2">
        <f>SUM('㈱塩釜:牡鹿'!L47)</f>
        <v>167.073</v>
      </c>
      <c r="M47" s="2">
        <f>SUM('㈱塩釜:牡鹿'!M47)</f>
        <v>49.604</v>
      </c>
      <c r="N47" s="2">
        <f>SUM('㈱塩釜:牡鹿'!N47)</f>
        <v>52.49000056730576</v>
      </c>
      <c r="O47" s="2">
        <f>SUM('㈱塩釜:牡鹿'!O47)</f>
        <v>59.01900194337402</v>
      </c>
      <c r="P47" s="9">
        <f t="shared" si="8"/>
        <v>1139.2545276821509</v>
      </c>
    </row>
    <row r="48" spans="1:16" ht="18.75">
      <c r="A48" s="482" t="s">
        <v>204</v>
      </c>
      <c r="B48" s="483"/>
      <c r="C48" s="65" t="s">
        <v>16</v>
      </c>
      <c r="D48" s="1">
        <f>SUM('㈱塩釜:牡鹿'!D48)</f>
        <v>24.4085</v>
      </c>
      <c r="E48" s="1">
        <f>SUM('㈱塩釜:牡鹿'!E48)</f>
        <v>0.1965</v>
      </c>
      <c r="F48" s="1">
        <f>SUM('㈱塩釜:牡鹿'!F48)</f>
        <v>19.608</v>
      </c>
      <c r="G48" s="1">
        <f>SUM('㈱塩釜:牡鹿'!G48)</f>
        <v>1.389</v>
      </c>
      <c r="H48" s="1">
        <f>SUM('㈱塩釜:牡鹿'!H48)</f>
        <v>7.616900000000001</v>
      </c>
      <c r="I48" s="1">
        <f>SUM('㈱塩釜:牡鹿'!I48)</f>
        <v>312.3979999999999</v>
      </c>
      <c r="J48" s="1">
        <f>SUM('㈱塩釜:牡鹿'!J48)</f>
        <v>738.9973</v>
      </c>
      <c r="K48" s="1">
        <f>SUM('㈱塩釜:牡鹿'!K48)</f>
        <v>1828.9876</v>
      </c>
      <c r="L48" s="1">
        <f>SUM('㈱塩釜:牡鹿'!L48)</f>
        <v>3171.0388000000003</v>
      </c>
      <c r="M48" s="1">
        <f>SUM('㈱塩釜:牡鹿'!M48)</f>
        <v>1284.9856</v>
      </c>
      <c r="N48" s="1">
        <f>SUM('㈱塩釜:牡鹿'!N48)</f>
        <v>1805.235</v>
      </c>
      <c r="O48" s="1">
        <f>SUM('㈱塩釜:牡鹿'!O48)</f>
        <v>2055.9629999999997</v>
      </c>
      <c r="P48" s="8">
        <f t="shared" si="8"/>
        <v>11250.824200000001</v>
      </c>
    </row>
    <row r="49" spans="1:16" ht="18.75">
      <c r="A49" s="484"/>
      <c r="B49" s="485"/>
      <c r="C49" s="58" t="s">
        <v>18</v>
      </c>
      <c r="D49" s="2">
        <f>SUM('㈱塩釜:牡鹿'!D49)</f>
        <v>989.7650006668626</v>
      </c>
      <c r="E49" s="2">
        <f>SUM('㈱塩釜:牡鹿'!E49)</f>
        <v>26.030001766840652</v>
      </c>
      <c r="F49" s="2">
        <f>SUM('㈱塩釜:牡鹿'!F49)</f>
        <v>975.4180027199181</v>
      </c>
      <c r="G49" s="2">
        <f>SUM('㈱塩釜:牡鹿'!G49)</f>
        <v>96.85400186541378</v>
      </c>
      <c r="H49" s="2">
        <f>SUM('㈱塩釜:牡鹿'!H49)</f>
        <v>2188.6830046259665</v>
      </c>
      <c r="I49" s="2">
        <f>SUM('㈱塩釜:牡鹿'!I49)</f>
        <v>37807.60255960352</v>
      </c>
      <c r="J49" s="2">
        <f>SUM('㈱塩釜:牡鹿'!J49)</f>
        <v>93611.32245659929</v>
      </c>
      <c r="K49" s="2">
        <f>SUM('㈱塩釜:牡鹿'!K49)</f>
        <v>146109.21655204668</v>
      </c>
      <c r="L49" s="2">
        <f>SUM('㈱塩釜:牡鹿'!L49)</f>
        <v>140496.91175000565</v>
      </c>
      <c r="M49" s="2">
        <f>SUM('㈱塩釜:牡鹿'!M49)</f>
        <v>79351.02035073364</v>
      </c>
      <c r="N49" s="2">
        <f>SUM('㈱塩釜:牡鹿'!N49)</f>
        <v>176220.05000012132</v>
      </c>
      <c r="O49" s="2">
        <f>SUM('㈱塩釜:牡鹿'!O49)</f>
        <v>209492.54245123203</v>
      </c>
      <c r="P49" s="9">
        <f t="shared" si="8"/>
        <v>887365.4161319872</v>
      </c>
    </row>
    <row r="50" spans="1:16" ht="18.75">
      <c r="A50" s="482" t="s">
        <v>205</v>
      </c>
      <c r="B50" s="483"/>
      <c r="C50" s="65" t="s">
        <v>16</v>
      </c>
      <c r="D50" s="1">
        <f>SUM('㈱塩釜:牡鹿'!D50)</f>
        <v>2.445</v>
      </c>
      <c r="E50" s="1">
        <f>SUM('㈱塩釜:牡鹿'!E50)</f>
        <v>10.626</v>
      </c>
      <c r="F50" s="1">
        <f>SUM('㈱塩釜:牡鹿'!F50)</f>
        <v>7.647</v>
      </c>
      <c r="G50" s="1">
        <f>SUM('㈱塩釜:牡鹿'!G50)</f>
        <v>1.142</v>
      </c>
      <c r="H50" s="1">
        <f>SUM('㈱塩釜:牡鹿'!H50)</f>
        <v>21.174</v>
      </c>
      <c r="I50" s="1">
        <f>SUM('㈱塩釜:牡鹿'!I50)</f>
        <v>4.9302</v>
      </c>
      <c r="J50" s="1">
        <f>SUM('㈱塩釜:牡鹿'!J50)</f>
        <v>1.0016</v>
      </c>
      <c r="K50" s="1">
        <f>SUM('㈱塩釜:牡鹿'!K50)</f>
        <v>12.0505</v>
      </c>
      <c r="L50" s="1">
        <f>SUM('㈱塩釜:牡鹿'!L50)</f>
        <v>2807.9824000000003</v>
      </c>
      <c r="M50" s="1">
        <f>SUM('㈱塩釜:牡鹿'!M50)</f>
        <v>12118.226</v>
      </c>
      <c r="N50" s="1">
        <f>SUM('㈱塩釜:牡鹿'!N50)</f>
        <v>15964.342</v>
      </c>
      <c r="O50" s="1">
        <f>SUM('㈱塩釜:牡鹿'!O50)</f>
        <v>3964.7469999999994</v>
      </c>
      <c r="P50" s="8">
        <f t="shared" si="8"/>
        <v>34916.3137</v>
      </c>
    </row>
    <row r="51" spans="1:16" ht="18.75">
      <c r="A51" s="484"/>
      <c r="B51" s="485"/>
      <c r="C51" s="58" t="s">
        <v>18</v>
      </c>
      <c r="D51" s="2">
        <f>SUM('㈱塩釜:牡鹿'!D51)</f>
        <v>430.137</v>
      </c>
      <c r="E51" s="2">
        <f>SUM('㈱塩釜:牡鹿'!E51)</f>
        <v>1658.79</v>
      </c>
      <c r="F51" s="2">
        <f>SUM('㈱塩釜:牡鹿'!F51)</f>
        <v>564.047</v>
      </c>
      <c r="G51" s="2">
        <f>SUM('㈱塩釜:牡鹿'!G51)</f>
        <v>513.893</v>
      </c>
      <c r="H51" s="2">
        <f>SUM('㈱塩釜:牡鹿'!H51)</f>
        <v>3192.752</v>
      </c>
      <c r="I51" s="2">
        <f>SUM('㈱塩釜:牡鹿'!I51)</f>
        <v>1101.384</v>
      </c>
      <c r="J51" s="2">
        <f>SUM('㈱塩釜:牡鹿'!J51)</f>
        <v>473.804006725768</v>
      </c>
      <c r="K51" s="2">
        <f>SUM('㈱塩釜:牡鹿'!K51)</f>
        <v>7784.65027667014</v>
      </c>
      <c r="L51" s="2">
        <f>SUM('㈱塩釜:牡鹿'!L51)</f>
        <v>471248.02138694155</v>
      </c>
      <c r="M51" s="2">
        <f>SUM('㈱塩釜:牡鹿'!M51)</f>
        <v>1052501.0697223158</v>
      </c>
      <c r="N51" s="2">
        <f>SUM('㈱塩釜:牡鹿'!N51)</f>
        <v>734924.6020049761</v>
      </c>
      <c r="O51" s="2">
        <f>SUM('㈱塩釜:牡鹿'!O51)</f>
        <v>196802.2970006154</v>
      </c>
      <c r="P51" s="9">
        <f t="shared" si="8"/>
        <v>2471195.447398245</v>
      </c>
    </row>
    <row r="52" spans="1:16" ht="18.75">
      <c r="A52" s="482" t="s">
        <v>206</v>
      </c>
      <c r="B52" s="483"/>
      <c r="C52" s="65" t="s">
        <v>16</v>
      </c>
      <c r="D52" s="1">
        <f>SUM('㈱塩釜:牡鹿'!D52)</f>
        <v>5.6076999999999995</v>
      </c>
      <c r="E52" s="1">
        <f>SUM('㈱塩釜:牡鹿'!E52)</f>
        <v>1.7919999999999998</v>
      </c>
      <c r="F52" s="1">
        <f>SUM('㈱塩釜:牡鹿'!F52)</f>
        <v>2.4644</v>
      </c>
      <c r="G52" s="1">
        <f>SUM('㈱塩釜:牡鹿'!G52)</f>
        <v>5.5546999999999995</v>
      </c>
      <c r="H52" s="1">
        <f>SUM('㈱塩釜:牡鹿'!H52)</f>
        <v>408.34919999999994</v>
      </c>
      <c r="I52" s="1">
        <f>SUM('㈱塩釜:牡鹿'!I52)</f>
        <v>1527.9407</v>
      </c>
      <c r="J52" s="1">
        <f>SUM('㈱塩釜:牡鹿'!J52)</f>
        <v>2875.0384</v>
      </c>
      <c r="K52" s="1">
        <f>SUM('㈱塩釜:牡鹿'!K52)</f>
        <v>640.755</v>
      </c>
      <c r="L52" s="1">
        <f>SUM('㈱塩釜:牡鹿'!L52)</f>
        <v>198.512</v>
      </c>
      <c r="M52" s="1">
        <f>SUM('㈱塩釜:牡鹿'!M52)</f>
        <v>1701.9535</v>
      </c>
      <c r="N52" s="1">
        <f>SUM('㈱塩釜:牡鹿'!N52)</f>
        <v>1537.9459999999997</v>
      </c>
      <c r="O52" s="1">
        <f>SUM('㈱塩釜:牡鹿'!O52)</f>
        <v>240.6417</v>
      </c>
      <c r="P52" s="8">
        <f t="shared" si="8"/>
        <v>9146.5553</v>
      </c>
    </row>
    <row r="53" spans="1:16" ht="18.75">
      <c r="A53" s="484"/>
      <c r="B53" s="485"/>
      <c r="C53" s="58" t="s">
        <v>18</v>
      </c>
      <c r="D53" s="2">
        <f>SUM('㈱塩釜:牡鹿'!D53)</f>
        <v>2000.9520000000002</v>
      </c>
      <c r="E53" s="2">
        <f>SUM('㈱塩釜:牡鹿'!E53)</f>
        <v>2221.289</v>
      </c>
      <c r="F53" s="2">
        <f>SUM('㈱塩釜:牡鹿'!F53)</f>
        <v>3201.1965004277295</v>
      </c>
      <c r="G53" s="2">
        <f>SUM('㈱塩釜:牡鹿'!G53)</f>
        <v>6086.9435024078575</v>
      </c>
      <c r="H53" s="2">
        <f>SUM('㈱塩釜:牡鹿'!H53)</f>
        <v>187404.71650108125</v>
      </c>
      <c r="I53" s="2">
        <f>SUM('㈱塩釜:牡鹿'!I53)</f>
        <v>381642.0217536451</v>
      </c>
      <c r="J53" s="2">
        <f>SUM('㈱塩釜:牡鹿'!J53)</f>
        <v>656518.008</v>
      </c>
      <c r="K53" s="2">
        <f>SUM('㈱塩釜:牡鹿'!K53)</f>
        <v>169248.18600029766</v>
      </c>
      <c r="L53" s="2">
        <f>SUM('㈱塩釜:牡鹿'!L53)</f>
        <v>56178.83725044002</v>
      </c>
      <c r="M53" s="2">
        <f>SUM('㈱塩釜:牡鹿'!M53)</f>
        <v>680521.6220011773</v>
      </c>
      <c r="N53" s="2">
        <f>SUM('㈱塩釜:牡鹿'!N53)</f>
        <v>737443.9775004442</v>
      </c>
      <c r="O53" s="2">
        <f>SUM('㈱塩釜:牡鹿'!O53)</f>
        <v>136715.7211001676</v>
      </c>
      <c r="P53" s="9">
        <f t="shared" si="8"/>
        <v>3019183.4711100888</v>
      </c>
    </row>
    <row r="54" spans="1:16" ht="18.75">
      <c r="A54" s="53" t="s">
        <v>0</v>
      </c>
      <c r="B54" s="488" t="s">
        <v>132</v>
      </c>
      <c r="C54" s="65" t="s">
        <v>16</v>
      </c>
      <c r="D54" s="1">
        <f>SUM('㈱塩釜:牡鹿'!D54)</f>
        <v>0.4042</v>
      </c>
      <c r="E54" s="1">
        <f>SUM('㈱塩釜:牡鹿'!E54)</f>
        <v>0.4668</v>
      </c>
      <c r="F54" s="1">
        <f>SUM('㈱塩釜:牡鹿'!F54)</f>
        <v>0.45149999999999996</v>
      </c>
      <c r="G54" s="1">
        <f>SUM('㈱塩釜:牡鹿'!G54)</f>
        <v>0.4767</v>
      </c>
      <c r="H54" s="1">
        <f>SUM('㈱塩釜:牡鹿'!H54)</f>
        <v>5.082700000000001</v>
      </c>
      <c r="I54" s="1">
        <f>SUM('㈱塩釜:牡鹿'!I54)</f>
        <v>12.493000000000002</v>
      </c>
      <c r="J54" s="1">
        <f>SUM('㈱塩釜:牡鹿'!J54)</f>
        <v>16.7429</v>
      </c>
      <c r="K54" s="1">
        <f>SUM('㈱塩釜:牡鹿'!K54)</f>
        <v>36.211099999999995</v>
      </c>
      <c r="L54" s="1">
        <f>SUM('㈱塩釜:牡鹿'!L54)</f>
        <v>35.4276</v>
      </c>
      <c r="M54" s="1">
        <f>SUM('㈱塩釜:牡鹿'!M54)</f>
        <v>45.853</v>
      </c>
      <c r="N54" s="1">
        <f>SUM('㈱塩釜:牡鹿'!N54)</f>
        <v>23.9409</v>
      </c>
      <c r="O54" s="1">
        <f>SUM('㈱塩釜:牡鹿'!O54)</f>
        <v>4.2315</v>
      </c>
      <c r="P54" s="8">
        <f t="shared" si="8"/>
        <v>181.7819</v>
      </c>
    </row>
    <row r="55" spans="1:16" ht="18.75">
      <c r="A55" s="54" t="s">
        <v>207</v>
      </c>
      <c r="B55" s="489"/>
      <c r="C55" s="58" t="s">
        <v>18</v>
      </c>
      <c r="D55" s="2">
        <f>SUM('㈱塩釜:牡鹿'!D55)</f>
        <v>320.0478081270893</v>
      </c>
      <c r="E55" s="2">
        <f>SUM('㈱塩釜:牡鹿'!E55)</f>
        <v>316.9360612740337</v>
      </c>
      <c r="F55" s="2">
        <f>SUM('㈱塩釜:牡鹿'!F55)</f>
        <v>401.9542339452289</v>
      </c>
      <c r="G55" s="2">
        <f>SUM('㈱塩釜:牡鹿'!G55)</f>
        <v>427.89258473642155</v>
      </c>
      <c r="H55" s="2">
        <f>SUM('㈱塩釜:牡鹿'!H55)</f>
        <v>6149.374855043657</v>
      </c>
      <c r="I55" s="2">
        <f>SUM('㈱塩釜:牡鹿'!I55)</f>
        <v>9249.270021139972</v>
      </c>
      <c r="J55" s="2">
        <f>SUM('㈱塩釜:牡鹿'!J55)</f>
        <v>9122.33012933346</v>
      </c>
      <c r="K55" s="2">
        <f>SUM('㈱塩釜:牡鹿'!K55)</f>
        <v>13899.920646078841</v>
      </c>
      <c r="L55" s="2">
        <f>SUM('㈱塩釜:牡鹿'!L55)</f>
        <v>7979.1433257215185</v>
      </c>
      <c r="M55" s="2">
        <f>SUM('㈱塩釜:牡鹿'!M55)</f>
        <v>7448.625024728532</v>
      </c>
      <c r="N55" s="2">
        <f>SUM('㈱塩釜:牡鹿'!N55)</f>
        <v>8750.085778419701</v>
      </c>
      <c r="O55" s="2">
        <f>SUM('㈱塩釜:牡鹿'!O55)</f>
        <v>2726.830108221641</v>
      </c>
      <c r="P55" s="9">
        <f t="shared" si="8"/>
        <v>66792.41057677008</v>
      </c>
    </row>
    <row r="56" spans="1:16" ht="18.75">
      <c r="A56" s="54" t="s">
        <v>17</v>
      </c>
      <c r="B56" s="56" t="s">
        <v>20</v>
      </c>
      <c r="C56" s="65" t="s">
        <v>16</v>
      </c>
      <c r="D56" s="1">
        <f>SUM('㈱塩釜:牡鹿'!D56)</f>
        <v>1.4465000000000001</v>
      </c>
      <c r="E56" s="1">
        <f>SUM('㈱塩釜:牡鹿'!E56)</f>
        <v>1.1031</v>
      </c>
      <c r="F56" s="1">
        <f>SUM('㈱塩釜:牡鹿'!F56)</f>
        <v>0.9141</v>
      </c>
      <c r="G56" s="1">
        <f>SUM('㈱塩釜:牡鹿'!G56)</f>
        <v>1.3706</v>
      </c>
      <c r="H56" s="1">
        <f>SUM('㈱塩釜:牡鹿'!H56)</f>
        <v>2.0486</v>
      </c>
      <c r="I56" s="1">
        <f>SUM('㈱塩釜:牡鹿'!I56)</f>
        <v>14.8649</v>
      </c>
      <c r="J56" s="1">
        <f>SUM('㈱塩釜:牡鹿'!J56)</f>
        <v>17.947499999999994</v>
      </c>
      <c r="K56" s="1">
        <f>SUM('㈱塩釜:牡鹿'!K56)</f>
        <v>7.723299999999999</v>
      </c>
      <c r="L56" s="1">
        <f>SUM('㈱塩釜:牡鹿'!L56)</f>
        <v>19.584699999999998</v>
      </c>
      <c r="M56" s="1">
        <f>SUM('㈱塩釜:牡鹿'!M56)</f>
        <v>14.400299999999998</v>
      </c>
      <c r="N56" s="1">
        <f>SUM('㈱塩釜:牡鹿'!N56)</f>
        <v>5.3867</v>
      </c>
      <c r="O56" s="1">
        <f>SUM('㈱塩釜:牡鹿'!O56)</f>
        <v>8.801599999999999</v>
      </c>
      <c r="P56" s="8">
        <f t="shared" si="8"/>
        <v>95.5919</v>
      </c>
    </row>
    <row r="57" spans="1:16" ht="18.75">
      <c r="A57" s="54" t="s">
        <v>23</v>
      </c>
      <c r="B57" s="58" t="s">
        <v>113</v>
      </c>
      <c r="C57" s="58" t="s">
        <v>18</v>
      </c>
      <c r="D57" s="2">
        <f>SUM('㈱塩釜:牡鹿'!D57)</f>
        <v>252.84997527387495</v>
      </c>
      <c r="E57" s="2">
        <f>SUM('㈱塩釜:牡鹿'!E57)</f>
        <v>138.12201108744475</v>
      </c>
      <c r="F57" s="2">
        <f>SUM('㈱塩釜:牡鹿'!F57)</f>
        <v>461.5025140624156</v>
      </c>
      <c r="G57" s="2">
        <f>SUM('㈱塩釜:牡鹿'!G57)</f>
        <v>681.7997858785344</v>
      </c>
      <c r="H57" s="2">
        <f>SUM('㈱塩釜:牡鹿'!H57)</f>
        <v>874.6882774232226</v>
      </c>
      <c r="I57" s="2">
        <f>SUM('㈱塩釜:牡鹿'!I57)</f>
        <v>3986.8925079687538</v>
      </c>
      <c r="J57" s="2">
        <f>SUM('㈱塩釜:牡鹿'!J57)</f>
        <v>7193.000059186757</v>
      </c>
      <c r="K57" s="2">
        <f>SUM('㈱塩釜:牡鹿'!K57)</f>
        <v>1702.9503066141713</v>
      </c>
      <c r="L57" s="2">
        <f>SUM('㈱塩釜:牡鹿'!L57)</f>
        <v>2257.707441280473</v>
      </c>
      <c r="M57" s="2">
        <f>SUM('㈱塩釜:牡鹿'!M57)</f>
        <v>2321.0590178122643</v>
      </c>
      <c r="N57" s="2">
        <f>SUM('㈱塩釜:牡鹿'!N57)</f>
        <v>1219.4960148046584</v>
      </c>
      <c r="O57" s="2">
        <f>SUM('㈱塩釜:牡鹿'!O57)</f>
        <v>1103.2553295023072</v>
      </c>
      <c r="P57" s="9">
        <f t="shared" si="8"/>
        <v>22193.32324089488</v>
      </c>
    </row>
    <row r="58" spans="1:16" ht="18.75">
      <c r="A58" s="54"/>
      <c r="B58" s="486" t="s">
        <v>194</v>
      </c>
      <c r="C58" s="65" t="s">
        <v>16</v>
      </c>
      <c r="D58" s="1">
        <f>+D54+D56</f>
        <v>1.8507000000000002</v>
      </c>
      <c r="E58" s="1">
        <f>+E54+E56</f>
        <v>1.5699</v>
      </c>
      <c r="F58" s="1">
        <f aca="true" t="shared" si="10" ref="F58:O58">+F54+F56</f>
        <v>1.3656</v>
      </c>
      <c r="G58" s="1">
        <f t="shared" si="10"/>
        <v>1.8473000000000002</v>
      </c>
      <c r="H58" s="1">
        <f t="shared" si="10"/>
        <v>7.131300000000001</v>
      </c>
      <c r="I58" s="1">
        <f t="shared" si="10"/>
        <v>27.3579</v>
      </c>
      <c r="J58" s="1">
        <f t="shared" si="10"/>
        <v>34.6904</v>
      </c>
      <c r="K58" s="1">
        <f t="shared" si="10"/>
        <v>43.9344</v>
      </c>
      <c r="L58" s="1">
        <f t="shared" si="10"/>
        <v>55.012299999999996</v>
      </c>
      <c r="M58" s="1">
        <f t="shared" si="10"/>
        <v>60.253299999999996</v>
      </c>
      <c r="N58" s="1">
        <f t="shared" si="10"/>
        <v>29.3276</v>
      </c>
      <c r="O58" s="1">
        <f t="shared" si="10"/>
        <v>13.033099999999997</v>
      </c>
      <c r="P58" s="8">
        <f t="shared" si="8"/>
        <v>277.37379999999996</v>
      </c>
    </row>
    <row r="59" spans="1:16" ht="18.75">
      <c r="A59" s="48"/>
      <c r="B59" s="487"/>
      <c r="C59" s="58" t="s">
        <v>18</v>
      </c>
      <c r="D59" s="2">
        <f>+D55+D57</f>
        <v>572.8977834009643</v>
      </c>
      <c r="E59" s="2">
        <f>+E55+E57</f>
        <v>455.0580723614785</v>
      </c>
      <c r="F59" s="2">
        <f aca="true" t="shared" si="11" ref="F59:O59">+F55+F57</f>
        <v>863.4567480076446</v>
      </c>
      <c r="G59" s="2">
        <f t="shared" si="11"/>
        <v>1109.692370614956</v>
      </c>
      <c r="H59" s="2">
        <f t="shared" si="11"/>
        <v>7024.063132466879</v>
      </c>
      <c r="I59" s="2">
        <f t="shared" si="11"/>
        <v>13236.162529108726</v>
      </c>
      <c r="J59" s="2">
        <f t="shared" si="11"/>
        <v>16315.330188520218</v>
      </c>
      <c r="K59" s="2">
        <f t="shared" si="11"/>
        <v>15602.870952693012</v>
      </c>
      <c r="L59" s="2">
        <f t="shared" si="11"/>
        <v>10236.850767001992</v>
      </c>
      <c r="M59" s="2">
        <f t="shared" si="11"/>
        <v>9769.684042540795</v>
      </c>
      <c r="N59" s="2">
        <f t="shared" si="11"/>
        <v>9969.581793224359</v>
      </c>
      <c r="O59" s="2">
        <f t="shared" si="11"/>
        <v>3830.085437723948</v>
      </c>
      <c r="P59" s="9">
        <f t="shared" si="8"/>
        <v>88985.73381766498</v>
      </c>
    </row>
    <row r="60" spans="1:16" ht="18.75">
      <c r="A60" s="54" t="s">
        <v>0</v>
      </c>
      <c r="B60" s="488" t="s">
        <v>115</v>
      </c>
      <c r="C60" s="65" t="s">
        <v>16</v>
      </c>
      <c r="D60" s="1">
        <f>SUM('㈱塩釜:牡鹿'!D60)</f>
        <v>43.7954</v>
      </c>
      <c r="E60" s="1">
        <f>SUM('㈱塩釜:牡鹿'!E60)</f>
        <v>25.9119</v>
      </c>
      <c r="F60" s="1">
        <f>SUM('㈱塩釜:牡鹿'!F60)</f>
        <v>16.162300000000002</v>
      </c>
      <c r="G60" s="1">
        <f>SUM('㈱塩釜:牡鹿'!G60)</f>
        <v>9.4375</v>
      </c>
      <c r="H60" s="1">
        <f>SUM('㈱塩釜:牡鹿'!H60)</f>
        <v>3.3139</v>
      </c>
      <c r="I60" s="1">
        <f>SUM('㈱塩釜:牡鹿'!I60)</f>
        <v>2.0662000000000003</v>
      </c>
      <c r="J60" s="1">
        <f>SUM('㈱塩釜:牡鹿'!J60)</f>
        <v>0.617</v>
      </c>
      <c r="K60" s="1">
        <f>SUM('㈱塩釜:牡鹿'!K60)</f>
        <v>0.0035</v>
      </c>
      <c r="L60" s="1">
        <f>SUM('㈱塩釜:牡鹿'!L60)</f>
        <v>7.111</v>
      </c>
      <c r="M60" s="1">
        <f>SUM('㈱塩釜:牡鹿'!M60)</f>
        <v>3.2146</v>
      </c>
      <c r="N60" s="1">
        <f>SUM('㈱塩釜:牡鹿'!N60)</f>
        <v>15.057199999999998</v>
      </c>
      <c r="O60" s="1">
        <f>SUM('㈱塩釜:牡鹿'!O60)</f>
        <v>9.207400000000002</v>
      </c>
      <c r="P60" s="8">
        <f t="shared" si="8"/>
        <v>135.89790000000002</v>
      </c>
    </row>
    <row r="61" spans="1:16" ht="18.75">
      <c r="A61" s="54" t="s">
        <v>49</v>
      </c>
      <c r="B61" s="489"/>
      <c r="C61" s="58" t="s">
        <v>18</v>
      </c>
      <c r="D61" s="2">
        <f>SUM('㈱塩釜:牡鹿'!D61)</f>
        <v>2506.093059611937</v>
      </c>
      <c r="E61" s="2">
        <f>SUM('㈱塩釜:牡鹿'!E61)</f>
        <v>2695.753500924993</v>
      </c>
      <c r="F61" s="2">
        <f>SUM('㈱塩釜:牡鹿'!F61)</f>
        <v>982.0170004299226</v>
      </c>
      <c r="G61" s="2">
        <f>SUM('㈱塩釜:牡鹿'!G61)</f>
        <v>403.5592562847263</v>
      </c>
      <c r="H61" s="2">
        <f>SUM('㈱塩釜:牡鹿'!H61)</f>
        <v>123.32981139684881</v>
      </c>
      <c r="I61" s="2">
        <f>SUM('㈱塩釜:牡鹿'!I61)</f>
        <v>127.73188009214968</v>
      </c>
      <c r="J61" s="2">
        <f>SUM('㈱塩釜:牡鹿'!J61)</f>
        <v>51.828018862722</v>
      </c>
      <c r="K61" s="2">
        <f>SUM('㈱塩釜:牡鹿'!K61)</f>
        <v>0.03675000394653493</v>
      </c>
      <c r="L61" s="2">
        <f>SUM('㈱塩釜:牡鹿'!L61)</f>
        <v>144.40100147452335</v>
      </c>
      <c r="M61" s="2">
        <f>SUM('㈱塩釜:牡鹿'!M61)</f>
        <v>195.68780988921495</v>
      </c>
      <c r="N61" s="2">
        <f>SUM('㈱塩釜:牡鹿'!N61)</f>
        <v>933.2707958622702</v>
      </c>
      <c r="O61" s="2">
        <f>SUM('㈱塩釜:牡鹿'!O61)</f>
        <v>680.5848244845326</v>
      </c>
      <c r="P61" s="9">
        <f t="shared" si="8"/>
        <v>8844.293709317786</v>
      </c>
    </row>
    <row r="62" spans="1:16" ht="18.75">
      <c r="A62" s="54" t="s">
        <v>0</v>
      </c>
      <c r="B62" s="56" t="s">
        <v>50</v>
      </c>
      <c r="C62" s="65" t="s">
        <v>16</v>
      </c>
      <c r="D62" s="1">
        <f>SUM('㈱塩釜:牡鹿'!D62)</f>
        <v>251.547</v>
      </c>
      <c r="E62" s="1">
        <f>SUM('㈱塩釜:牡鹿'!E62)</f>
        <v>195.822</v>
      </c>
      <c r="F62" s="1">
        <f>SUM('㈱塩釜:牡鹿'!F62)</f>
        <v>480.738</v>
      </c>
      <c r="G62" s="1">
        <f>SUM('㈱塩釜:牡鹿'!G62)</f>
        <v>296.256</v>
      </c>
      <c r="H62" s="1">
        <f>SUM('㈱塩釜:牡鹿'!H62)</f>
        <v>598.326</v>
      </c>
      <c r="I62" s="1">
        <f>SUM('㈱塩釜:牡鹿'!I62)</f>
        <v>733.557</v>
      </c>
      <c r="J62" s="1">
        <f>SUM('㈱塩釜:牡鹿'!J62)</f>
        <v>455.402</v>
      </c>
      <c r="K62" s="1">
        <f>SUM('㈱塩釜:牡鹿'!K62)</f>
        <v>541.179</v>
      </c>
      <c r="L62" s="1">
        <f>SUM('㈱塩釜:牡鹿'!L62)</f>
        <v>874.721</v>
      </c>
      <c r="M62" s="1">
        <f>SUM('㈱塩釜:牡鹿'!M62)</f>
        <v>572.829</v>
      </c>
      <c r="N62" s="1">
        <f>SUM('㈱塩釜:牡鹿'!N62)</f>
        <v>676.755</v>
      </c>
      <c r="O62" s="1">
        <f>SUM('㈱塩釜:牡鹿'!O62)</f>
        <v>283.296</v>
      </c>
      <c r="P62" s="8">
        <f t="shared" si="8"/>
        <v>5960.428000000001</v>
      </c>
    </row>
    <row r="63" spans="1:16" ht="18.75">
      <c r="A63" s="54" t="s">
        <v>51</v>
      </c>
      <c r="B63" s="58" t="s">
        <v>116</v>
      </c>
      <c r="C63" s="58" t="s">
        <v>18</v>
      </c>
      <c r="D63" s="2">
        <f>SUM('㈱塩釜:牡鹿'!D63)</f>
        <v>33772.38913311913</v>
      </c>
      <c r="E63" s="2">
        <f>SUM('㈱塩釜:牡鹿'!E63)</f>
        <v>33869.82305986471</v>
      </c>
      <c r="F63" s="2">
        <f>SUM('㈱塩釜:牡鹿'!F63)</f>
        <v>90774.63601035324</v>
      </c>
      <c r="G63" s="2">
        <f>SUM('㈱塩釜:牡鹿'!G63)</f>
        <v>51453.31600883617</v>
      </c>
      <c r="H63" s="2">
        <f>SUM('㈱塩釜:牡鹿'!H63)</f>
        <v>97367.10947275304</v>
      </c>
      <c r="I63" s="2">
        <f>SUM('㈱塩釜:牡鹿'!I63)</f>
        <v>104124.18701330584</v>
      </c>
      <c r="J63" s="2">
        <f>SUM('㈱塩釜:牡鹿'!J63)</f>
        <v>62671.31443779564</v>
      </c>
      <c r="K63" s="2">
        <f>SUM('㈱塩釜:牡鹿'!K63)</f>
        <v>71644.42850955266</v>
      </c>
      <c r="L63" s="2">
        <f>SUM('㈱塩釜:牡鹿'!L63)</f>
        <v>93944.35738534009</v>
      </c>
      <c r="M63" s="2">
        <f>SUM('㈱塩釜:牡鹿'!M63)</f>
        <v>62273.608630018265</v>
      </c>
      <c r="N63" s="2">
        <f>SUM('㈱塩釜:牡鹿'!N63)</f>
        <v>65587.26007772802</v>
      </c>
      <c r="O63" s="2">
        <f>SUM('㈱塩釜:牡鹿'!O63)</f>
        <v>33395.60004239254</v>
      </c>
      <c r="P63" s="9">
        <f t="shared" si="8"/>
        <v>800878.0297810594</v>
      </c>
    </row>
    <row r="64" spans="1:16" ht="18.75">
      <c r="A64" s="54" t="s">
        <v>0</v>
      </c>
      <c r="B64" s="488" t="s">
        <v>53</v>
      </c>
      <c r="C64" s="65" t="s">
        <v>16</v>
      </c>
      <c r="D64" s="1">
        <f>SUM('㈱塩釜:牡鹿'!D64)</f>
        <v>133.17699999999996</v>
      </c>
      <c r="E64" s="1">
        <f>SUM('㈱塩釜:牡鹿'!E64)</f>
        <v>104.19</v>
      </c>
      <c r="F64" s="1">
        <f>SUM('㈱塩釜:牡鹿'!F64)</f>
        <v>224.946</v>
      </c>
      <c r="G64" s="1">
        <f>SUM('㈱塩釜:牡鹿'!G64)</f>
        <v>332.90000000000003</v>
      </c>
      <c r="H64" s="1">
        <f>SUM('㈱塩釜:牡鹿'!H64)</f>
        <v>392.102</v>
      </c>
      <c r="I64" s="1">
        <f>SUM('㈱塩釜:牡鹿'!I64)</f>
        <v>480.857</v>
      </c>
      <c r="J64" s="1">
        <f>SUM('㈱塩釜:牡鹿'!J64)</f>
        <v>351.05400000000003</v>
      </c>
      <c r="K64" s="1">
        <f>SUM('㈱塩釜:牡鹿'!K64)</f>
        <v>119.03399999999999</v>
      </c>
      <c r="L64" s="1">
        <f>SUM('㈱塩釜:牡鹿'!L64)</f>
        <v>91.016</v>
      </c>
      <c r="M64" s="1">
        <f>SUM('㈱塩釜:牡鹿'!M64)</f>
        <v>83.719</v>
      </c>
      <c r="N64" s="1">
        <f>SUM('㈱塩釜:牡鹿'!N64)</f>
        <v>68.141</v>
      </c>
      <c r="O64" s="1">
        <f>SUM('㈱塩釜:牡鹿'!O64)</f>
        <v>103.972</v>
      </c>
      <c r="P64" s="8">
        <f t="shared" si="8"/>
        <v>2485.1080000000006</v>
      </c>
    </row>
    <row r="65" spans="1:16" ht="18.75">
      <c r="A65" s="54" t="s">
        <v>23</v>
      </c>
      <c r="B65" s="489"/>
      <c r="C65" s="58" t="s">
        <v>18</v>
      </c>
      <c r="D65" s="2">
        <f>SUM('㈱塩釜:牡鹿'!D65)</f>
        <v>22401.604</v>
      </c>
      <c r="E65" s="2">
        <f>SUM('㈱塩釜:牡鹿'!E65)</f>
        <v>24665.93</v>
      </c>
      <c r="F65" s="2">
        <f>SUM('㈱塩釜:牡鹿'!F65)</f>
        <v>44828.137</v>
      </c>
      <c r="G65" s="2">
        <f>SUM('㈱塩釜:牡鹿'!G65)</f>
        <v>43578.434</v>
      </c>
      <c r="H65" s="2">
        <f>SUM('㈱塩釜:牡鹿'!H65)</f>
        <v>32701.123</v>
      </c>
      <c r="I65" s="2">
        <f>SUM('㈱塩釜:牡鹿'!I65)</f>
        <v>43264.382</v>
      </c>
      <c r="J65" s="2">
        <f>SUM('㈱塩釜:牡鹿'!J65)</f>
        <v>37139.986</v>
      </c>
      <c r="K65" s="2">
        <f>SUM('㈱塩釜:牡鹿'!K65)</f>
        <v>15225.374000000002</v>
      </c>
      <c r="L65" s="2">
        <f>SUM('㈱塩釜:牡鹿'!L65)</f>
        <v>21783.418</v>
      </c>
      <c r="M65" s="2">
        <f>SUM('㈱塩釜:牡鹿'!M65)</f>
        <v>20053.461</v>
      </c>
      <c r="N65" s="2">
        <f>SUM('㈱塩釜:牡鹿'!N65)</f>
        <v>21863.517000178395</v>
      </c>
      <c r="O65" s="2">
        <f>SUM('㈱塩釜:牡鹿'!O65)</f>
        <v>22436.338</v>
      </c>
      <c r="P65" s="9">
        <f t="shared" si="8"/>
        <v>349941.7040001784</v>
      </c>
    </row>
    <row r="66" spans="1:16" ht="18.75">
      <c r="A66" s="60"/>
      <c r="B66" s="56" t="s">
        <v>20</v>
      </c>
      <c r="C66" s="65" t="s">
        <v>16</v>
      </c>
      <c r="D66" s="1">
        <f>SUM('㈱塩釜:牡鹿'!D66)</f>
        <v>67.4093</v>
      </c>
      <c r="E66" s="1">
        <f>SUM('㈱塩釜:牡鹿'!E66)</f>
        <v>36.7225</v>
      </c>
      <c r="F66" s="1">
        <f>SUM('㈱塩釜:牡鹿'!F66)</f>
        <v>40.4149</v>
      </c>
      <c r="G66" s="1">
        <f>SUM('㈱塩釜:牡鹿'!G66)</f>
        <v>29.814899999999998</v>
      </c>
      <c r="H66" s="1">
        <f>SUM('㈱塩釜:牡鹿'!H66)</f>
        <v>66.23549999999999</v>
      </c>
      <c r="I66" s="1">
        <f>SUM('㈱塩釜:牡鹿'!I66)</f>
        <v>77.17410000000001</v>
      </c>
      <c r="J66" s="1">
        <f>SUM('㈱塩釜:牡鹿'!J66)</f>
        <v>123.708</v>
      </c>
      <c r="K66" s="1">
        <f>SUM('㈱塩釜:牡鹿'!K66)</f>
        <v>60.823299999999996</v>
      </c>
      <c r="L66" s="1">
        <f>SUM('㈱塩釜:牡鹿'!L66)</f>
        <v>54.849900000000005</v>
      </c>
      <c r="M66" s="1">
        <f>SUM('㈱塩釜:牡鹿'!M66)</f>
        <v>77.4876</v>
      </c>
      <c r="N66" s="1">
        <f>SUM('㈱塩釜:牡鹿'!N66)</f>
        <v>84.17530000000001</v>
      </c>
      <c r="O66" s="1">
        <f>SUM('㈱塩釜:牡鹿'!O66)</f>
        <v>43.033199999999994</v>
      </c>
      <c r="P66" s="8">
        <f t="shared" si="8"/>
        <v>761.8485000000001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6">
        <f>SUM('㈱塩釜:牡鹿'!D67)</f>
        <v>4322.308999999999</v>
      </c>
      <c r="E67" s="16">
        <f>SUM('㈱塩釜:牡鹿'!E67)</f>
        <v>3181.8090006235907</v>
      </c>
      <c r="F67" s="16">
        <f>SUM('㈱塩釜:牡鹿'!F67)</f>
        <v>3805.1050000000005</v>
      </c>
      <c r="G67" s="16">
        <f>SUM('㈱塩釜:牡鹿'!G67)</f>
        <v>3962.991000269994</v>
      </c>
      <c r="H67" s="16">
        <f>SUM('㈱塩釜:牡鹿'!H67)</f>
        <v>6964.515000246353</v>
      </c>
      <c r="I67" s="16">
        <f>SUM('㈱塩釜:牡鹿'!I67)</f>
        <v>8140.544000000001</v>
      </c>
      <c r="J67" s="16">
        <f>SUM('㈱塩釜:牡鹿'!J67)</f>
        <v>13136.601503114489</v>
      </c>
      <c r="K67" s="16">
        <f>SUM('㈱塩釜:牡鹿'!K67)</f>
        <v>6376.636001980032</v>
      </c>
      <c r="L67" s="16">
        <f>SUM('㈱塩釜:牡鹿'!L67)</f>
        <v>4824.0335131687325</v>
      </c>
      <c r="M67" s="16">
        <f>SUM('㈱塩釜:牡鹿'!M67)</f>
        <v>6806.499454135472</v>
      </c>
      <c r="N67" s="16">
        <f>SUM('㈱塩釜:牡鹿'!N67)</f>
        <v>6737.696500635692</v>
      </c>
      <c r="O67" s="16">
        <f>SUM('㈱塩釜:牡鹿'!O67)</f>
        <v>4872.784000167347</v>
      </c>
      <c r="P67" s="10">
        <f t="shared" si="8"/>
        <v>73131.5239743417</v>
      </c>
    </row>
    <row r="68" ht="18.75">
      <c r="P68" s="11"/>
    </row>
    <row r="69" spans="1:16" ht="19.5" thickBot="1">
      <c r="A69" s="12" t="s">
        <v>86</v>
      </c>
      <c r="B69" s="4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197</v>
      </c>
      <c r="P69" s="12"/>
    </row>
    <row r="70" spans="1:16" ht="18.75">
      <c r="A70" s="59"/>
      <c r="B70" s="64"/>
      <c r="C70" s="64"/>
      <c r="D70" s="51" t="s">
        <v>2</v>
      </c>
      <c r="E70" s="51" t="s">
        <v>3</v>
      </c>
      <c r="F70" s="51" t="s">
        <v>4</v>
      </c>
      <c r="G70" s="51" t="s">
        <v>5</v>
      </c>
      <c r="H70" s="51" t="s">
        <v>6</v>
      </c>
      <c r="I70" s="51" t="s">
        <v>7</v>
      </c>
      <c r="J70" s="51" t="s">
        <v>8</v>
      </c>
      <c r="K70" s="51" t="s">
        <v>9</v>
      </c>
      <c r="L70" s="51" t="s">
        <v>10</v>
      </c>
      <c r="M70" s="51" t="s">
        <v>11</v>
      </c>
      <c r="N70" s="51" t="s">
        <v>12</v>
      </c>
      <c r="O70" s="51" t="s">
        <v>13</v>
      </c>
      <c r="P70" s="52" t="s">
        <v>14</v>
      </c>
    </row>
    <row r="71" spans="1:16" ht="18.75">
      <c r="A71" s="54" t="s">
        <v>49</v>
      </c>
      <c r="B71" s="486" t="s">
        <v>208</v>
      </c>
      <c r="C71" s="65" t="s">
        <v>16</v>
      </c>
      <c r="D71" s="1">
        <f>+D60+D62+D64+D66</f>
        <v>495.92869999999994</v>
      </c>
      <c r="E71" s="1">
        <f>+E60+E62+E64+E66</f>
        <v>362.64639999999997</v>
      </c>
      <c r="F71" s="1">
        <f aca="true" t="shared" si="12" ref="F71:O71">+F60+F62+F64+F66</f>
        <v>762.2612</v>
      </c>
      <c r="G71" s="1">
        <f t="shared" si="12"/>
        <v>668.4083999999999</v>
      </c>
      <c r="H71" s="1">
        <f t="shared" si="12"/>
        <v>1059.9774</v>
      </c>
      <c r="I71" s="1">
        <f t="shared" si="12"/>
        <v>1293.6543</v>
      </c>
      <c r="J71" s="1">
        <f t="shared" si="12"/>
        <v>930.7810000000001</v>
      </c>
      <c r="K71" s="1">
        <f t="shared" si="12"/>
        <v>721.0398</v>
      </c>
      <c r="L71" s="1">
        <f t="shared" si="12"/>
        <v>1027.6979</v>
      </c>
      <c r="M71" s="1">
        <f t="shared" si="12"/>
        <v>737.2502000000001</v>
      </c>
      <c r="N71" s="1">
        <f t="shared" si="12"/>
        <v>844.1284999999999</v>
      </c>
      <c r="O71" s="1">
        <f t="shared" si="12"/>
        <v>439.5086</v>
      </c>
      <c r="P71" s="8">
        <f aca="true" t="shared" si="13" ref="P71:P102">SUM(D71:O71)</f>
        <v>9343.2824</v>
      </c>
    </row>
    <row r="72" spans="1:16" ht="18.75">
      <c r="A72" s="48" t="s">
        <v>51</v>
      </c>
      <c r="B72" s="487"/>
      <c r="C72" s="58" t="s">
        <v>18</v>
      </c>
      <c r="D72" s="2">
        <f>+D61+D63+D65+D67</f>
        <v>63002.39519273107</v>
      </c>
      <c r="E72" s="2">
        <f>+E61+E63+E65+E67</f>
        <v>64413.3155614133</v>
      </c>
      <c r="F72" s="2">
        <f aca="true" t="shared" si="14" ref="F72:O72">+F61+F63+F65+F67</f>
        <v>140389.8950107832</v>
      </c>
      <c r="G72" s="2">
        <f t="shared" si="14"/>
        <v>99398.30026539088</v>
      </c>
      <c r="H72" s="2">
        <f t="shared" si="14"/>
        <v>137156.07728439625</v>
      </c>
      <c r="I72" s="2">
        <f t="shared" si="14"/>
        <v>155656.844893398</v>
      </c>
      <c r="J72" s="2">
        <f t="shared" si="14"/>
        <v>112999.72995977286</v>
      </c>
      <c r="K72" s="2">
        <f t="shared" si="14"/>
        <v>93246.47526153663</v>
      </c>
      <c r="L72" s="2">
        <f t="shared" si="14"/>
        <v>120696.20989998335</v>
      </c>
      <c r="M72" s="2">
        <f t="shared" si="14"/>
        <v>89329.25689404295</v>
      </c>
      <c r="N72" s="2">
        <f t="shared" si="14"/>
        <v>95121.74437440437</v>
      </c>
      <c r="O72" s="2">
        <f t="shared" si="14"/>
        <v>61385.30686704442</v>
      </c>
      <c r="P72" s="9">
        <f t="shared" si="13"/>
        <v>1232795.5514648973</v>
      </c>
    </row>
    <row r="73" spans="1:16" ht="18.75">
      <c r="A73" s="54" t="s">
        <v>0</v>
      </c>
      <c r="B73" s="488" t="s">
        <v>54</v>
      </c>
      <c r="C73" s="65" t="s">
        <v>16</v>
      </c>
      <c r="D73" s="1">
        <f>SUM('㈱塩釜:牡鹿'!D73)</f>
        <v>27.388260000000002</v>
      </c>
      <c r="E73" s="1">
        <f>SUM('㈱塩釜:牡鹿'!E73)</f>
        <v>20.121199999999995</v>
      </c>
      <c r="F73" s="1">
        <f>SUM('㈱塩釜:牡鹿'!F73)</f>
        <v>20.313000000000002</v>
      </c>
      <c r="G73" s="1">
        <f>SUM('㈱塩釜:牡鹿'!G73)</f>
        <v>18.3243</v>
      </c>
      <c r="H73" s="1">
        <f>SUM('㈱塩釜:牡鹿'!H73)</f>
        <v>17.667099999999998</v>
      </c>
      <c r="I73" s="1">
        <f>SUM('㈱塩釜:牡鹿'!I73)</f>
        <v>14.8795</v>
      </c>
      <c r="J73" s="1">
        <f>SUM('㈱塩釜:牡鹿'!J73)</f>
        <v>20.0286</v>
      </c>
      <c r="K73" s="1">
        <f>SUM('㈱塩釜:牡鹿'!K73)</f>
        <v>7.3657</v>
      </c>
      <c r="L73" s="1">
        <f>SUM('㈱塩釜:牡鹿'!L73)</f>
        <v>4.0715</v>
      </c>
      <c r="M73" s="1">
        <f>SUM('㈱塩釜:牡鹿'!M73)</f>
        <v>17.583280000000002</v>
      </c>
      <c r="N73" s="1">
        <f>SUM('㈱塩釜:牡鹿'!N73)</f>
        <v>20.006899999999998</v>
      </c>
      <c r="O73" s="1">
        <f>SUM('㈱塩釜:牡鹿'!O73)</f>
        <v>20.7354</v>
      </c>
      <c r="P73" s="8">
        <f t="shared" si="13"/>
        <v>208.48474000000004</v>
      </c>
    </row>
    <row r="74" spans="1:16" ht="18.75">
      <c r="A74" s="54" t="s">
        <v>34</v>
      </c>
      <c r="B74" s="489"/>
      <c r="C74" s="58" t="s">
        <v>18</v>
      </c>
      <c r="D74" s="2">
        <f>SUM('㈱塩釜:牡鹿'!D74)</f>
        <v>15350.747111485232</v>
      </c>
      <c r="E74" s="2">
        <f>SUM('㈱塩釜:牡鹿'!E74)</f>
        <v>14480.564476718551</v>
      </c>
      <c r="F74" s="2">
        <f>SUM('㈱塩釜:牡鹿'!F74)</f>
        <v>20121.122621001607</v>
      </c>
      <c r="G74" s="2">
        <f>SUM('㈱塩釜:牡鹿'!G74)</f>
        <v>16467.246663586593</v>
      </c>
      <c r="H74" s="2">
        <f>SUM('㈱塩釜:牡鹿'!H74)</f>
        <v>17503.380294201816</v>
      </c>
      <c r="I74" s="2">
        <f>SUM('㈱塩釜:牡鹿'!I74)</f>
        <v>11258.368994064838</v>
      </c>
      <c r="J74" s="2">
        <f>SUM('㈱塩釜:牡鹿'!J74)</f>
        <v>15147.84384781774</v>
      </c>
      <c r="K74" s="2">
        <f>SUM('㈱塩釜:牡鹿'!K74)</f>
        <v>9590.41191064596</v>
      </c>
      <c r="L74" s="2">
        <f>SUM('㈱塩釜:牡鹿'!L74)</f>
        <v>6121.1941002101785</v>
      </c>
      <c r="M74" s="2">
        <f>SUM('㈱塩釜:牡鹿'!M74)</f>
        <v>13670.70911160098</v>
      </c>
      <c r="N74" s="2">
        <f>SUM('㈱塩釜:牡鹿'!N74)</f>
        <v>15466.496330529171</v>
      </c>
      <c r="O74" s="2">
        <f>SUM('㈱塩釜:牡鹿'!O74)</f>
        <v>17003.774273465115</v>
      </c>
      <c r="P74" s="9">
        <f t="shared" si="13"/>
        <v>172181.85973532774</v>
      </c>
    </row>
    <row r="75" spans="1:16" ht="18.75">
      <c r="A75" s="54" t="s">
        <v>0</v>
      </c>
      <c r="B75" s="488" t="s">
        <v>55</v>
      </c>
      <c r="C75" s="65" t="s">
        <v>16</v>
      </c>
      <c r="D75" s="1">
        <f>SUM('㈱塩釜:牡鹿'!D75)</f>
        <v>0.9453</v>
      </c>
      <c r="E75" s="1">
        <f>SUM('㈱塩釜:牡鹿'!E75)</f>
        <v>2.1468</v>
      </c>
      <c r="F75" s="1">
        <f>SUM('㈱塩釜:牡鹿'!F75)</f>
        <v>4.1793</v>
      </c>
      <c r="G75" s="1">
        <f>SUM('㈱塩釜:牡鹿'!G75)</f>
        <v>2.0568</v>
      </c>
      <c r="H75" s="1">
        <f>SUM('㈱塩釜:牡鹿'!H75)</f>
        <v>1.6359</v>
      </c>
      <c r="I75" s="1">
        <f>SUM('㈱塩釜:牡鹿'!I75)</f>
        <v>1.5979999999999999</v>
      </c>
      <c r="J75" s="1">
        <f>SUM('㈱塩釜:牡鹿'!J75)</f>
        <v>0</v>
      </c>
      <c r="K75" s="1">
        <f>SUM('㈱塩釜:牡鹿'!K75)</f>
        <v>0</v>
      </c>
      <c r="L75" s="1">
        <f>SUM('㈱塩釜:牡鹿'!L75)</f>
        <v>1.1582000000000001</v>
      </c>
      <c r="M75" s="1">
        <f>SUM('㈱塩釜:牡鹿'!M75)</f>
        <v>1.0156</v>
      </c>
      <c r="N75" s="1">
        <f>SUM('㈱塩釜:牡鹿'!N75)</f>
        <v>0.2106</v>
      </c>
      <c r="O75" s="1">
        <f>SUM('㈱塩釜:牡鹿'!O75)</f>
        <v>0.142</v>
      </c>
      <c r="P75" s="8">
        <f t="shared" si="13"/>
        <v>15.088499999999996</v>
      </c>
    </row>
    <row r="76" spans="1:16" ht="18.75">
      <c r="A76" s="54" t="s">
        <v>0</v>
      </c>
      <c r="B76" s="489"/>
      <c r="C76" s="58" t="s">
        <v>18</v>
      </c>
      <c r="D76" s="2">
        <f>SUM('㈱塩釜:牡鹿'!D76)</f>
        <v>73.03500000000001</v>
      </c>
      <c r="E76" s="2">
        <f>SUM('㈱塩釜:牡鹿'!E76)</f>
        <v>188.40699999999998</v>
      </c>
      <c r="F76" s="2">
        <f>SUM('㈱塩釜:牡鹿'!F76)</f>
        <v>262.142</v>
      </c>
      <c r="G76" s="2">
        <f>SUM('㈱塩釜:牡鹿'!G76)</f>
        <v>138.293</v>
      </c>
      <c r="H76" s="2">
        <f>SUM('㈱塩釜:牡鹿'!H76)</f>
        <v>129.649</v>
      </c>
      <c r="I76" s="2">
        <f>SUM('㈱塩釜:牡鹿'!I76)</f>
        <v>109.599</v>
      </c>
      <c r="J76" s="2">
        <f>SUM('㈱塩釜:牡鹿'!J76)</f>
        <v>0</v>
      </c>
      <c r="K76" s="2">
        <f>SUM('㈱塩釜:牡鹿'!K76)</f>
        <v>0</v>
      </c>
      <c r="L76" s="2">
        <f>SUM('㈱塩釜:牡鹿'!L76)</f>
        <v>51.338</v>
      </c>
      <c r="M76" s="2">
        <f>SUM('㈱塩釜:牡鹿'!M76)</f>
        <v>67.86</v>
      </c>
      <c r="N76" s="2">
        <f>SUM('㈱塩釜:牡鹿'!N76)</f>
        <v>13.623000000000001</v>
      </c>
      <c r="O76" s="2">
        <f>SUM('㈱塩釜:牡鹿'!O76)</f>
        <v>6.507</v>
      </c>
      <c r="P76" s="9">
        <f t="shared" si="13"/>
        <v>1040.4530000000002</v>
      </c>
    </row>
    <row r="77" spans="1:16" ht="18.75">
      <c r="A77" s="54" t="s">
        <v>56</v>
      </c>
      <c r="B77" s="56" t="s">
        <v>182</v>
      </c>
      <c r="C77" s="65" t="s">
        <v>16</v>
      </c>
      <c r="D77" s="1">
        <f>SUM('㈱塩釜:牡鹿'!D77)</f>
        <v>0.0022</v>
      </c>
      <c r="E77" s="1">
        <f>SUM('㈱塩釜:牡鹿'!E77)</f>
        <v>0</v>
      </c>
      <c r="F77" s="1">
        <f>SUM('㈱塩釜:牡鹿'!F77)</f>
        <v>0</v>
      </c>
      <c r="G77" s="1">
        <f>SUM('㈱塩釜:牡鹿'!G77)</f>
        <v>0</v>
      </c>
      <c r="H77" s="1">
        <f>SUM('㈱塩釜:牡鹿'!H77)</f>
        <v>0</v>
      </c>
      <c r="I77" s="1">
        <f>SUM('㈱塩釜:牡鹿'!I77)</f>
        <v>0.528</v>
      </c>
      <c r="J77" s="1">
        <f>SUM('㈱塩釜:牡鹿'!J77)</f>
        <v>0</v>
      </c>
      <c r="K77" s="1">
        <f>SUM('㈱塩釜:牡鹿'!K77)</f>
        <v>0</v>
      </c>
      <c r="L77" s="1">
        <f>SUM('㈱塩釜:牡鹿'!L77)</f>
        <v>17.895</v>
      </c>
      <c r="M77" s="1">
        <f>SUM('㈱塩釜:牡鹿'!M77)</f>
        <v>0</v>
      </c>
      <c r="N77" s="1">
        <f>SUM('㈱塩釜:牡鹿'!N77)</f>
        <v>0</v>
      </c>
      <c r="O77" s="1">
        <f>SUM('㈱塩釜:牡鹿'!O77)</f>
        <v>0</v>
      </c>
      <c r="P77" s="8">
        <f t="shared" si="13"/>
        <v>18.4252</v>
      </c>
    </row>
    <row r="78" spans="1:16" ht="18.75">
      <c r="A78" s="54"/>
      <c r="B78" s="58" t="s">
        <v>164</v>
      </c>
      <c r="C78" s="58" t="s">
        <v>18</v>
      </c>
      <c r="D78" s="2">
        <f>SUM('㈱塩釜:牡鹿'!D78)</f>
        <v>1.617</v>
      </c>
      <c r="E78" s="2">
        <f>SUM('㈱塩釜:牡鹿'!E78)</f>
        <v>0</v>
      </c>
      <c r="F78" s="2">
        <f>SUM('㈱塩釜:牡鹿'!F78)</f>
        <v>0</v>
      </c>
      <c r="G78" s="2">
        <f>SUM('㈱塩釜:牡鹿'!G78)</f>
        <v>0</v>
      </c>
      <c r="H78" s="2">
        <f>SUM('㈱塩釜:牡鹿'!H78)</f>
        <v>0</v>
      </c>
      <c r="I78" s="2">
        <f>SUM('㈱塩釜:牡鹿'!I78)</f>
        <v>264.782</v>
      </c>
      <c r="J78" s="2">
        <f>SUM('㈱塩釜:牡鹿'!J78)</f>
        <v>0</v>
      </c>
      <c r="K78" s="2">
        <f>SUM('㈱塩釜:牡鹿'!K78)</f>
        <v>0</v>
      </c>
      <c r="L78" s="2">
        <f>SUM('㈱塩釜:牡鹿'!L78)</f>
        <v>9394.875</v>
      </c>
      <c r="M78" s="2">
        <f>SUM('㈱塩釜:牡鹿'!M78)</f>
        <v>0</v>
      </c>
      <c r="N78" s="2">
        <f>SUM('㈱塩釜:牡鹿'!N78)</f>
        <v>0</v>
      </c>
      <c r="O78" s="2">
        <f>SUM('㈱塩釜:牡鹿'!O78)</f>
        <v>0</v>
      </c>
      <c r="P78" s="9">
        <f t="shared" si="13"/>
        <v>9661.274</v>
      </c>
    </row>
    <row r="79" spans="1:16" ht="18.75">
      <c r="A79" s="54"/>
      <c r="B79" s="488" t="s">
        <v>59</v>
      </c>
      <c r="C79" s="65" t="s">
        <v>16</v>
      </c>
      <c r="D79" s="1">
        <f>SUM('㈱塩釜:牡鹿'!D79)</f>
        <v>0.014</v>
      </c>
      <c r="E79" s="1">
        <f>SUM('㈱塩釜:牡鹿'!E79)</f>
        <v>0</v>
      </c>
      <c r="F79" s="1">
        <f>SUM('㈱塩釜:牡鹿'!F79)</f>
        <v>0.1554</v>
      </c>
      <c r="G79" s="1">
        <f>SUM('㈱塩釜:牡鹿'!G79)</f>
        <v>0.649</v>
      </c>
      <c r="H79" s="1">
        <f>SUM('㈱塩釜:牡鹿'!H79)</f>
        <v>0.813</v>
      </c>
      <c r="I79" s="1">
        <f>SUM('㈱塩釜:牡鹿'!I79)</f>
        <v>0</v>
      </c>
      <c r="J79" s="1">
        <f>SUM('㈱塩釜:牡鹿'!J79)</f>
        <v>0</v>
      </c>
      <c r="K79" s="1">
        <f>SUM('㈱塩釜:牡鹿'!K79)</f>
        <v>0</v>
      </c>
      <c r="L79" s="1">
        <f>SUM('㈱塩釜:牡鹿'!L79)</f>
        <v>0</v>
      </c>
      <c r="M79" s="1">
        <f>SUM('㈱塩釜:牡鹿'!M79)</f>
        <v>0</v>
      </c>
      <c r="N79" s="1">
        <f>SUM('㈱塩釜:牡鹿'!N79)</f>
        <v>0</v>
      </c>
      <c r="O79" s="1">
        <f>SUM('㈱塩釜:牡鹿'!O79)</f>
        <v>0</v>
      </c>
      <c r="P79" s="8">
        <f t="shared" si="13"/>
        <v>1.6314</v>
      </c>
    </row>
    <row r="80" spans="1:16" ht="18.75">
      <c r="A80" s="54" t="s">
        <v>17</v>
      </c>
      <c r="B80" s="489"/>
      <c r="C80" s="58" t="s">
        <v>18</v>
      </c>
      <c r="D80" s="2">
        <f>SUM('㈱塩釜:牡鹿'!D80)</f>
        <v>7.35</v>
      </c>
      <c r="E80" s="2">
        <f>SUM('㈱塩釜:牡鹿'!E80)</f>
        <v>0</v>
      </c>
      <c r="F80" s="2">
        <f>SUM('㈱塩釜:牡鹿'!F80)</f>
        <v>105.714</v>
      </c>
      <c r="G80" s="2">
        <f>SUM('㈱塩釜:牡鹿'!G80)</f>
        <v>430.049</v>
      </c>
      <c r="H80" s="2">
        <f>SUM('㈱塩釜:牡鹿'!H80)</f>
        <v>569.955</v>
      </c>
      <c r="I80" s="2">
        <f>SUM('㈱塩釜:牡鹿'!I80)</f>
        <v>0</v>
      </c>
      <c r="J80" s="2">
        <f>SUM('㈱塩釜:牡鹿'!J80)</f>
        <v>0</v>
      </c>
      <c r="K80" s="2">
        <f>SUM('㈱塩釜:牡鹿'!K80)</f>
        <v>0</v>
      </c>
      <c r="L80" s="2">
        <f>SUM('㈱塩釜:牡鹿'!L80)</f>
        <v>0</v>
      </c>
      <c r="M80" s="2">
        <f>SUM('㈱塩釜:牡鹿'!M80)</f>
        <v>0</v>
      </c>
      <c r="N80" s="2">
        <f>SUM('㈱塩釜:牡鹿'!N80)</f>
        <v>0</v>
      </c>
      <c r="O80" s="2">
        <f>SUM('㈱塩釜:牡鹿'!O80)</f>
        <v>0</v>
      </c>
      <c r="P80" s="9">
        <f t="shared" si="13"/>
        <v>1113.068</v>
      </c>
    </row>
    <row r="81" spans="1:16" ht="18.75">
      <c r="A81" s="54"/>
      <c r="B81" s="56" t="s">
        <v>20</v>
      </c>
      <c r="C81" s="65" t="s">
        <v>16</v>
      </c>
      <c r="D81" s="1">
        <f>SUM('㈱塩釜:牡鹿'!D81)</f>
        <v>103.77229999999999</v>
      </c>
      <c r="E81" s="1">
        <f>SUM('㈱塩釜:牡鹿'!E81)</f>
        <v>102.5736</v>
      </c>
      <c r="F81" s="1">
        <f>SUM('㈱塩釜:牡鹿'!F81)</f>
        <v>91.70429999999999</v>
      </c>
      <c r="G81" s="1">
        <f>SUM('㈱塩釜:牡鹿'!G81)</f>
        <v>117.6058</v>
      </c>
      <c r="H81" s="1">
        <f>SUM('㈱塩釜:牡鹿'!H81)</f>
        <v>116.4785</v>
      </c>
      <c r="I81" s="1">
        <f>SUM('㈱塩釜:牡鹿'!I81)</f>
        <v>76.3999</v>
      </c>
      <c r="J81" s="1">
        <f>SUM('㈱塩釜:牡鹿'!J81)</f>
        <v>34.57705</v>
      </c>
      <c r="K81" s="1">
        <f>SUM('㈱塩釜:牡鹿'!K81)</f>
        <v>26.255000000000003</v>
      </c>
      <c r="L81" s="1">
        <f>SUM('㈱塩釜:牡鹿'!L81)</f>
        <v>75.49986000000001</v>
      </c>
      <c r="M81" s="1">
        <f>SUM('㈱塩釜:牡鹿'!M81)</f>
        <v>188.1698</v>
      </c>
      <c r="N81" s="1">
        <f>SUM('㈱塩釜:牡鹿'!N81)</f>
        <v>106.53854000000001</v>
      </c>
      <c r="O81" s="1">
        <f>SUM('㈱塩釜:牡鹿'!O81)</f>
        <v>80.27165000000001</v>
      </c>
      <c r="P81" s="8">
        <f t="shared" si="13"/>
        <v>1119.8463</v>
      </c>
    </row>
    <row r="82" spans="1:16" ht="18.75">
      <c r="A82" s="54"/>
      <c r="B82" s="58" t="s">
        <v>155</v>
      </c>
      <c r="C82" s="58" t="s">
        <v>18</v>
      </c>
      <c r="D82" s="2">
        <f>SUM('㈱塩釜:牡鹿'!D82)</f>
        <v>43073.01999496881</v>
      </c>
      <c r="E82" s="2">
        <f>SUM('㈱塩釜:牡鹿'!E82)</f>
        <v>54928.79254513272</v>
      </c>
      <c r="F82" s="2">
        <f>SUM('㈱塩釜:牡鹿'!F82)</f>
        <v>51868.60894705003</v>
      </c>
      <c r="G82" s="2">
        <f>SUM('㈱塩釜:牡鹿'!G82)</f>
        <v>50432.0314499532</v>
      </c>
      <c r="H82" s="2">
        <f>SUM('㈱塩釜:牡鹿'!H82)</f>
        <v>44786.26756118341</v>
      </c>
      <c r="I82" s="2">
        <f>SUM('㈱塩釜:牡鹿'!I82)</f>
        <v>46419.15784541482</v>
      </c>
      <c r="J82" s="2">
        <f>SUM('㈱塩釜:牡鹿'!J82)</f>
        <v>47064.64073990562</v>
      </c>
      <c r="K82" s="2">
        <f>SUM('㈱塩釜:牡鹿'!K82)</f>
        <v>39558.37645178403</v>
      </c>
      <c r="L82" s="2">
        <f>SUM('㈱塩釜:牡鹿'!L82)</f>
        <v>31638.79222299598</v>
      </c>
      <c r="M82" s="2">
        <f>SUM('㈱塩釜:牡鹿'!M82)</f>
        <v>50600.42534144124</v>
      </c>
      <c r="N82" s="2">
        <f>SUM('㈱塩釜:牡鹿'!N82)</f>
        <v>42464.918089030594</v>
      </c>
      <c r="O82" s="2">
        <f>SUM('㈱塩釜:牡鹿'!O82)</f>
        <v>52581.78955164668</v>
      </c>
      <c r="P82" s="9">
        <f t="shared" si="13"/>
        <v>555416.8207405072</v>
      </c>
    </row>
    <row r="83" spans="1:16" ht="18.75">
      <c r="A83" s="54" t="s">
        <v>23</v>
      </c>
      <c r="B83" s="486" t="s">
        <v>194</v>
      </c>
      <c r="C83" s="65" t="s">
        <v>16</v>
      </c>
      <c r="D83" s="1">
        <f>+D73+D75+D77+D79+D81</f>
        <v>132.12205999999998</v>
      </c>
      <c r="E83" s="1">
        <f>+E73+E75+E77+E79+E81</f>
        <v>124.8416</v>
      </c>
      <c r="F83" s="1">
        <f aca="true" t="shared" si="15" ref="F83:O83">+F73+F75+F77+F79+F81</f>
        <v>116.35199999999999</v>
      </c>
      <c r="G83" s="1">
        <f t="shared" si="15"/>
        <v>138.6359</v>
      </c>
      <c r="H83" s="1">
        <f t="shared" si="15"/>
        <v>136.59449999999998</v>
      </c>
      <c r="I83" s="1">
        <f t="shared" si="15"/>
        <v>93.4054</v>
      </c>
      <c r="J83" s="1">
        <f t="shared" si="15"/>
        <v>54.60565</v>
      </c>
      <c r="K83" s="1">
        <f t="shared" si="15"/>
        <v>33.6207</v>
      </c>
      <c r="L83" s="1">
        <f t="shared" si="15"/>
        <v>98.62456000000002</v>
      </c>
      <c r="M83" s="1">
        <f t="shared" si="15"/>
        <v>206.76868000000002</v>
      </c>
      <c r="N83" s="1">
        <f t="shared" si="15"/>
        <v>126.75604000000001</v>
      </c>
      <c r="O83" s="1">
        <f t="shared" si="15"/>
        <v>101.14905</v>
      </c>
      <c r="P83" s="8">
        <f t="shared" si="13"/>
        <v>1363.47614</v>
      </c>
    </row>
    <row r="84" spans="1:16" ht="18.75">
      <c r="A84" s="48"/>
      <c r="B84" s="487"/>
      <c r="C84" s="58" t="s">
        <v>18</v>
      </c>
      <c r="D84" s="2">
        <f>+D74+D76+D78+D80+D82</f>
        <v>58505.76910645404</v>
      </c>
      <c r="E84" s="2">
        <f>+E74+E76+E78+E80+E82</f>
        <v>69597.76402185127</v>
      </c>
      <c r="F84" s="2">
        <f aca="true" t="shared" si="16" ref="F84:O84">+F74+F76+F78+F80+F82</f>
        <v>72357.58756805163</v>
      </c>
      <c r="G84" s="2">
        <f t="shared" si="16"/>
        <v>67467.6201135398</v>
      </c>
      <c r="H84" s="2">
        <f t="shared" si="16"/>
        <v>62989.25185538523</v>
      </c>
      <c r="I84" s="2">
        <f t="shared" si="16"/>
        <v>58051.90783947965</v>
      </c>
      <c r="J84" s="2">
        <f t="shared" si="16"/>
        <v>62212.48458772336</v>
      </c>
      <c r="K84" s="2">
        <f t="shared" si="16"/>
        <v>49148.788362429994</v>
      </c>
      <c r="L84" s="2">
        <f t="shared" si="16"/>
        <v>47206.19932320616</v>
      </c>
      <c r="M84" s="2">
        <f t="shared" si="16"/>
        <v>64338.99445304222</v>
      </c>
      <c r="N84" s="2">
        <f t="shared" si="16"/>
        <v>57945.03741955977</v>
      </c>
      <c r="O84" s="2">
        <f t="shared" si="16"/>
        <v>69592.07082511179</v>
      </c>
      <c r="P84" s="9">
        <f t="shared" si="13"/>
        <v>739413.475475835</v>
      </c>
    </row>
    <row r="85" spans="1:16" ht="18.75">
      <c r="A85" s="482" t="s">
        <v>184</v>
      </c>
      <c r="B85" s="483"/>
      <c r="C85" s="65" t="s">
        <v>16</v>
      </c>
      <c r="D85" s="1">
        <f>SUM('㈱塩釜:牡鹿'!D85)</f>
        <v>7.9753</v>
      </c>
      <c r="E85" s="1">
        <f>SUM('㈱塩釜:牡鹿'!E85)</f>
        <v>2.3012</v>
      </c>
      <c r="F85" s="1">
        <f>SUM('㈱塩釜:牡鹿'!F85)</f>
        <v>0.40670000000000006</v>
      </c>
      <c r="G85" s="1">
        <f>SUM('㈱塩釜:牡鹿'!G85)</f>
        <v>0.5393</v>
      </c>
      <c r="H85" s="1">
        <f>SUM('㈱塩釜:牡鹿'!H85)</f>
        <v>4.927</v>
      </c>
      <c r="I85" s="1">
        <f>SUM('㈱塩釜:牡鹿'!I85)</f>
        <v>17.8614</v>
      </c>
      <c r="J85" s="1">
        <f>SUM('㈱塩釜:牡鹿'!J85)</f>
        <v>32.6379</v>
      </c>
      <c r="K85" s="1">
        <f>SUM('㈱塩釜:牡鹿'!K85)</f>
        <v>32.497060000000005</v>
      </c>
      <c r="L85" s="1">
        <f>SUM('㈱塩釜:牡鹿'!L85)</f>
        <v>20.5105</v>
      </c>
      <c r="M85" s="1">
        <f>SUM('㈱塩釜:牡鹿'!M85)</f>
        <v>39.8305</v>
      </c>
      <c r="N85" s="1">
        <f>SUM('㈱塩釜:牡鹿'!N85)</f>
        <v>37.7595</v>
      </c>
      <c r="O85" s="1">
        <f>SUM('㈱塩釜:牡鹿'!O85)</f>
        <v>32.968999999999994</v>
      </c>
      <c r="P85" s="8">
        <f t="shared" si="13"/>
        <v>230.21536</v>
      </c>
    </row>
    <row r="86" spans="1:16" ht="18.75">
      <c r="A86" s="484"/>
      <c r="B86" s="485"/>
      <c r="C86" s="58" t="s">
        <v>18</v>
      </c>
      <c r="D86" s="2">
        <f>SUM('㈱塩釜:牡鹿'!D86)</f>
        <v>3780.397</v>
      </c>
      <c r="E86" s="2">
        <f>SUM('㈱塩釜:牡鹿'!E86)</f>
        <v>1774.971</v>
      </c>
      <c r="F86" s="2">
        <f>SUM('㈱塩釜:牡鹿'!F86)</f>
        <v>879.697</v>
      </c>
      <c r="G86" s="2">
        <f>SUM('㈱塩釜:牡鹿'!G86)</f>
        <v>1158.644</v>
      </c>
      <c r="H86" s="2">
        <f>SUM('㈱塩釜:牡鹿'!H86)</f>
        <v>5217.527</v>
      </c>
      <c r="I86" s="2">
        <f>SUM('㈱塩釜:牡鹿'!I86)</f>
        <v>14271.998005900597</v>
      </c>
      <c r="J86" s="2">
        <f>SUM('㈱塩釜:牡鹿'!J86)</f>
        <v>27263.937602105565</v>
      </c>
      <c r="K86" s="2">
        <f>SUM('㈱塩釜:牡鹿'!K86)</f>
        <v>29357.877375719123</v>
      </c>
      <c r="L86" s="2">
        <f>SUM('㈱塩釜:牡鹿'!L86)</f>
        <v>16982.762067741958</v>
      </c>
      <c r="M86" s="2">
        <f>SUM('㈱塩釜:牡鹿'!M86)</f>
        <v>25664.478311175764</v>
      </c>
      <c r="N86" s="2">
        <f>SUM('㈱塩釜:牡鹿'!N86)</f>
        <v>22156.869521573673</v>
      </c>
      <c r="O86" s="2">
        <f>SUM('㈱塩釜:牡鹿'!O86)</f>
        <v>18808.878581971247</v>
      </c>
      <c r="P86" s="9">
        <f t="shared" si="13"/>
        <v>167318.03746618793</v>
      </c>
    </row>
    <row r="87" spans="1:16" ht="18.75">
      <c r="A87" s="482" t="s">
        <v>185</v>
      </c>
      <c r="B87" s="483"/>
      <c r="C87" s="65" t="s">
        <v>16</v>
      </c>
      <c r="D87" s="1">
        <f>SUM('㈱塩釜:牡鹿'!D87)</f>
        <v>0.10300000000000001</v>
      </c>
      <c r="E87" s="1">
        <f>SUM('㈱塩釜:牡鹿'!E87)</f>
        <v>0.104</v>
      </c>
      <c r="F87" s="1">
        <f>SUM('㈱塩釜:牡鹿'!F87)</f>
        <v>0.21100000000000002</v>
      </c>
      <c r="G87" s="1">
        <f>SUM('㈱塩釜:牡鹿'!G87)</f>
        <v>270.475</v>
      </c>
      <c r="H87" s="1">
        <f>SUM('㈱塩釜:牡鹿'!H87)</f>
        <v>208.1645</v>
      </c>
      <c r="I87" s="1">
        <f>SUM('㈱塩釜:牡鹿'!I87)</f>
        <v>0.076</v>
      </c>
      <c r="J87" s="1">
        <f>SUM('㈱塩釜:牡鹿'!J87)</f>
        <v>0.01</v>
      </c>
      <c r="K87" s="1">
        <f>SUM('㈱塩釜:牡鹿'!K87)</f>
        <v>0</v>
      </c>
      <c r="L87" s="1">
        <f>SUM('㈱塩釜:牡鹿'!L87)</f>
        <v>12.87</v>
      </c>
      <c r="M87" s="1">
        <f>SUM('㈱塩釜:牡鹿'!M87)</f>
        <v>0.03</v>
      </c>
      <c r="N87" s="1">
        <f>SUM('㈱塩釜:牡鹿'!N87)</f>
        <v>1.8199999999999998</v>
      </c>
      <c r="O87" s="1">
        <f>SUM('㈱塩釜:牡鹿'!O87)</f>
        <v>0.1</v>
      </c>
      <c r="P87" s="8">
        <f t="shared" si="13"/>
        <v>493.9635</v>
      </c>
    </row>
    <row r="88" spans="1:16" ht="18.75">
      <c r="A88" s="484"/>
      <c r="B88" s="485"/>
      <c r="C88" s="58" t="s">
        <v>18</v>
      </c>
      <c r="D88" s="2">
        <f>SUM('㈱塩釜:牡鹿'!D88)</f>
        <v>12.149000000000001</v>
      </c>
      <c r="E88" s="2">
        <f>SUM('㈱塩釜:牡鹿'!E88)</f>
        <v>21.294</v>
      </c>
      <c r="F88" s="2">
        <f>SUM('㈱塩釜:牡鹿'!F88)</f>
        <v>85.827</v>
      </c>
      <c r="G88" s="2">
        <f>SUM('㈱塩釜:牡鹿'!G88)</f>
        <v>42981.481999999996</v>
      </c>
      <c r="H88" s="2">
        <f>SUM('㈱塩釜:牡鹿'!H88)</f>
        <v>27609.391</v>
      </c>
      <c r="I88" s="2">
        <f>SUM('㈱塩釜:牡鹿'!I88)</f>
        <v>18.445999999999998</v>
      </c>
      <c r="J88" s="2">
        <f>SUM('㈱塩釜:牡鹿'!J88)</f>
        <v>4.2</v>
      </c>
      <c r="K88" s="2">
        <f>SUM('㈱塩釜:牡鹿'!K88)</f>
        <v>0</v>
      </c>
      <c r="L88" s="2">
        <f>SUM('㈱塩釜:牡鹿'!L88)</f>
        <v>641.892</v>
      </c>
      <c r="M88" s="2">
        <f>SUM('㈱塩釜:牡鹿'!M88)</f>
        <v>9.45</v>
      </c>
      <c r="N88" s="2">
        <f>SUM('㈱塩釜:牡鹿'!N88)</f>
        <v>1466.77</v>
      </c>
      <c r="O88" s="2">
        <f>SUM('㈱塩釜:牡鹿'!O88)</f>
        <v>31.5</v>
      </c>
      <c r="P88" s="9">
        <f t="shared" si="13"/>
        <v>72882.401</v>
      </c>
    </row>
    <row r="89" spans="1:16" ht="18.75">
      <c r="A89" s="482" t="s">
        <v>62</v>
      </c>
      <c r="B89" s="483"/>
      <c r="C89" s="65" t="s">
        <v>16</v>
      </c>
      <c r="D89" s="1">
        <f>SUM('㈱塩釜:牡鹿'!D89)</f>
        <v>0.0949</v>
      </c>
      <c r="E89" s="1">
        <f>SUM('㈱塩釜:牡鹿'!E89)</f>
        <v>0.1249</v>
      </c>
      <c r="F89" s="1">
        <f>SUM('㈱塩釜:牡鹿'!F89)</f>
        <v>2.1439</v>
      </c>
      <c r="G89" s="1">
        <f>SUM('㈱塩釜:牡鹿'!G89)</f>
        <v>0.1685</v>
      </c>
      <c r="H89" s="1">
        <f>SUM('㈱塩釜:牡鹿'!H89)</f>
        <v>0.2025</v>
      </c>
      <c r="I89" s="1">
        <f>SUM('㈱塩釜:牡鹿'!I89)</f>
        <v>0.0775</v>
      </c>
      <c r="J89" s="1">
        <f>SUM('㈱塩釜:牡鹿'!J89)</f>
        <v>0</v>
      </c>
      <c r="K89" s="1">
        <f>SUM('㈱塩釜:牡鹿'!K89)</f>
        <v>0.0114</v>
      </c>
      <c r="L89" s="1">
        <f>SUM('㈱塩釜:牡鹿'!L89)</f>
        <v>0.054400000000000004</v>
      </c>
      <c r="M89" s="1">
        <f>SUM('㈱塩釜:牡鹿'!M89)</f>
        <v>0.0719</v>
      </c>
      <c r="N89" s="1">
        <f>SUM('㈱塩釜:牡鹿'!N89)</f>
        <v>0.1939</v>
      </c>
      <c r="O89" s="1">
        <f>SUM('㈱塩釜:牡鹿'!O89)</f>
        <v>0.0184</v>
      </c>
      <c r="P89" s="8">
        <f t="shared" si="13"/>
        <v>3.1622000000000003</v>
      </c>
    </row>
    <row r="90" spans="1:16" ht="18.75">
      <c r="A90" s="484"/>
      <c r="B90" s="485"/>
      <c r="C90" s="58" t="s">
        <v>18</v>
      </c>
      <c r="D90" s="2">
        <f>SUM('㈱塩釜:牡鹿'!D90)</f>
        <v>257.74399999999997</v>
      </c>
      <c r="E90" s="2">
        <f>SUM('㈱塩釜:牡鹿'!E90)</f>
        <v>367.627</v>
      </c>
      <c r="F90" s="2">
        <f>SUM('㈱塩釜:牡鹿'!F90)</f>
        <v>767.267</v>
      </c>
      <c r="G90" s="2">
        <f>SUM('㈱塩釜:牡鹿'!G90)</f>
        <v>299.9860023072223</v>
      </c>
      <c r="H90" s="2">
        <f>SUM('㈱塩釜:牡鹿'!H90)</f>
        <v>490.099</v>
      </c>
      <c r="I90" s="2">
        <f>SUM('㈱塩釜:牡鹿'!I90)</f>
        <v>181.314</v>
      </c>
      <c r="J90" s="2">
        <f>SUM('㈱塩釜:牡鹿'!J90)</f>
        <v>0</v>
      </c>
      <c r="K90" s="2">
        <f>SUM('㈱塩釜:牡鹿'!K90)</f>
        <v>34.356</v>
      </c>
      <c r="L90" s="2">
        <f>SUM('㈱塩釜:牡鹿'!L90)</f>
        <v>167.056</v>
      </c>
      <c r="M90" s="2">
        <f>SUM('㈱塩釜:牡鹿'!M90)</f>
        <v>209.41199999999998</v>
      </c>
      <c r="N90" s="2">
        <f>SUM('㈱塩釜:牡鹿'!N90)</f>
        <v>62.423</v>
      </c>
      <c r="O90" s="2">
        <f>SUM('㈱塩釜:牡鹿'!O90)</f>
        <v>75.00200000000001</v>
      </c>
      <c r="P90" s="9">
        <f t="shared" si="13"/>
        <v>2912.286002307222</v>
      </c>
    </row>
    <row r="91" spans="1:16" ht="18.75">
      <c r="A91" s="482" t="s">
        <v>187</v>
      </c>
      <c r="B91" s="483"/>
      <c r="C91" s="65" t="s">
        <v>16</v>
      </c>
      <c r="D91" s="1">
        <f>SUM('㈱塩釜:牡鹿'!D91)</f>
        <v>22.7086</v>
      </c>
      <c r="E91" s="1">
        <f>SUM('㈱塩釜:牡鹿'!E91)</f>
        <v>19.9021</v>
      </c>
      <c r="F91" s="1">
        <f>SUM('㈱塩釜:牡鹿'!F91)</f>
        <v>39.6952</v>
      </c>
      <c r="G91" s="1">
        <f>SUM('㈱塩釜:牡鹿'!G91)</f>
        <v>38.3747</v>
      </c>
      <c r="H91" s="1">
        <f>SUM('㈱塩釜:牡鹿'!H91)</f>
        <v>46.8632</v>
      </c>
      <c r="I91" s="1">
        <f>SUM('㈱塩釜:牡鹿'!I91)</f>
        <v>34.018899999999995</v>
      </c>
      <c r="J91" s="1">
        <f>SUM('㈱塩釜:牡鹿'!J91)</f>
        <v>0.668</v>
      </c>
      <c r="K91" s="1">
        <f>SUM('㈱塩釜:牡鹿'!K91)</f>
        <v>0.6641</v>
      </c>
      <c r="L91" s="1">
        <f>SUM('㈱塩釜:牡鹿'!L91)</f>
        <v>24.4859</v>
      </c>
      <c r="M91" s="1">
        <f>SUM('㈱塩釜:牡鹿'!M91)</f>
        <v>34.8263</v>
      </c>
      <c r="N91" s="1">
        <f>SUM('㈱塩釜:牡鹿'!N91)</f>
        <v>11.239400000000002</v>
      </c>
      <c r="O91" s="1">
        <f>SUM('㈱塩釜:牡鹿'!O91)</f>
        <v>3.5502999999999996</v>
      </c>
      <c r="P91" s="8">
        <f t="shared" si="13"/>
        <v>276.9967</v>
      </c>
    </row>
    <row r="92" spans="1:16" ht="18.75">
      <c r="A92" s="484"/>
      <c r="B92" s="485"/>
      <c r="C92" s="58" t="s">
        <v>18</v>
      </c>
      <c r="D92" s="2">
        <f>SUM('㈱塩釜:牡鹿'!D92)</f>
        <v>35771.89399999999</v>
      </c>
      <c r="E92" s="2">
        <f>SUM('㈱塩釜:牡鹿'!E92)</f>
        <v>36223.74113317821</v>
      </c>
      <c r="F92" s="2">
        <f>SUM('㈱塩釜:牡鹿'!F92)</f>
        <v>64707.44122737638</v>
      </c>
      <c r="G92" s="2">
        <f>SUM('㈱塩釜:牡鹿'!G92)</f>
        <v>62259.32003269383</v>
      </c>
      <c r="H92" s="2">
        <f>SUM('㈱塩釜:牡鹿'!H92)</f>
        <v>61957.78700410589</v>
      </c>
      <c r="I92" s="2">
        <f>SUM('㈱塩釜:牡鹿'!I92)</f>
        <v>36916.189</v>
      </c>
      <c r="J92" s="2">
        <f>SUM('㈱塩釜:牡鹿'!J92)</f>
        <v>761.775</v>
      </c>
      <c r="K92" s="2">
        <f>SUM('㈱塩釜:牡鹿'!K92)</f>
        <v>840.8560138692513</v>
      </c>
      <c r="L92" s="2">
        <f>SUM('㈱塩釜:牡鹿'!L92)</f>
        <v>31114.16</v>
      </c>
      <c r="M92" s="2">
        <f>SUM('㈱塩釜:牡鹿'!M92)</f>
        <v>37321.308</v>
      </c>
      <c r="N92" s="2">
        <f>SUM('㈱塩釜:牡鹿'!N92)</f>
        <v>16326.140021110436</v>
      </c>
      <c r="O92" s="2">
        <f>SUM('㈱塩釜:牡鹿'!O92)</f>
        <v>6088.506078220805</v>
      </c>
      <c r="P92" s="9">
        <f t="shared" si="13"/>
        <v>390289.11751055473</v>
      </c>
    </row>
    <row r="93" spans="1:16" ht="18.75">
      <c r="A93" s="482" t="s">
        <v>165</v>
      </c>
      <c r="B93" s="483"/>
      <c r="C93" s="65" t="s">
        <v>16</v>
      </c>
      <c r="D93" s="1">
        <f>SUM('㈱塩釜:牡鹿'!D93)</f>
        <v>0.0014</v>
      </c>
      <c r="E93" s="1">
        <f>SUM('㈱塩釜:牡鹿'!E93)</f>
        <v>0.0394</v>
      </c>
      <c r="F93" s="1">
        <f>SUM('㈱塩釜:牡鹿'!F93)</f>
        <v>0.1353</v>
      </c>
      <c r="G93" s="1">
        <f>SUM('㈱塩釜:牡鹿'!G93)</f>
        <v>0.127</v>
      </c>
      <c r="H93" s="1">
        <f>SUM('㈱塩釜:牡鹿'!H93)</f>
        <v>0.08959999999999999</v>
      </c>
      <c r="I93" s="1">
        <f>SUM('㈱塩釜:牡鹿'!I93)</f>
        <v>0.0014</v>
      </c>
      <c r="J93" s="1">
        <f>SUM('㈱塩釜:牡鹿'!J93)</f>
        <v>0</v>
      </c>
      <c r="K93" s="1">
        <f>SUM('㈱塩釜:牡鹿'!K93)</f>
        <v>0</v>
      </c>
      <c r="L93" s="1">
        <f>SUM('㈱塩釜:牡鹿'!L93)</f>
        <v>0</v>
      </c>
      <c r="M93" s="1">
        <f>SUM('㈱塩釜:牡鹿'!M93)</f>
        <v>0.0012</v>
      </c>
      <c r="N93" s="1">
        <f>SUM('㈱塩釜:牡鹿'!N93)</f>
        <v>0.0007</v>
      </c>
      <c r="O93" s="1">
        <f>SUM('㈱塩釜:牡鹿'!O93)</f>
        <v>0.7000000000000001</v>
      </c>
      <c r="P93" s="8">
        <f>SUM(D93:O93)</f>
        <v>1.096</v>
      </c>
    </row>
    <row r="94" spans="1:16" ht="18.75">
      <c r="A94" s="484"/>
      <c r="B94" s="485"/>
      <c r="C94" s="58" t="s">
        <v>18</v>
      </c>
      <c r="D94" s="2">
        <f>SUM('㈱塩釜:牡鹿'!D94)</f>
        <v>1.176</v>
      </c>
      <c r="E94" s="2">
        <f>SUM('㈱塩釜:牡鹿'!E94)</f>
        <v>48.992</v>
      </c>
      <c r="F94" s="2">
        <f>SUM('㈱塩釜:牡鹿'!F94)</f>
        <v>114.69399999999999</v>
      </c>
      <c r="G94" s="2">
        <f>SUM('㈱塩釜:牡鹿'!G94)</f>
        <v>90.45700000000001</v>
      </c>
      <c r="H94" s="2">
        <f>SUM('㈱塩釜:牡鹿'!H94)</f>
        <v>24.014</v>
      </c>
      <c r="I94" s="2">
        <f>SUM('㈱塩釜:牡鹿'!I94)</f>
        <v>1.533</v>
      </c>
      <c r="J94" s="2">
        <f>SUM('㈱塩釜:牡鹿'!J94)</f>
        <v>8.317</v>
      </c>
      <c r="K94" s="2">
        <f>SUM('㈱塩釜:牡鹿'!K94)</f>
        <v>0</v>
      </c>
      <c r="L94" s="2">
        <f>SUM('㈱塩釜:牡鹿'!L94)</f>
        <v>0</v>
      </c>
      <c r="M94" s="2">
        <f>SUM('㈱塩釜:牡鹿'!M94)</f>
        <v>1.89</v>
      </c>
      <c r="N94" s="2">
        <f>SUM('㈱塩釜:牡鹿'!N94)</f>
        <v>0.525</v>
      </c>
      <c r="O94" s="2">
        <f>SUM('㈱塩釜:牡鹿'!O94)</f>
        <v>458.924</v>
      </c>
      <c r="P94" s="9">
        <f t="shared" si="13"/>
        <v>750.5219999999999</v>
      </c>
    </row>
    <row r="95" spans="1:16" ht="18.75">
      <c r="A95" s="482" t="s">
        <v>166</v>
      </c>
      <c r="B95" s="483"/>
      <c r="C95" s="65" t="s">
        <v>16</v>
      </c>
      <c r="D95" s="1">
        <f>SUM('㈱塩釜:牡鹿'!D95)</f>
        <v>4.1369</v>
      </c>
      <c r="E95" s="1">
        <f>SUM('㈱塩釜:牡鹿'!E95)</f>
        <v>6.4445</v>
      </c>
      <c r="F95" s="1">
        <f>SUM('㈱塩釜:牡鹿'!F95)</f>
        <v>13.2338</v>
      </c>
      <c r="G95" s="1">
        <f>SUM('㈱塩釜:牡鹿'!G95)</f>
        <v>0.3308</v>
      </c>
      <c r="H95" s="1">
        <f>SUM('㈱塩釜:牡鹿'!H95)</f>
        <v>1.7498999999999998</v>
      </c>
      <c r="I95" s="1">
        <f>SUM('㈱塩釜:牡鹿'!I95)</f>
        <v>5.533099999999999</v>
      </c>
      <c r="J95" s="1">
        <f>SUM('㈱塩釜:牡鹿'!J95)</f>
        <v>2.0317</v>
      </c>
      <c r="K95" s="1">
        <f>SUM('㈱塩釜:牡鹿'!K95)</f>
        <v>1.2871000000000001</v>
      </c>
      <c r="L95" s="1">
        <f>SUM('㈱塩釜:牡鹿'!L95)</f>
        <v>1.0142</v>
      </c>
      <c r="M95" s="1">
        <f>SUM('㈱塩釜:牡鹿'!M95)</f>
        <v>0.9413</v>
      </c>
      <c r="N95" s="1">
        <f>SUM('㈱塩釜:牡鹿'!N95)</f>
        <v>237.6292</v>
      </c>
      <c r="O95" s="1">
        <f>SUM('㈱塩釜:牡鹿'!O95)</f>
        <v>0.0747</v>
      </c>
      <c r="P95" s="8">
        <f t="shared" si="13"/>
        <v>274.4072</v>
      </c>
    </row>
    <row r="96" spans="1:16" ht="18.75">
      <c r="A96" s="484"/>
      <c r="B96" s="485"/>
      <c r="C96" s="58" t="s">
        <v>18</v>
      </c>
      <c r="D96" s="2">
        <f>SUM('㈱塩釜:牡鹿'!D96)</f>
        <v>1097.697001844987</v>
      </c>
      <c r="E96" s="2">
        <f>SUM('㈱塩釜:牡鹿'!E96)</f>
        <v>2828.172504841143</v>
      </c>
      <c r="F96" s="2">
        <f>SUM('㈱塩釜:牡鹿'!F96)</f>
        <v>8777.913274539796</v>
      </c>
      <c r="G96" s="2">
        <f>SUM('㈱塩釜:牡鹿'!G96)</f>
        <v>190.425</v>
      </c>
      <c r="H96" s="2">
        <f>SUM('㈱塩釜:牡鹿'!H96)</f>
        <v>1072.097</v>
      </c>
      <c r="I96" s="2">
        <f>SUM('㈱塩釜:牡鹿'!I96)</f>
        <v>4339.764</v>
      </c>
      <c r="J96" s="2">
        <f>SUM('㈱塩釜:牡鹿'!J96)</f>
        <v>2667.1910000000003</v>
      </c>
      <c r="K96" s="2">
        <f>SUM('㈱塩釜:牡鹿'!K96)</f>
        <v>1971.8079999999998</v>
      </c>
      <c r="L96" s="2">
        <f>SUM('㈱塩釜:牡鹿'!L96)</f>
        <v>1540.087</v>
      </c>
      <c r="M96" s="2">
        <f>SUM('㈱塩釜:牡鹿'!M96)</f>
        <v>1238.593</v>
      </c>
      <c r="N96" s="2">
        <f>SUM('㈱塩釜:牡鹿'!N96)</f>
        <v>53404.60100031398</v>
      </c>
      <c r="O96" s="2">
        <f>SUM('㈱塩釜:牡鹿'!O96)</f>
        <v>29.625753807798468</v>
      </c>
      <c r="P96" s="9">
        <f t="shared" si="13"/>
        <v>79157.9745353477</v>
      </c>
    </row>
    <row r="97" spans="1:16" ht="18.75">
      <c r="A97" s="482" t="s">
        <v>64</v>
      </c>
      <c r="B97" s="483"/>
      <c r="C97" s="65" t="s">
        <v>16</v>
      </c>
      <c r="D97" s="1">
        <f>SUM('㈱塩釜:牡鹿'!D97)</f>
        <v>371.8648</v>
      </c>
      <c r="E97" s="1">
        <f>SUM('㈱塩釜:牡鹿'!E97)</f>
        <v>365.07650000000007</v>
      </c>
      <c r="F97" s="1">
        <f>SUM('㈱塩釜:牡鹿'!F97)</f>
        <v>955.1611800000001</v>
      </c>
      <c r="G97" s="1">
        <f>SUM('㈱塩釜:牡鹿'!G97)</f>
        <v>2175.87646</v>
      </c>
      <c r="H97" s="1">
        <f>SUM('㈱塩釜:牡鹿'!H97)</f>
        <v>3789.66732</v>
      </c>
      <c r="I97" s="1">
        <f>SUM('㈱塩釜:牡鹿'!I97)</f>
        <v>3279.09833</v>
      </c>
      <c r="J97" s="1">
        <f>SUM('㈱塩釜:牡鹿'!J97)</f>
        <v>4001.31605</v>
      </c>
      <c r="K97" s="1">
        <f>SUM('㈱塩釜:牡鹿'!K97)</f>
        <v>3499.06546</v>
      </c>
      <c r="L97" s="1">
        <f>SUM('㈱塩釜:牡鹿'!L97)</f>
        <v>2533.65005</v>
      </c>
      <c r="M97" s="1">
        <f>SUM('㈱塩釜:牡鹿'!M97)</f>
        <v>1264.53796</v>
      </c>
      <c r="N97" s="1">
        <f>SUM('㈱塩釜:牡鹿'!N97)</f>
        <v>1491.74428</v>
      </c>
      <c r="O97" s="1">
        <f>SUM('㈱塩釜:牡鹿'!O97)</f>
        <v>173.57913</v>
      </c>
      <c r="P97" s="8">
        <f t="shared" si="13"/>
        <v>23900.637519999997</v>
      </c>
    </row>
    <row r="98" spans="1:16" ht="18.75">
      <c r="A98" s="484"/>
      <c r="B98" s="485"/>
      <c r="C98" s="58" t="s">
        <v>18</v>
      </c>
      <c r="D98" s="2">
        <f>SUM('㈱塩釜:牡鹿'!D98)</f>
        <v>141613.6725881496</v>
      </c>
      <c r="E98" s="2">
        <f>SUM('㈱塩釜:牡鹿'!E98)</f>
        <v>121891.66544094514</v>
      </c>
      <c r="F98" s="2">
        <f>SUM('㈱塩釜:牡鹿'!F98)</f>
        <v>397387.14640728553</v>
      </c>
      <c r="G98" s="2">
        <f>SUM('㈱塩釜:牡鹿'!G98)</f>
        <v>1037062.4337528794</v>
      </c>
      <c r="H98" s="2">
        <f>SUM('㈱塩釜:牡鹿'!H98)</f>
        <v>1807185.702587272</v>
      </c>
      <c r="I98" s="2">
        <f>SUM('㈱塩釜:牡鹿'!I98)</f>
        <v>1266031.0247152036</v>
      </c>
      <c r="J98" s="2">
        <f>SUM('㈱塩釜:牡鹿'!J98)</f>
        <v>1404918.0267182281</v>
      </c>
      <c r="K98" s="2">
        <f>SUM('㈱塩釜:牡鹿'!K98)</f>
        <v>1047923.2900148708</v>
      </c>
      <c r="L98" s="2">
        <f>SUM('㈱塩釜:牡鹿'!L98)</f>
        <v>720914.1360549656</v>
      </c>
      <c r="M98" s="2">
        <f>SUM('㈱塩釜:牡鹿'!M98)</f>
        <v>431294.668870558</v>
      </c>
      <c r="N98" s="2">
        <f>SUM('㈱塩釜:牡鹿'!N98)</f>
        <v>688584.9525598135</v>
      </c>
      <c r="O98" s="2">
        <f>SUM('㈱塩釜:牡鹿'!O98)</f>
        <v>83418.66447116956</v>
      </c>
      <c r="P98" s="9">
        <f t="shared" si="13"/>
        <v>9148225.384181341</v>
      </c>
    </row>
    <row r="99" spans="1:16" ht="18.75">
      <c r="A99" s="490" t="s">
        <v>65</v>
      </c>
      <c r="B99" s="491"/>
      <c r="C99" s="65" t="s">
        <v>16</v>
      </c>
      <c r="D99" s="1">
        <f>+D8+D10+D22+D28+D36+D38+D40+D42+D44+D46+D48+D50+D52+D58+D71+D83+D85+D87+D89+D91+D93+D95+D97</f>
        <v>6865.229010000001</v>
      </c>
      <c r="E99" s="1">
        <f>+E8+E10+E22+E28+E36+E38+E40+E42+E44+E46+E48+E50+E52+E58+E71+E83+E85+E87+E89+E91+E93+E95+E97</f>
        <v>5276.9525</v>
      </c>
      <c r="F99" s="1">
        <f aca="true" t="shared" si="17" ref="F99:O99">+F8+F10+F22+F28+F36+F38+F40+F42+F44+F46+F48+F50+F52+F58+F71+F83+F85+F87+F89+F91+F93+F95+F97</f>
        <v>6125.55048</v>
      </c>
      <c r="G99" s="1">
        <f t="shared" si="17"/>
        <v>4997.85686</v>
      </c>
      <c r="H99" s="1">
        <f t="shared" si="17"/>
        <v>7978.916020000001</v>
      </c>
      <c r="I99" s="1">
        <f t="shared" si="17"/>
        <v>12716.172329999994</v>
      </c>
      <c r="J99" s="1">
        <f t="shared" si="17"/>
        <v>23670.710600000002</v>
      </c>
      <c r="K99" s="1">
        <f t="shared" si="17"/>
        <v>20042.89802</v>
      </c>
      <c r="L99" s="1">
        <f t="shared" si="17"/>
        <v>21315.12241</v>
      </c>
      <c r="M99" s="1">
        <f t="shared" si="17"/>
        <v>23399.42444</v>
      </c>
      <c r="N99" s="1">
        <f t="shared" si="17"/>
        <v>26935.142199999995</v>
      </c>
      <c r="O99" s="1">
        <f t="shared" si="17"/>
        <v>11732.476980000003</v>
      </c>
      <c r="P99" s="8">
        <f t="shared" si="13"/>
        <v>171056.45184999998</v>
      </c>
    </row>
    <row r="100" spans="1:16" ht="18.75">
      <c r="A100" s="492"/>
      <c r="B100" s="493"/>
      <c r="C100" s="58" t="s">
        <v>18</v>
      </c>
      <c r="D100" s="2">
        <f>+D9+D11+D23+D29+D37+D39+D41+D43+D45+D47+D49+D51+D53+D59+D72+D84+D86+D88+D90+D92+D94+D96+D98</f>
        <v>1363596.9075335525</v>
      </c>
      <c r="E100" s="2">
        <f>+E9+E11+E23+E29+E37+E39+E41+E43+E45+E47+E49+E51+E53+E59+E72+E84+E86+E88+E90+E92+E94+E96+E98</f>
        <v>1162294.742173303</v>
      </c>
      <c r="F100" s="2">
        <f aca="true" t="shared" si="18" ref="F100:O100">+F9+F11+F23+F29+F37+F39+F41+F43+F45+F47+F49+F51+F53+F59+F72+F84+F86+F88+F90+F92+F94+F96+F98</f>
        <v>1513327.1566077685</v>
      </c>
      <c r="G100" s="2">
        <f t="shared" si="18"/>
        <v>1878764.2505474791</v>
      </c>
      <c r="H100" s="2">
        <f t="shared" si="18"/>
        <v>2803167.821917828</v>
      </c>
      <c r="I100" s="2">
        <f t="shared" si="18"/>
        <v>3751887.0144670643</v>
      </c>
      <c r="J100" s="2">
        <f t="shared" si="18"/>
        <v>5943453.119369437</v>
      </c>
      <c r="K100" s="2">
        <f t="shared" si="18"/>
        <v>5885661.620065157</v>
      </c>
      <c r="L100" s="2">
        <f t="shared" si="18"/>
        <v>5248070.93073889</v>
      </c>
      <c r="M100" s="2">
        <f t="shared" si="18"/>
        <v>5177855.084393838</v>
      </c>
      <c r="N100" s="2">
        <f t="shared" si="18"/>
        <v>4715678.708297402</v>
      </c>
      <c r="O100" s="2">
        <f t="shared" si="18"/>
        <v>2018683.905097937</v>
      </c>
      <c r="P100" s="9">
        <f t="shared" si="13"/>
        <v>41462441.26120966</v>
      </c>
    </row>
    <row r="101" spans="1:16" ht="18.75">
      <c r="A101" s="53" t="s">
        <v>0</v>
      </c>
      <c r="B101" s="488" t="s">
        <v>167</v>
      </c>
      <c r="C101" s="65" t="s">
        <v>16</v>
      </c>
      <c r="D101" s="1">
        <f>SUM('㈱塩釜:牡鹿'!D101)</f>
        <v>0.2407</v>
      </c>
      <c r="E101" s="1">
        <f>SUM('㈱塩釜:牡鹿'!E101)</f>
        <v>0</v>
      </c>
      <c r="F101" s="1">
        <f>SUM('㈱塩釜:牡鹿'!F101)</f>
        <v>0</v>
      </c>
      <c r="G101" s="1">
        <f>SUM('㈱塩釜:牡鹿'!G101)</f>
        <v>0.8483</v>
      </c>
      <c r="H101" s="1">
        <f>SUM('㈱塩釜:牡鹿'!H101)</f>
        <v>3.7971000000000004</v>
      </c>
      <c r="I101" s="1">
        <f>SUM('㈱塩釜:牡鹿'!I101)</f>
        <v>0.4789</v>
      </c>
      <c r="J101" s="1">
        <f>SUM('㈱塩釜:牡鹿'!J101)</f>
        <v>0.1074</v>
      </c>
      <c r="K101" s="1">
        <f>SUM('㈱塩釜:牡鹿'!K101)</f>
        <v>0.1874</v>
      </c>
      <c r="L101" s="1">
        <f>SUM('㈱塩釜:牡鹿'!L101)</f>
        <v>0.8107</v>
      </c>
      <c r="M101" s="1">
        <f>SUM('㈱塩釜:牡鹿'!M101)</f>
        <v>1.0794</v>
      </c>
      <c r="N101" s="1">
        <f>SUM('㈱塩釜:牡鹿'!N101)</f>
        <v>0.3896</v>
      </c>
      <c r="O101" s="1">
        <f>SUM('㈱塩釜:牡鹿'!O101)</f>
        <v>0.5112</v>
      </c>
      <c r="P101" s="8">
        <f t="shared" si="13"/>
        <v>8.450700000000001</v>
      </c>
    </row>
    <row r="102" spans="1:16" ht="18.75">
      <c r="A102" s="53" t="s">
        <v>0</v>
      </c>
      <c r="B102" s="489"/>
      <c r="C102" s="58" t="s">
        <v>18</v>
      </c>
      <c r="D102" s="2">
        <f>SUM('㈱塩釜:牡鹿'!D102)</f>
        <v>619.7420000000001</v>
      </c>
      <c r="E102" s="2">
        <f>SUM('㈱塩釜:牡鹿'!E102)</f>
        <v>0</v>
      </c>
      <c r="F102" s="2">
        <f>SUM('㈱塩釜:牡鹿'!F102)</f>
        <v>0</v>
      </c>
      <c r="G102" s="2">
        <f>SUM('㈱塩釜:牡鹿'!G102)</f>
        <v>2540.755</v>
      </c>
      <c r="H102" s="2">
        <f>SUM('㈱塩釜:牡鹿'!H102)</f>
        <v>7730.113</v>
      </c>
      <c r="I102" s="2">
        <f>SUM('㈱塩釜:牡鹿'!I102)</f>
        <v>1590.489</v>
      </c>
      <c r="J102" s="2">
        <f>SUM('㈱塩釜:牡鹿'!J102)</f>
        <v>393.375</v>
      </c>
      <c r="K102" s="2">
        <f>SUM('㈱塩釜:牡鹿'!K102)</f>
        <v>602.095</v>
      </c>
      <c r="L102" s="2">
        <f>SUM('㈱塩釜:牡鹿'!L102)</f>
        <v>1614.78</v>
      </c>
      <c r="M102" s="2">
        <f>SUM('㈱塩釜:牡鹿'!M102)</f>
        <v>2104.666</v>
      </c>
      <c r="N102" s="2">
        <f>SUM('㈱塩釜:牡鹿'!N102)</f>
        <v>2317.976</v>
      </c>
      <c r="O102" s="2">
        <f>SUM('㈱塩釜:牡鹿'!O102)</f>
        <v>3222.295</v>
      </c>
      <c r="P102" s="9">
        <f t="shared" si="13"/>
        <v>22736.286</v>
      </c>
    </row>
    <row r="103" spans="1:16" ht="18.75">
      <c r="A103" s="54" t="s">
        <v>66</v>
      </c>
      <c r="B103" s="488" t="s">
        <v>188</v>
      </c>
      <c r="C103" s="65" t="s">
        <v>16</v>
      </c>
      <c r="D103" s="1">
        <f>SUM('㈱塩釜:牡鹿'!D103)</f>
        <v>55.0391</v>
      </c>
      <c r="E103" s="1">
        <f>SUM('㈱塩釜:牡鹿'!E103)</f>
        <v>25.351100000000002</v>
      </c>
      <c r="F103" s="1">
        <f>SUM('㈱塩釜:牡鹿'!F103)</f>
        <v>23.3629</v>
      </c>
      <c r="G103" s="1">
        <f>SUM('㈱塩釜:牡鹿'!G103)</f>
        <v>29.5527</v>
      </c>
      <c r="H103" s="1">
        <f>SUM('㈱塩釜:牡鹿'!H103)</f>
        <v>76.57369999999999</v>
      </c>
      <c r="I103" s="1">
        <f>SUM('㈱塩釜:牡鹿'!I103)</f>
        <v>131.97728</v>
      </c>
      <c r="J103" s="1">
        <f>SUM('㈱塩釜:牡鹿'!J103)</f>
        <v>177.70967</v>
      </c>
      <c r="K103" s="1">
        <f>SUM('㈱塩釜:牡鹿'!K103)</f>
        <v>72.46239999999999</v>
      </c>
      <c r="L103" s="1">
        <f>SUM('㈱塩釜:牡鹿'!L103)</f>
        <v>33.64170000000001</v>
      </c>
      <c r="M103" s="1">
        <f>SUM('㈱塩釜:牡鹿'!M103)</f>
        <v>38.6498</v>
      </c>
      <c r="N103" s="1">
        <f>SUM('㈱塩釜:牡鹿'!N103)</f>
        <v>54.439899999999994</v>
      </c>
      <c r="O103" s="1">
        <f>SUM('㈱塩釜:牡鹿'!O103)</f>
        <v>64.38539999999999</v>
      </c>
      <c r="P103" s="8">
        <f aca="true" t="shared" si="19" ref="P103:P134">SUM(D103:O103)</f>
        <v>783.1456499999999</v>
      </c>
    </row>
    <row r="104" spans="1:16" ht="18.75">
      <c r="A104" s="54" t="s">
        <v>0</v>
      </c>
      <c r="B104" s="489"/>
      <c r="C104" s="58" t="s">
        <v>18</v>
      </c>
      <c r="D104" s="2">
        <f>SUM('㈱塩釜:牡鹿'!D104)</f>
        <v>21785.59031725772</v>
      </c>
      <c r="E104" s="2">
        <f>SUM('㈱塩釜:牡鹿'!E104)</f>
        <v>10529.154298709012</v>
      </c>
      <c r="F104" s="2">
        <f>SUM('㈱塩釜:牡鹿'!F104)</f>
        <v>12388.831403681706</v>
      </c>
      <c r="G104" s="2">
        <f>SUM('㈱塩釜:牡鹿'!G104)</f>
        <v>15695.923991661297</v>
      </c>
      <c r="H104" s="2">
        <f>SUM('㈱塩釜:牡鹿'!H104)</f>
        <v>33259.775079698375</v>
      </c>
      <c r="I104" s="2">
        <f>SUM('㈱塩釜:牡鹿'!I104)</f>
        <v>66518.97859623608</v>
      </c>
      <c r="J104" s="2">
        <f>SUM('㈱塩釜:牡鹿'!J104)</f>
        <v>91154.17230721678</v>
      </c>
      <c r="K104" s="2">
        <f>SUM('㈱塩釜:牡鹿'!K104)</f>
        <v>39386.32000037211</v>
      </c>
      <c r="L104" s="2">
        <f>SUM('㈱塩釜:牡鹿'!L104)</f>
        <v>10412.781024219348</v>
      </c>
      <c r="M104" s="2">
        <f>SUM('㈱塩釜:牡鹿'!M104)</f>
        <v>16551.25156536429</v>
      </c>
      <c r="N104" s="2">
        <f>SUM('㈱塩釜:牡鹿'!N104)</f>
        <v>24856.942541750494</v>
      </c>
      <c r="O104" s="2">
        <f>SUM('㈱塩釜:牡鹿'!O104)</f>
        <v>36022.12374133871</v>
      </c>
      <c r="P104" s="9">
        <f t="shared" si="19"/>
        <v>378561.844867506</v>
      </c>
    </row>
    <row r="105" spans="1:16" ht="18.75">
      <c r="A105" s="54" t="s">
        <v>0</v>
      </c>
      <c r="B105" s="488" t="s">
        <v>169</v>
      </c>
      <c r="C105" s="65" t="s">
        <v>16</v>
      </c>
      <c r="D105" s="1">
        <f>SUM('㈱塩釜:牡鹿'!D105)</f>
        <v>655.2252000000001</v>
      </c>
      <c r="E105" s="1">
        <f>SUM('㈱塩釜:牡鹿'!E105)</f>
        <v>53.104099999999995</v>
      </c>
      <c r="F105" s="1">
        <f>SUM('㈱塩釜:牡鹿'!F105)</f>
        <v>14.679100000000002</v>
      </c>
      <c r="G105" s="1">
        <f>SUM('㈱塩釜:牡鹿'!G105)</f>
        <v>9.5718</v>
      </c>
      <c r="H105" s="1">
        <f>SUM('㈱塩釜:牡鹿'!H105)</f>
        <v>27.122899999999998</v>
      </c>
      <c r="I105" s="1">
        <f>SUM('㈱塩釜:牡鹿'!I105)</f>
        <v>369.28110000000004</v>
      </c>
      <c r="J105" s="1">
        <f>SUM('㈱塩釜:牡鹿'!J105)</f>
        <v>72.07849999999999</v>
      </c>
      <c r="K105" s="1">
        <f>SUM('㈱塩釜:牡鹿'!K105)</f>
        <v>67.9799</v>
      </c>
      <c r="L105" s="1">
        <f>SUM('㈱塩釜:牡鹿'!L105)</f>
        <v>1519.4603</v>
      </c>
      <c r="M105" s="1">
        <f>SUM('㈱塩釜:牡鹿'!M105)</f>
        <v>565.9486</v>
      </c>
      <c r="N105" s="1">
        <f>SUM('㈱塩釜:牡鹿'!N105)</f>
        <v>761.1850000000001</v>
      </c>
      <c r="O105" s="1">
        <f>SUM('㈱塩釜:牡鹿'!O105)</f>
        <v>2104.3433400000004</v>
      </c>
      <c r="P105" s="8">
        <f t="shared" si="19"/>
        <v>6219.979840000001</v>
      </c>
    </row>
    <row r="106" spans="1:16" ht="18.75">
      <c r="A106" s="54"/>
      <c r="B106" s="489"/>
      <c r="C106" s="58" t="s">
        <v>18</v>
      </c>
      <c r="D106" s="2">
        <f>SUM('㈱塩釜:牡鹿'!D106)</f>
        <v>159939.3036569939</v>
      </c>
      <c r="E106" s="2">
        <f>SUM('㈱塩釜:牡鹿'!E106)</f>
        <v>23658.61753134791</v>
      </c>
      <c r="F106" s="2">
        <f>SUM('㈱塩釜:牡鹿'!F106)</f>
        <v>9082.141328948914</v>
      </c>
      <c r="G106" s="2">
        <f>SUM('㈱塩釜:牡鹿'!G106)</f>
        <v>6786.400069192125</v>
      </c>
      <c r="H106" s="2">
        <f>SUM('㈱塩釜:牡鹿'!H106)</f>
        <v>13540.21255694866</v>
      </c>
      <c r="I106" s="2">
        <f>SUM('㈱塩釜:牡鹿'!I106)</f>
        <v>48778.92800817233</v>
      </c>
      <c r="J106" s="2">
        <f>SUM('㈱塩釜:牡鹿'!J106)</f>
        <v>16011.530012228668</v>
      </c>
      <c r="K106" s="2">
        <f>SUM('㈱塩釜:牡鹿'!K106)</f>
        <v>21711.87701968757</v>
      </c>
      <c r="L106" s="2">
        <f>SUM('㈱塩釜:牡鹿'!L106)</f>
        <v>130483.99850455123</v>
      </c>
      <c r="M106" s="2">
        <f>SUM('㈱塩釜:牡鹿'!M106)</f>
        <v>92262.07125741438</v>
      </c>
      <c r="N106" s="2">
        <f>SUM('㈱塩釜:牡鹿'!N106)</f>
        <v>171461.050987175</v>
      </c>
      <c r="O106" s="2">
        <f>SUM('㈱塩釜:牡鹿'!O106)</f>
        <v>511616.1555197745</v>
      </c>
      <c r="P106" s="9">
        <f t="shared" si="19"/>
        <v>1205332.286452435</v>
      </c>
    </row>
    <row r="107" spans="1:16" ht="18.75">
      <c r="A107" s="54" t="s">
        <v>67</v>
      </c>
      <c r="B107" s="488" t="s">
        <v>189</v>
      </c>
      <c r="C107" s="65" t="s">
        <v>16</v>
      </c>
      <c r="D107" s="1">
        <f>SUM('㈱塩釜:牡鹿'!D107)</f>
        <v>0.8432</v>
      </c>
      <c r="E107" s="1">
        <f>SUM('㈱塩釜:牡鹿'!E107)</f>
        <v>0.2722</v>
      </c>
      <c r="F107" s="1">
        <f>SUM('㈱塩釜:牡鹿'!F107)</f>
        <v>0.4778</v>
      </c>
      <c r="G107" s="1">
        <f>SUM('㈱塩釜:牡鹿'!G107)</f>
        <v>1.6025000000000003</v>
      </c>
      <c r="H107" s="1">
        <f>SUM('㈱塩釜:牡鹿'!H107)</f>
        <v>4.6411999999999995</v>
      </c>
      <c r="I107" s="1">
        <f>SUM('㈱塩釜:牡鹿'!I107)</f>
        <v>8.948499999999997</v>
      </c>
      <c r="J107" s="1">
        <f>SUM('㈱塩釜:牡鹿'!J107)</f>
        <v>1.7158</v>
      </c>
      <c r="K107" s="1">
        <f>SUM('㈱塩釜:牡鹿'!K107)</f>
        <v>0.5324</v>
      </c>
      <c r="L107" s="1">
        <f>SUM('㈱塩釜:牡鹿'!L107)</f>
        <v>0.4312</v>
      </c>
      <c r="M107" s="1">
        <f>SUM('㈱塩釜:牡鹿'!M107)</f>
        <v>0.7101</v>
      </c>
      <c r="N107" s="1">
        <f>SUM('㈱塩釜:牡鹿'!N107)</f>
        <v>1.5852</v>
      </c>
      <c r="O107" s="1">
        <f>SUM('㈱塩釜:牡鹿'!O107)</f>
        <v>1.2101999999999997</v>
      </c>
      <c r="P107" s="8">
        <f t="shared" si="19"/>
        <v>22.970299999999998</v>
      </c>
    </row>
    <row r="108" spans="1:16" ht="18.75">
      <c r="A108" s="54"/>
      <c r="B108" s="489"/>
      <c r="C108" s="58" t="s">
        <v>18</v>
      </c>
      <c r="D108" s="2">
        <f>SUM('㈱塩釜:牡鹿'!D108)</f>
        <v>3476.848</v>
      </c>
      <c r="E108" s="2">
        <f>SUM('㈱塩釜:牡鹿'!E108)</f>
        <v>1520.907</v>
      </c>
      <c r="F108" s="2">
        <f>SUM('㈱塩釜:牡鹿'!F108)</f>
        <v>2576.115</v>
      </c>
      <c r="G108" s="2">
        <f>SUM('㈱塩釜:牡鹿'!G108)</f>
        <v>4458.642000000001</v>
      </c>
      <c r="H108" s="2">
        <f>SUM('㈱塩釜:牡鹿'!H108)</f>
        <v>12037.861005885106</v>
      </c>
      <c r="I108" s="2">
        <f>SUM('㈱塩釜:牡鹿'!I108)</f>
        <v>18397.402999999995</v>
      </c>
      <c r="J108" s="2">
        <f>SUM('㈱塩釜:牡鹿'!J108)</f>
        <v>3923.6119999999996</v>
      </c>
      <c r="K108" s="2">
        <f>SUM('㈱塩釜:牡鹿'!K108)</f>
        <v>773.136</v>
      </c>
      <c r="L108" s="2">
        <f>SUM('㈱塩釜:牡鹿'!L108)</f>
        <v>1270.6060000000002</v>
      </c>
      <c r="M108" s="2">
        <f>SUM('㈱塩釜:牡鹿'!M108)</f>
        <v>2089.3235003225873</v>
      </c>
      <c r="N108" s="2">
        <f>SUM('㈱塩釜:牡鹿'!N108)</f>
        <v>2020.4145031832159</v>
      </c>
      <c r="O108" s="2">
        <f>SUM('㈱塩釜:牡鹿'!O108)</f>
        <v>1283.0575008272835</v>
      </c>
      <c r="P108" s="9">
        <f t="shared" si="19"/>
        <v>53827.925510218185</v>
      </c>
    </row>
    <row r="109" spans="1:16" ht="18.75">
      <c r="A109" s="54"/>
      <c r="B109" s="488" t="s">
        <v>171</v>
      </c>
      <c r="C109" s="65" t="s">
        <v>16</v>
      </c>
      <c r="D109" s="1">
        <f>SUM('㈱塩釜:牡鹿'!D109)</f>
        <v>3.5765</v>
      </c>
      <c r="E109" s="1">
        <f>SUM('㈱塩釜:牡鹿'!E109)</f>
        <v>8.8739</v>
      </c>
      <c r="F109" s="1">
        <f>SUM('㈱塩釜:牡鹿'!F109)</f>
        <v>17.791000000000004</v>
      </c>
      <c r="G109" s="1">
        <f>SUM('㈱塩釜:牡鹿'!G109)</f>
        <v>7.4185</v>
      </c>
      <c r="H109" s="1">
        <f>SUM('㈱塩釜:牡鹿'!H109)</f>
        <v>18.1157</v>
      </c>
      <c r="I109" s="1">
        <f>SUM('㈱塩釜:牡鹿'!I109)</f>
        <v>8.128200000000001</v>
      </c>
      <c r="J109" s="1">
        <f>SUM('㈱塩釜:牡鹿'!J109)</f>
        <v>10.465900000000001</v>
      </c>
      <c r="K109" s="1">
        <f>SUM('㈱塩釜:牡鹿'!K109)</f>
        <v>8.606300000000001</v>
      </c>
      <c r="L109" s="1">
        <f>SUM('㈱塩釜:牡鹿'!L109)</f>
        <v>8.7662</v>
      </c>
      <c r="M109" s="1">
        <f>SUM('㈱塩釜:牡鹿'!M109)</f>
        <v>10.649899999999999</v>
      </c>
      <c r="N109" s="1">
        <f>SUM('㈱塩釜:牡鹿'!N109)</f>
        <v>7.0495</v>
      </c>
      <c r="O109" s="1">
        <f>SUM('㈱塩釜:牡鹿'!O109)</f>
        <v>3.8988000000000005</v>
      </c>
      <c r="P109" s="8">
        <f t="shared" si="19"/>
        <v>113.3404</v>
      </c>
    </row>
    <row r="110" spans="1:16" ht="18.75">
      <c r="A110" s="54"/>
      <c r="B110" s="489"/>
      <c r="C110" s="58" t="s">
        <v>18</v>
      </c>
      <c r="D110" s="2">
        <f>SUM('㈱塩釜:牡鹿'!D110)</f>
        <v>3872.1039703703445</v>
      </c>
      <c r="E110" s="2">
        <f>SUM('㈱塩釜:牡鹿'!E110)</f>
        <v>10602.187949432297</v>
      </c>
      <c r="F110" s="2">
        <f>SUM('㈱塩釜:牡鹿'!F110)</f>
        <v>21677.236330689408</v>
      </c>
      <c r="G110" s="2">
        <f>SUM('㈱塩釜:牡鹿'!G110)</f>
        <v>10866.951023462108</v>
      </c>
      <c r="H110" s="2">
        <f>SUM('㈱塩釜:牡鹿'!H110)</f>
        <v>16296.918420531767</v>
      </c>
      <c r="I110" s="2">
        <f>SUM('㈱塩釜:牡鹿'!I110)</f>
        <v>8018.222027468108</v>
      </c>
      <c r="J110" s="2">
        <f>SUM('㈱塩釜:牡鹿'!J110)</f>
        <v>8203.078446936983</v>
      </c>
      <c r="K110" s="2">
        <f>SUM('㈱塩釜:牡鹿'!K110)</f>
        <v>5974.544524832726</v>
      </c>
      <c r="L110" s="2">
        <f>SUM('㈱塩釜:牡鹿'!L110)</f>
        <v>4255.497267356242</v>
      </c>
      <c r="M110" s="2">
        <f>SUM('㈱塩釜:牡鹿'!M110)</f>
        <v>5872.181798141207</v>
      </c>
      <c r="N110" s="2">
        <f>SUM('㈱塩釜:牡鹿'!N110)</f>
        <v>4725.79602372575</v>
      </c>
      <c r="O110" s="2">
        <f>SUM('㈱塩釜:牡鹿'!O110)</f>
        <v>5195.033359108528</v>
      </c>
      <c r="P110" s="9">
        <f t="shared" si="19"/>
        <v>105559.75114205547</v>
      </c>
    </row>
    <row r="111" spans="1:16" ht="18.75">
      <c r="A111" s="54" t="s">
        <v>68</v>
      </c>
      <c r="B111" s="488" t="s">
        <v>190</v>
      </c>
      <c r="C111" s="65" t="s">
        <v>16</v>
      </c>
      <c r="D111" s="1">
        <f>SUM('㈱塩釜:牡鹿'!D111)</f>
        <v>0</v>
      </c>
      <c r="E111" s="1">
        <f>SUM('㈱塩釜:牡鹿'!E111)</f>
        <v>0</v>
      </c>
      <c r="F111" s="1">
        <f>SUM('㈱塩釜:牡鹿'!F111)</f>
        <v>3202.0299999999997</v>
      </c>
      <c r="G111" s="1">
        <f>SUM('㈱塩釜:牡鹿'!G111)</f>
        <v>4034.8499999999995</v>
      </c>
      <c r="H111" s="1">
        <f>SUM('㈱塩釜:牡鹿'!H111)</f>
        <v>595.59</v>
      </c>
      <c r="I111" s="1">
        <f>SUM('㈱塩釜:牡鹿'!I111)</f>
        <v>122.7</v>
      </c>
      <c r="J111" s="1">
        <f>SUM('㈱塩釜:牡鹿'!J111)</f>
        <v>0</v>
      </c>
      <c r="K111" s="1">
        <f>SUM('㈱塩釜:牡鹿'!K111)</f>
        <v>0</v>
      </c>
      <c r="L111" s="1">
        <f>SUM('㈱塩釜:牡鹿'!L111)</f>
        <v>0</v>
      </c>
      <c r="M111" s="1">
        <f>SUM('㈱塩釜:牡鹿'!M111)</f>
        <v>0</v>
      </c>
      <c r="N111" s="1">
        <f>SUM('㈱塩釜:牡鹿'!N111)</f>
        <v>0</v>
      </c>
      <c r="O111" s="1">
        <f>SUM('㈱塩釜:牡鹿'!O111)</f>
        <v>0</v>
      </c>
      <c r="P111" s="8">
        <f t="shared" si="19"/>
        <v>7955.169999999999</v>
      </c>
    </row>
    <row r="112" spans="1:16" ht="18.75">
      <c r="A112" s="54"/>
      <c r="B112" s="489"/>
      <c r="C112" s="58" t="s">
        <v>18</v>
      </c>
      <c r="D112" s="2">
        <f>SUM('㈱塩釜:牡鹿'!D112)</f>
        <v>0</v>
      </c>
      <c r="E112" s="2">
        <f>SUM('㈱塩釜:牡鹿'!E112)</f>
        <v>0</v>
      </c>
      <c r="F112" s="2">
        <f>SUM('㈱塩釜:牡鹿'!F112)</f>
        <v>136905.014</v>
      </c>
      <c r="G112" s="2">
        <f>SUM('㈱塩釜:牡鹿'!G112)</f>
        <v>174080.04200000002</v>
      </c>
      <c r="H112" s="2">
        <f>SUM('㈱塩釜:牡鹿'!H112)</f>
        <v>30810.137000000002</v>
      </c>
      <c r="I112" s="2">
        <f>SUM('㈱塩釜:牡鹿'!I112)</f>
        <v>6390.563</v>
      </c>
      <c r="J112" s="2">
        <f>SUM('㈱塩釜:牡鹿'!J112)</f>
        <v>0</v>
      </c>
      <c r="K112" s="2">
        <f>SUM('㈱塩釜:牡鹿'!K112)</f>
        <v>0</v>
      </c>
      <c r="L112" s="2">
        <f>SUM('㈱塩釜:牡鹿'!L112)</f>
        <v>0</v>
      </c>
      <c r="M112" s="2">
        <f>SUM('㈱塩釜:牡鹿'!M112)</f>
        <v>0</v>
      </c>
      <c r="N112" s="2">
        <f>SUM('㈱塩釜:牡鹿'!N112)</f>
        <v>0</v>
      </c>
      <c r="O112" s="2">
        <f>SUM('㈱塩釜:牡鹿'!O112)</f>
        <v>0</v>
      </c>
      <c r="P112" s="9">
        <f t="shared" si="19"/>
        <v>348185.756</v>
      </c>
    </row>
    <row r="113" spans="1:16" ht="18.75">
      <c r="A113" s="54"/>
      <c r="B113" s="488" t="s">
        <v>69</v>
      </c>
      <c r="C113" s="65" t="s">
        <v>16</v>
      </c>
      <c r="D113" s="1">
        <f>SUM('㈱塩釜:牡鹿'!D113)</f>
        <v>4.441199999999999</v>
      </c>
      <c r="E113" s="1">
        <f>SUM('㈱塩釜:牡鹿'!E113)</f>
        <v>1.7561999999999998</v>
      </c>
      <c r="F113" s="1">
        <f>SUM('㈱塩釜:牡鹿'!F113)</f>
        <v>1.1417</v>
      </c>
      <c r="G113" s="1">
        <f>SUM('㈱塩釜:牡鹿'!G113)</f>
        <v>0.2982</v>
      </c>
      <c r="H113" s="1">
        <f>SUM('㈱塩釜:牡鹿'!H113)</f>
        <v>0.0577</v>
      </c>
      <c r="I113" s="1">
        <f>SUM('㈱塩釜:牡鹿'!I113)</f>
        <v>0.0726</v>
      </c>
      <c r="J113" s="1">
        <f>SUM('㈱塩釜:牡鹿'!J113)</f>
        <v>0.0061</v>
      </c>
      <c r="K113" s="1">
        <f>SUM('㈱塩釜:牡鹿'!K113)</f>
        <v>0.0087</v>
      </c>
      <c r="L113" s="1">
        <f>SUM('㈱塩釜:牡鹿'!L113)</f>
        <v>0.0205</v>
      </c>
      <c r="M113" s="1">
        <f>SUM('㈱塩釜:牡鹿'!M113)</f>
        <v>0</v>
      </c>
      <c r="N113" s="1">
        <f>SUM('㈱塩釜:牡鹿'!N113)</f>
        <v>2.0357</v>
      </c>
      <c r="O113" s="1">
        <f>SUM('㈱塩釜:牡鹿'!O113)</f>
        <v>9.3277</v>
      </c>
      <c r="P113" s="8">
        <f t="shared" si="19"/>
        <v>19.1663</v>
      </c>
    </row>
    <row r="114" spans="1:16" ht="18.75">
      <c r="A114" s="54"/>
      <c r="B114" s="489"/>
      <c r="C114" s="58" t="s">
        <v>18</v>
      </c>
      <c r="D114" s="2">
        <f>SUM('㈱塩釜:牡鹿'!D114)</f>
        <v>4933.829012003529</v>
      </c>
      <c r="E114" s="2">
        <f>SUM('㈱塩釜:牡鹿'!E114)</f>
        <v>2523.009013024733</v>
      </c>
      <c r="F114" s="2">
        <f>SUM('㈱塩釜:牡鹿'!F114)</f>
        <v>2228.7430069533393</v>
      </c>
      <c r="G114" s="2">
        <f>SUM('㈱塩釜:牡鹿'!G114)</f>
        <v>202.0860206128224</v>
      </c>
      <c r="H114" s="2">
        <f>SUM('㈱塩釜:牡鹿'!H114)</f>
        <v>47.21100080475395</v>
      </c>
      <c r="I114" s="2">
        <f>SUM('㈱塩釜:牡鹿'!I114)</f>
        <v>45.79150842309944</v>
      </c>
      <c r="J114" s="2">
        <f>SUM('㈱塩釜:牡鹿'!J114)</f>
        <v>6.521</v>
      </c>
      <c r="K114" s="2">
        <f>SUM('㈱塩釜:牡鹿'!K114)</f>
        <v>4.410000281895352</v>
      </c>
      <c r="L114" s="2">
        <f>SUM('㈱塩釜:牡鹿'!L114)</f>
        <v>7.4030001057547485</v>
      </c>
      <c r="M114" s="2">
        <f>SUM('㈱塩釜:牡鹿'!M114)</f>
        <v>0</v>
      </c>
      <c r="N114" s="2">
        <f>SUM('㈱塩釜:牡鹿'!N114)</f>
        <v>3770.5890000297327</v>
      </c>
      <c r="O114" s="2">
        <f>SUM('㈱塩釜:牡鹿'!O114)</f>
        <v>15178.595009503639</v>
      </c>
      <c r="P114" s="9">
        <f t="shared" si="19"/>
        <v>28948.1875717433</v>
      </c>
    </row>
    <row r="115" spans="1:16" ht="18.75">
      <c r="A115" s="54" t="s">
        <v>70</v>
      </c>
      <c r="B115" s="488" t="s">
        <v>174</v>
      </c>
      <c r="C115" s="65" t="s">
        <v>16</v>
      </c>
      <c r="D115" s="1">
        <f>SUM('㈱塩釜:牡鹿'!D115)</f>
        <v>1.5663</v>
      </c>
      <c r="E115" s="1">
        <f>SUM('㈱塩釜:牡鹿'!E115)</f>
        <v>2.1635</v>
      </c>
      <c r="F115" s="1">
        <f>SUM('㈱塩釜:牡鹿'!F115)</f>
        <v>1.895</v>
      </c>
      <c r="G115" s="1">
        <f>SUM('㈱塩釜:牡鹿'!G115)</f>
        <v>0.5367</v>
      </c>
      <c r="H115" s="1">
        <f>SUM('㈱塩釜:牡鹿'!H115)</f>
        <v>1.2135</v>
      </c>
      <c r="I115" s="1">
        <f>SUM('㈱塩釜:牡鹿'!I115)</f>
        <v>0.9545</v>
      </c>
      <c r="J115" s="1">
        <f>SUM('㈱塩釜:牡鹿'!J115)</f>
        <v>2.1294</v>
      </c>
      <c r="K115" s="1">
        <f>SUM('㈱塩釜:牡鹿'!K115)</f>
        <v>2.4865</v>
      </c>
      <c r="L115" s="1">
        <f>SUM('㈱塩釜:牡鹿'!L115)</f>
        <v>0.4</v>
      </c>
      <c r="M115" s="1">
        <f>SUM('㈱塩釜:牡鹿'!M115)</f>
        <v>1.5189</v>
      </c>
      <c r="N115" s="1">
        <f>SUM('㈱塩釜:牡鹿'!N115)</f>
        <v>4.156</v>
      </c>
      <c r="O115" s="1">
        <f>SUM('㈱塩釜:牡鹿'!O115)</f>
        <v>5.0306</v>
      </c>
      <c r="P115" s="8">
        <f t="shared" si="19"/>
        <v>24.0509</v>
      </c>
    </row>
    <row r="116" spans="1:16" ht="18.75">
      <c r="A116" s="54"/>
      <c r="B116" s="489"/>
      <c r="C116" s="58" t="s">
        <v>18</v>
      </c>
      <c r="D116" s="2">
        <f>SUM('㈱塩釜:牡鹿'!D116)</f>
        <v>1676.359031075803</v>
      </c>
      <c r="E116" s="2">
        <f>SUM('㈱塩釜:牡鹿'!E116)</f>
        <v>1744.5160031803132</v>
      </c>
      <c r="F116" s="2">
        <f>SUM('㈱塩釜:牡鹿'!F116)</f>
        <v>1739.74</v>
      </c>
      <c r="G116" s="2">
        <f>SUM('㈱塩釜:牡鹿'!G116)</f>
        <v>480.096</v>
      </c>
      <c r="H116" s="2">
        <f>SUM('㈱塩釜:牡鹿'!H116)</f>
        <v>773.9161451841823</v>
      </c>
      <c r="I116" s="2">
        <f>SUM('㈱塩釜:牡鹿'!I116)</f>
        <v>622.8403913266272</v>
      </c>
      <c r="J116" s="2">
        <f>SUM('㈱塩釜:牡鹿'!J116)</f>
        <v>1303.1584315955881</v>
      </c>
      <c r="K116" s="2">
        <f>SUM('㈱塩釜:牡鹿'!K116)</f>
        <v>1580.884650943685</v>
      </c>
      <c r="L116" s="2">
        <f>SUM('㈱塩釜:牡鹿'!L116)</f>
        <v>218.82001574234968</v>
      </c>
      <c r="M116" s="2">
        <f>SUM('㈱塩釜:牡鹿'!M116)</f>
        <v>1709.0130058724965</v>
      </c>
      <c r="N116" s="2">
        <f>SUM('㈱塩釜:牡鹿'!N116)</f>
        <v>3511.2550034490287</v>
      </c>
      <c r="O116" s="2">
        <f>SUM('㈱塩釜:牡鹿'!O116)</f>
        <v>5514.72</v>
      </c>
      <c r="P116" s="9">
        <f t="shared" si="19"/>
        <v>20875.318678370073</v>
      </c>
    </row>
    <row r="117" spans="1:16" ht="18.75">
      <c r="A117" s="54"/>
      <c r="B117" s="488" t="s">
        <v>72</v>
      </c>
      <c r="C117" s="65" t="s">
        <v>16</v>
      </c>
      <c r="D117" s="1">
        <f>SUM('㈱塩釜:牡鹿'!D117)</f>
        <v>8.601400000000002</v>
      </c>
      <c r="E117" s="1">
        <f>SUM('㈱塩釜:牡鹿'!E117)</f>
        <v>11.336099999999998</v>
      </c>
      <c r="F117" s="1">
        <f>SUM('㈱塩釜:牡鹿'!F117)</f>
        <v>17.4042</v>
      </c>
      <c r="G117" s="1">
        <f>SUM('㈱塩釜:牡鹿'!G117)</f>
        <v>18.51677</v>
      </c>
      <c r="H117" s="1">
        <f>SUM('㈱塩釜:牡鹿'!H117)</f>
        <v>22.576539999999998</v>
      </c>
      <c r="I117" s="1">
        <f>SUM('㈱塩釜:牡鹿'!I117)</f>
        <v>23.9183</v>
      </c>
      <c r="J117" s="1">
        <f>SUM('㈱塩釜:牡鹿'!J117)</f>
        <v>17.3355</v>
      </c>
      <c r="K117" s="1">
        <f>SUM('㈱塩釜:牡鹿'!K117)</f>
        <v>20.0594</v>
      </c>
      <c r="L117" s="1">
        <f>SUM('㈱塩釜:牡鹿'!L117)</f>
        <v>17.3661</v>
      </c>
      <c r="M117" s="1">
        <f>SUM('㈱塩釜:牡鹿'!M117)</f>
        <v>24.378100000000003</v>
      </c>
      <c r="N117" s="1">
        <f>SUM('㈱塩釜:牡鹿'!N117)</f>
        <v>22.7504</v>
      </c>
      <c r="O117" s="1">
        <f>SUM('㈱塩釜:牡鹿'!O117)</f>
        <v>26.408599999999996</v>
      </c>
      <c r="P117" s="8">
        <f t="shared" si="19"/>
        <v>230.65141000000003</v>
      </c>
    </row>
    <row r="118" spans="1:16" ht="18.75">
      <c r="A118" s="54"/>
      <c r="B118" s="489"/>
      <c r="C118" s="58" t="s">
        <v>18</v>
      </c>
      <c r="D118" s="2">
        <f>SUM('㈱塩釜:牡鹿'!D118)</f>
        <v>6567.0873567004255</v>
      </c>
      <c r="E118" s="2">
        <f>SUM('㈱塩釜:牡鹿'!E118)</f>
        <v>7807.001482567833</v>
      </c>
      <c r="F118" s="2">
        <f>SUM('㈱塩釜:牡鹿'!F118)</f>
        <v>13357.256982399344</v>
      </c>
      <c r="G118" s="2">
        <f>SUM('㈱塩釜:牡鹿'!G118)</f>
        <v>16836.280428443446</v>
      </c>
      <c r="H118" s="2">
        <f>SUM('㈱塩釜:牡鹿'!H118)</f>
        <v>18413.65617330936</v>
      </c>
      <c r="I118" s="2">
        <f>SUM('㈱塩釜:牡鹿'!I118)</f>
        <v>22967.075083284348</v>
      </c>
      <c r="J118" s="2">
        <f>SUM('㈱塩釜:牡鹿'!J118)</f>
        <v>13086.723949823063</v>
      </c>
      <c r="K118" s="2">
        <f>SUM('㈱塩釜:牡鹿'!K118)</f>
        <v>13631.679117782685</v>
      </c>
      <c r="L118" s="2">
        <f>SUM('㈱塩釜:牡鹿'!L118)</f>
        <v>19077.63052031858</v>
      </c>
      <c r="M118" s="2">
        <f>SUM('㈱塩釜:牡鹿'!M118)</f>
        <v>23637.971594705417</v>
      </c>
      <c r="N118" s="2">
        <f>SUM('㈱塩釜:牡鹿'!N118)</f>
        <v>17857.570536008032</v>
      </c>
      <c r="O118" s="2">
        <f>SUM('㈱塩釜:牡鹿'!O118)</f>
        <v>20333.17608274184</v>
      </c>
      <c r="P118" s="9">
        <f t="shared" si="19"/>
        <v>193573.1093080844</v>
      </c>
    </row>
    <row r="119" spans="1:16" ht="18.75">
      <c r="A119" s="54" t="s">
        <v>23</v>
      </c>
      <c r="B119" s="488" t="s">
        <v>193</v>
      </c>
      <c r="C119" s="65" t="s">
        <v>16</v>
      </c>
      <c r="D119" s="1">
        <f>SUM('㈱塩釜:牡鹿'!D119)</f>
        <v>8.803</v>
      </c>
      <c r="E119" s="1">
        <f>SUM('㈱塩釜:牡鹿'!E119)</f>
        <v>8.6983</v>
      </c>
      <c r="F119" s="1">
        <f>SUM('㈱塩釜:牡鹿'!F119)</f>
        <v>8.0757</v>
      </c>
      <c r="G119" s="1">
        <f>SUM('㈱塩釜:牡鹿'!G119)</f>
        <v>8.482899999999999</v>
      </c>
      <c r="H119" s="1">
        <f>SUM('㈱塩釜:牡鹿'!H119)</f>
        <v>15.270299999999999</v>
      </c>
      <c r="I119" s="1">
        <f>SUM('㈱塩釜:牡鹿'!I119)</f>
        <v>17.1678</v>
      </c>
      <c r="J119" s="1">
        <f>SUM('㈱塩釜:牡鹿'!J119)</f>
        <v>183.29380000000003</v>
      </c>
      <c r="K119" s="1">
        <f>SUM('㈱塩釜:牡鹿'!K119)</f>
        <v>110.02260000000001</v>
      </c>
      <c r="L119" s="1">
        <f>SUM('㈱塩釜:牡鹿'!L119)</f>
        <v>5.949400000000001</v>
      </c>
      <c r="M119" s="1">
        <f>SUM('㈱塩釜:牡鹿'!M119)</f>
        <v>4.189900000000001</v>
      </c>
      <c r="N119" s="1">
        <f>SUM('㈱塩釜:牡鹿'!N119)</f>
        <v>4.628899999999999</v>
      </c>
      <c r="O119" s="1">
        <f>SUM('㈱塩釜:牡鹿'!O119)</f>
        <v>9.247899999999998</v>
      </c>
      <c r="P119" s="8">
        <f t="shared" si="19"/>
        <v>383.8305000000001</v>
      </c>
    </row>
    <row r="120" spans="1:16" ht="18.75">
      <c r="A120" s="60"/>
      <c r="B120" s="489"/>
      <c r="C120" s="58" t="s">
        <v>18</v>
      </c>
      <c r="D120" s="2">
        <f>SUM('㈱塩釜:牡鹿'!D120)</f>
        <v>7163.300118658388</v>
      </c>
      <c r="E120" s="2">
        <f>SUM('㈱塩釜:牡鹿'!E120)</f>
        <v>6157.473542103451</v>
      </c>
      <c r="F120" s="2">
        <f>SUM('㈱塩釜:牡鹿'!F120)</f>
        <v>5578.020300229573</v>
      </c>
      <c r="G120" s="2">
        <f>SUM('㈱塩釜:牡鹿'!G120)</f>
        <v>4068.230905953521</v>
      </c>
      <c r="H120" s="2">
        <f>SUM('㈱塩釜:牡鹿'!H120)</f>
        <v>41550.84969980956</v>
      </c>
      <c r="I120" s="2">
        <f>SUM('㈱塩釜:牡鹿'!I120)</f>
        <v>38148.0309180247</v>
      </c>
      <c r="J120" s="2">
        <f>SUM('㈱塩釜:牡鹿'!J120)</f>
        <v>75909.82848138716</v>
      </c>
      <c r="K120" s="2">
        <f>SUM('㈱塩釜:牡鹿'!K120)</f>
        <v>25577.43259314614</v>
      </c>
      <c r="L120" s="2">
        <f>SUM('㈱塩釜:牡鹿'!L120)</f>
        <v>3098.6969086816002</v>
      </c>
      <c r="M120" s="2">
        <f>SUM('㈱塩釜:牡鹿'!M120)</f>
        <v>2641.3938843402248</v>
      </c>
      <c r="N120" s="2">
        <f>SUM('㈱塩釜:牡鹿'!N120)</f>
        <v>11378.149107276688</v>
      </c>
      <c r="O120" s="2">
        <f>SUM('㈱塩釜:牡鹿'!O120)</f>
        <v>16766.819688768457</v>
      </c>
      <c r="P120" s="9">
        <f t="shared" si="19"/>
        <v>238038.2261483794</v>
      </c>
    </row>
    <row r="121" spans="1:16" ht="18.75">
      <c r="A121" s="60"/>
      <c r="B121" s="56" t="s">
        <v>20</v>
      </c>
      <c r="C121" s="65" t="s">
        <v>16</v>
      </c>
      <c r="D121" s="1">
        <f>SUM('㈱塩釜:牡鹿'!D121)</f>
        <v>0.0255</v>
      </c>
      <c r="E121" s="1">
        <f>SUM('㈱塩釜:牡鹿'!E121)</f>
        <v>0.0392</v>
      </c>
      <c r="F121" s="1">
        <f>SUM('㈱塩釜:牡鹿'!F121)</f>
        <v>0.0397</v>
      </c>
      <c r="G121" s="1">
        <f>SUM('㈱塩釜:牡鹿'!G121)</f>
        <v>0.462</v>
      </c>
      <c r="H121" s="1">
        <f>SUM('㈱塩釜:牡鹿'!H121)</f>
        <v>1.3561</v>
      </c>
      <c r="I121" s="1">
        <f>SUM('㈱塩釜:牡鹿'!I121)</f>
        <v>4.7303</v>
      </c>
      <c r="J121" s="1">
        <f>SUM('㈱塩釜:牡鹿'!J121)</f>
        <v>8.268899999999999</v>
      </c>
      <c r="K121" s="1">
        <f>SUM('㈱塩釜:牡鹿'!K121)</f>
        <v>5.7112</v>
      </c>
      <c r="L121" s="1">
        <f>SUM('㈱塩釜:牡鹿'!L121)</f>
        <v>2.1795</v>
      </c>
      <c r="M121" s="1">
        <f>SUM('㈱塩釜:牡鹿'!M121)</f>
        <v>0.6976</v>
      </c>
      <c r="N121" s="1">
        <f>SUM('㈱塩釜:牡鹿'!N121)</f>
        <v>0.092</v>
      </c>
      <c r="O121" s="1">
        <f>SUM('㈱塩釜:牡鹿'!O121)</f>
        <v>0.2299</v>
      </c>
      <c r="P121" s="8">
        <f t="shared" si="19"/>
        <v>23.8319</v>
      </c>
    </row>
    <row r="122" spans="1:16" ht="18.75">
      <c r="A122" s="60"/>
      <c r="B122" s="58" t="s">
        <v>73</v>
      </c>
      <c r="C122" s="58" t="s">
        <v>18</v>
      </c>
      <c r="D122" s="2">
        <f>SUM('㈱塩釜:牡鹿'!D122)</f>
        <v>407.925</v>
      </c>
      <c r="E122" s="2">
        <f>SUM('㈱塩釜:牡鹿'!E122)</f>
        <v>380.521</v>
      </c>
      <c r="F122" s="2">
        <f>SUM('㈱塩釜:牡鹿'!F122)</f>
        <v>294.527</v>
      </c>
      <c r="G122" s="2">
        <f>SUM('㈱塩釜:牡鹿'!G122)</f>
        <v>1096.036</v>
      </c>
      <c r="H122" s="2">
        <f>SUM('㈱塩釜:牡鹿'!H122)</f>
        <v>2874.791</v>
      </c>
      <c r="I122" s="2">
        <f>SUM('㈱塩釜:牡鹿'!I122)</f>
        <v>6741.08</v>
      </c>
      <c r="J122" s="2">
        <f>SUM('㈱塩釜:牡鹿'!J122)</f>
        <v>10105.200001375724</v>
      </c>
      <c r="K122" s="2">
        <f>SUM('㈱塩釜:牡鹿'!K122)</f>
        <v>5878.540027794882</v>
      </c>
      <c r="L122" s="2">
        <f>SUM('㈱塩釜:牡鹿'!L122)</f>
        <v>2497.476020135704</v>
      </c>
      <c r="M122" s="2">
        <f>SUM('㈱塩釜:牡鹿'!M122)</f>
        <v>890.349</v>
      </c>
      <c r="N122" s="2">
        <f>SUM('㈱塩釜:牡鹿'!N122)</f>
        <v>735.632</v>
      </c>
      <c r="O122" s="2">
        <f>SUM('㈱塩釜:牡鹿'!O122)</f>
        <v>1388.341</v>
      </c>
      <c r="P122" s="9">
        <f t="shared" si="19"/>
        <v>33290.41804930631</v>
      </c>
    </row>
    <row r="123" spans="1:16" ht="18.75">
      <c r="A123" s="60"/>
      <c r="B123" s="486" t="s">
        <v>194</v>
      </c>
      <c r="C123" s="65" t="s">
        <v>16</v>
      </c>
      <c r="D123" s="1">
        <f>+D101+D103+D105+D107+D109+D111+D113+D115+D117+D119+D121</f>
        <v>738.3621</v>
      </c>
      <c r="E123" s="1">
        <f>+E101+E103+E105+E107+E109+E111+E113+E115+E117+E119+E121</f>
        <v>111.59459999999999</v>
      </c>
      <c r="F123" s="1">
        <f aca="true" t="shared" si="20" ref="F123:O123">+F101+F103+F105+F107+F109+F111+F113+F115+F117+F119+F121</f>
        <v>3286.8970999999997</v>
      </c>
      <c r="G123" s="1">
        <f t="shared" si="20"/>
        <v>4112.14037</v>
      </c>
      <c r="H123" s="1">
        <f t="shared" si="20"/>
        <v>766.3147399999999</v>
      </c>
      <c r="I123" s="1">
        <f t="shared" si="20"/>
        <v>688.3574800000001</v>
      </c>
      <c r="J123" s="1">
        <f t="shared" si="20"/>
        <v>473.11097</v>
      </c>
      <c r="K123" s="1">
        <f t="shared" si="20"/>
        <v>288.0568</v>
      </c>
      <c r="L123" s="1">
        <f t="shared" si="20"/>
        <v>1589.0256</v>
      </c>
      <c r="M123" s="1">
        <f t="shared" si="20"/>
        <v>647.8223</v>
      </c>
      <c r="N123" s="1">
        <f t="shared" si="20"/>
        <v>858.3122</v>
      </c>
      <c r="O123" s="1">
        <f t="shared" si="20"/>
        <v>2224.59364</v>
      </c>
      <c r="P123" s="8">
        <f t="shared" si="19"/>
        <v>15784.587899999999</v>
      </c>
    </row>
    <row r="124" spans="1:16" ht="18.75">
      <c r="A124" s="59"/>
      <c r="B124" s="487"/>
      <c r="C124" s="58" t="s">
        <v>18</v>
      </c>
      <c r="D124" s="2">
        <f>+D102+D104+D106+D108+D110+D112+D114+D116+D118+D120+D122</f>
        <v>210442.0884630601</v>
      </c>
      <c r="E124" s="2">
        <f>+E102+E104+E106+E108+E110+E112+E114+E116+E118+E120+E122</f>
        <v>64923.38782036555</v>
      </c>
      <c r="F124" s="2">
        <f aca="true" t="shared" si="21" ref="F124:O124">+F102+F104+F106+F108+F110+F112+F114+F116+F118+F120+F122</f>
        <v>205827.62535290228</v>
      </c>
      <c r="G124" s="2">
        <f t="shared" si="21"/>
        <v>237111.44343932535</v>
      </c>
      <c r="H124" s="2">
        <f t="shared" si="21"/>
        <v>177335.44108217178</v>
      </c>
      <c r="I124" s="2">
        <f t="shared" si="21"/>
        <v>218219.4015329353</v>
      </c>
      <c r="J124" s="2">
        <f t="shared" si="21"/>
        <v>220097.19963056393</v>
      </c>
      <c r="K124" s="2">
        <f t="shared" si="21"/>
        <v>115120.91893484167</v>
      </c>
      <c r="L124" s="2">
        <f t="shared" si="21"/>
        <v>172937.6892611108</v>
      </c>
      <c r="M124" s="2">
        <f t="shared" si="21"/>
        <v>147758.22160616057</v>
      </c>
      <c r="N124" s="2">
        <f t="shared" si="21"/>
        <v>242635.375702598</v>
      </c>
      <c r="O124" s="2">
        <f t="shared" si="21"/>
        <v>616520.3169020629</v>
      </c>
      <c r="P124" s="9">
        <f t="shared" si="19"/>
        <v>2628929.109728098</v>
      </c>
    </row>
    <row r="125" spans="1:16" ht="18.75">
      <c r="A125" s="53" t="s">
        <v>0</v>
      </c>
      <c r="B125" s="488" t="s">
        <v>74</v>
      </c>
      <c r="C125" s="65" t="s">
        <v>16</v>
      </c>
      <c r="D125" s="1">
        <f>SUM('㈱塩釜:牡鹿'!D125)</f>
        <v>0</v>
      </c>
      <c r="E125" s="1">
        <f>SUM('㈱塩釜:牡鹿'!E125)</f>
        <v>0</v>
      </c>
      <c r="F125" s="1">
        <f>SUM('㈱塩釜:牡鹿'!F125)</f>
        <v>0</v>
      </c>
      <c r="G125" s="1">
        <f>SUM('㈱塩釜:牡鹿'!G125)</f>
        <v>0</v>
      </c>
      <c r="H125" s="1">
        <f>SUM('㈱塩釜:牡鹿'!H125)</f>
        <v>0</v>
      </c>
      <c r="I125" s="1">
        <f>SUM('㈱塩釜:牡鹿'!I125)</f>
        <v>0.405</v>
      </c>
      <c r="J125" s="1">
        <f>SUM('㈱塩釜:牡鹿'!J125)</f>
        <v>0</v>
      </c>
      <c r="K125" s="1">
        <f>SUM('㈱塩釜:牡鹿'!K125)</f>
        <v>0</v>
      </c>
      <c r="L125" s="1">
        <f>SUM('㈱塩釜:牡鹿'!L125)</f>
        <v>0</v>
      </c>
      <c r="M125" s="1">
        <f>SUM('㈱塩釜:牡鹿'!M125)</f>
        <v>0</v>
      </c>
      <c r="N125" s="1">
        <f>SUM('㈱塩釜:牡鹿'!N125)</f>
        <v>0</v>
      </c>
      <c r="O125" s="1">
        <f>SUM('㈱塩釜:牡鹿'!O125)</f>
        <v>0</v>
      </c>
      <c r="P125" s="8">
        <f t="shared" si="19"/>
        <v>0.405</v>
      </c>
    </row>
    <row r="126" spans="1:16" ht="18.75">
      <c r="A126" s="53" t="s">
        <v>0</v>
      </c>
      <c r="B126" s="489"/>
      <c r="C126" s="58" t="s">
        <v>18</v>
      </c>
      <c r="D126" s="2">
        <f>SUM('㈱塩釜:牡鹿'!D126)</f>
        <v>0</v>
      </c>
      <c r="E126" s="2">
        <f>SUM('㈱塩釜:牡鹿'!E126)</f>
        <v>0</v>
      </c>
      <c r="F126" s="2">
        <f>SUM('㈱塩釜:牡鹿'!F126)</f>
        <v>9.174</v>
      </c>
      <c r="G126" s="2">
        <f>SUM('㈱塩釜:牡鹿'!G126)</f>
        <v>6.777</v>
      </c>
      <c r="H126" s="2">
        <f>SUM('㈱塩釜:牡鹿'!H126)</f>
        <v>0.851</v>
      </c>
      <c r="I126" s="2">
        <f>SUM('㈱塩釜:牡鹿'!I126)</f>
        <v>63.788</v>
      </c>
      <c r="J126" s="2">
        <f>SUM('㈱塩釜:牡鹿'!J126)</f>
        <v>0</v>
      </c>
      <c r="K126" s="2">
        <f>SUM('㈱塩釜:牡鹿'!K126)</f>
        <v>0</v>
      </c>
      <c r="L126" s="2">
        <f>SUM('㈱塩釜:牡鹿'!L126)</f>
        <v>0</v>
      </c>
      <c r="M126" s="2">
        <f>SUM('㈱塩釜:牡鹿'!M126)</f>
        <v>0</v>
      </c>
      <c r="N126" s="2">
        <f>SUM('㈱塩釜:牡鹿'!N126)</f>
        <v>0</v>
      </c>
      <c r="O126" s="2">
        <f>SUM('㈱塩釜:牡鹿'!O126)</f>
        <v>1.985</v>
      </c>
      <c r="P126" s="9">
        <f t="shared" si="19"/>
        <v>82.575</v>
      </c>
    </row>
    <row r="127" spans="1:16" ht="18.75">
      <c r="A127" s="54" t="s">
        <v>75</v>
      </c>
      <c r="B127" s="488" t="s">
        <v>76</v>
      </c>
      <c r="C127" s="65" t="s">
        <v>16</v>
      </c>
      <c r="D127" s="1">
        <f>SUM('㈱塩釜:牡鹿'!D127)</f>
        <v>8.4054</v>
      </c>
      <c r="E127" s="1">
        <f>SUM('㈱塩釜:牡鹿'!E127)</f>
        <v>12.4678</v>
      </c>
      <c r="F127" s="1">
        <f>SUM('㈱塩釜:牡鹿'!F127)</f>
        <v>20.4192</v>
      </c>
      <c r="G127" s="1">
        <f>SUM('㈱塩釜:牡鹿'!G127)</f>
        <v>9.331</v>
      </c>
      <c r="H127" s="1">
        <f>SUM('㈱塩釜:牡鹿'!H127)</f>
        <v>1.7962</v>
      </c>
      <c r="I127" s="1">
        <f>SUM('㈱塩釜:牡鹿'!I127)</f>
        <v>0.337</v>
      </c>
      <c r="J127" s="1">
        <f>SUM('㈱塩釜:牡鹿'!J127)</f>
        <v>0.113</v>
      </c>
      <c r="K127" s="1">
        <f>SUM('㈱塩釜:牡鹿'!K127)</f>
        <v>0.07</v>
      </c>
      <c r="L127" s="1">
        <f>SUM('㈱塩釜:牡鹿'!L127)</f>
        <v>0.063</v>
      </c>
      <c r="M127" s="1">
        <f>SUM('㈱塩釜:牡鹿'!M127)</f>
        <v>0.003</v>
      </c>
      <c r="N127" s="1">
        <f>SUM('㈱塩釜:牡鹿'!N127)</f>
        <v>0</v>
      </c>
      <c r="O127" s="1">
        <f>SUM('㈱塩釜:牡鹿'!O127)</f>
        <v>1.2595</v>
      </c>
      <c r="P127" s="8">
        <f t="shared" si="19"/>
        <v>54.26510000000001</v>
      </c>
    </row>
    <row r="128" spans="1:16" ht="18.75">
      <c r="A128" s="54"/>
      <c r="B128" s="489"/>
      <c r="C128" s="58" t="s">
        <v>18</v>
      </c>
      <c r="D128" s="2">
        <f>SUM('㈱塩釜:牡鹿'!D128)</f>
        <v>1854.2959999999998</v>
      </c>
      <c r="E128" s="2">
        <f>SUM('㈱塩釜:牡鹿'!E128)</f>
        <v>4942.421006331526</v>
      </c>
      <c r="F128" s="2">
        <f>SUM('㈱塩釜:牡鹿'!F128)</f>
        <v>6475.218013160895</v>
      </c>
      <c r="G128" s="2">
        <f>SUM('㈱塩釜:牡鹿'!G128)</f>
        <v>2931.9719999999998</v>
      </c>
      <c r="H128" s="2">
        <f>SUM('㈱塩釜:牡鹿'!H128)</f>
        <v>710.878</v>
      </c>
      <c r="I128" s="2">
        <f>SUM('㈱塩釜:牡鹿'!I128)</f>
        <v>228.35</v>
      </c>
      <c r="J128" s="2">
        <f>SUM('㈱塩釜:牡鹿'!J128)</f>
        <v>161.45</v>
      </c>
      <c r="K128" s="2">
        <f>SUM('㈱塩釜:牡鹿'!K128)</f>
        <v>99.131</v>
      </c>
      <c r="L128" s="2">
        <f>SUM('㈱塩釜:牡鹿'!L128)</f>
        <v>61.94</v>
      </c>
      <c r="M128" s="2">
        <f>SUM('㈱塩釜:牡鹿'!M128)</f>
        <v>6.395</v>
      </c>
      <c r="N128" s="2">
        <f>SUM('㈱塩釜:牡鹿'!N128)</f>
        <v>11.446</v>
      </c>
      <c r="O128" s="2">
        <f>SUM('㈱塩釜:牡鹿'!O128)</f>
        <v>463.962</v>
      </c>
      <c r="P128" s="9">
        <f t="shared" si="19"/>
        <v>17947.45901949242</v>
      </c>
    </row>
    <row r="129" spans="1:16" ht="18.75">
      <c r="A129" s="54" t="s">
        <v>77</v>
      </c>
      <c r="B129" s="56" t="s">
        <v>20</v>
      </c>
      <c r="C129" s="56" t="s">
        <v>16</v>
      </c>
      <c r="D129" s="3">
        <f>SUM('㈱塩釜:牡鹿'!D129)</f>
        <v>2.6077000000000004</v>
      </c>
      <c r="E129" s="3">
        <f>SUM('㈱塩釜:牡鹿'!E129)</f>
        <v>27.365</v>
      </c>
      <c r="F129" s="3">
        <f>SUM('㈱塩釜:牡鹿'!F129)</f>
        <v>75.98209999999999</v>
      </c>
      <c r="G129" s="3">
        <f>SUM('㈱塩釜:牡鹿'!G129)</f>
        <v>65.9872</v>
      </c>
      <c r="H129" s="3">
        <f>SUM('㈱塩釜:牡鹿'!H129)</f>
        <v>48.2244</v>
      </c>
      <c r="I129" s="3">
        <f>SUM('㈱塩釜:牡鹿'!I129)</f>
        <v>5.1617999999999995</v>
      </c>
      <c r="J129" s="3">
        <f>SUM('㈱塩釜:牡鹿'!J129)</f>
        <v>5.081499999999999</v>
      </c>
      <c r="K129" s="3">
        <f>SUM('㈱塩釜:牡鹿'!K129)</f>
        <v>0.065</v>
      </c>
      <c r="L129" s="3">
        <f>SUM('㈱塩釜:牡鹿'!L129)</f>
        <v>0.095</v>
      </c>
      <c r="M129" s="3">
        <f>SUM('㈱塩釜:牡鹿'!M129)</f>
        <v>0.058</v>
      </c>
      <c r="N129" s="3">
        <f>SUM('㈱塩釜:牡鹿'!N129)</f>
        <v>0.6469</v>
      </c>
      <c r="O129" s="3">
        <f>SUM('㈱塩釜:牡鹿'!O129)</f>
        <v>1.5549</v>
      </c>
      <c r="P129" s="13">
        <f t="shared" si="19"/>
        <v>232.8295</v>
      </c>
    </row>
    <row r="130" spans="1:16" ht="18.75">
      <c r="A130" s="54"/>
      <c r="B130" s="56" t="s">
        <v>178</v>
      </c>
      <c r="C130" s="65" t="s">
        <v>79</v>
      </c>
      <c r="D130" s="1">
        <f>SUM('㈱塩釜:牡鹿'!D130)</f>
        <v>0</v>
      </c>
      <c r="E130" s="1">
        <f>SUM('㈱塩釜:牡鹿'!E130)</f>
        <v>0</v>
      </c>
      <c r="F130" s="1">
        <f>SUM('㈱塩釜:牡鹿'!F130)</f>
        <v>0</v>
      </c>
      <c r="G130" s="1">
        <f>SUM('㈱塩釜:牡鹿'!G130)</f>
        <v>0</v>
      </c>
      <c r="H130" s="1">
        <f>SUM('㈱塩釜:牡鹿'!H130)</f>
        <v>0</v>
      </c>
      <c r="I130" s="1">
        <f>SUM('㈱塩釜:牡鹿'!I130)</f>
        <v>0</v>
      </c>
      <c r="J130" s="1">
        <f>SUM('㈱塩釜:牡鹿'!J130)</f>
        <v>0</v>
      </c>
      <c r="K130" s="1">
        <f>SUM('㈱塩釜:牡鹿'!K130)</f>
        <v>0</v>
      </c>
      <c r="L130" s="1">
        <f>SUM('㈱塩釜:牡鹿'!L130)</f>
        <v>0</v>
      </c>
      <c r="M130" s="1">
        <f>SUM('㈱塩釜:牡鹿'!M130)</f>
        <v>0</v>
      </c>
      <c r="N130" s="1">
        <f>SUM('㈱塩釜:牡鹿'!N130)</f>
        <v>0</v>
      </c>
      <c r="O130" s="1">
        <f>SUM('㈱塩釜:牡鹿'!O130)</f>
        <v>0</v>
      </c>
      <c r="P130" s="8">
        <f t="shared" si="19"/>
        <v>0</v>
      </c>
    </row>
    <row r="131" spans="1:16" ht="18.75">
      <c r="A131" s="54" t="s">
        <v>23</v>
      </c>
      <c r="B131" s="2"/>
      <c r="C131" s="58" t="s">
        <v>18</v>
      </c>
      <c r="D131" s="2">
        <f>SUM('㈱塩釜:牡鹿'!D131)</f>
        <v>1780.2730033876628</v>
      </c>
      <c r="E131" s="2">
        <f>SUM('㈱塩釜:牡鹿'!E131)</f>
        <v>13498.173999999999</v>
      </c>
      <c r="F131" s="2">
        <f>SUM('㈱塩釜:牡鹿'!F131)</f>
        <v>21951.213026168247</v>
      </c>
      <c r="G131" s="2">
        <f>SUM('㈱塩釜:牡鹿'!G131)</f>
        <v>12597.51801319535</v>
      </c>
      <c r="H131" s="2">
        <f>SUM('㈱塩釜:牡鹿'!H131)</f>
        <v>1723.9209999999998</v>
      </c>
      <c r="I131" s="2">
        <f>SUM('㈱塩釜:牡鹿'!I131)</f>
        <v>108.95800000000001</v>
      </c>
      <c r="J131" s="2">
        <f>SUM('㈱塩釜:牡鹿'!J131)</f>
        <v>52.911</v>
      </c>
      <c r="K131" s="2">
        <f>SUM('㈱塩釜:牡鹿'!K131)</f>
        <v>24.57</v>
      </c>
      <c r="L131" s="2">
        <f>SUM('㈱塩釜:牡鹿'!L131)</f>
        <v>35.91</v>
      </c>
      <c r="M131" s="2">
        <f>SUM('㈱塩釜:牡鹿'!M131)</f>
        <v>27.825</v>
      </c>
      <c r="N131" s="2">
        <f>SUM('㈱塩釜:牡鹿'!N131)</f>
        <v>140.201</v>
      </c>
      <c r="O131" s="2">
        <f>SUM('㈱塩釜:牡鹿'!O131)</f>
        <v>317.04499999999996</v>
      </c>
      <c r="P131" s="9">
        <f t="shared" si="19"/>
        <v>52258.51904275126</v>
      </c>
    </row>
    <row r="132" spans="1:16" ht="18.75">
      <c r="A132" s="54"/>
      <c r="B132" s="66" t="s">
        <v>0</v>
      </c>
      <c r="C132" s="56" t="s">
        <v>16</v>
      </c>
      <c r="D132" s="3">
        <f>+D125+D127+D129</f>
        <v>11.013100000000001</v>
      </c>
      <c r="E132" s="3">
        <f aca="true" t="shared" si="22" ref="E132:O132">+E125+E127+E129</f>
        <v>39.8328</v>
      </c>
      <c r="F132" s="3">
        <f t="shared" si="22"/>
        <v>96.40129999999999</v>
      </c>
      <c r="G132" s="3">
        <f t="shared" si="22"/>
        <v>75.3182</v>
      </c>
      <c r="H132" s="3">
        <f t="shared" si="22"/>
        <v>50.0206</v>
      </c>
      <c r="I132" s="3">
        <f t="shared" si="22"/>
        <v>5.9037999999999995</v>
      </c>
      <c r="J132" s="3">
        <f t="shared" si="22"/>
        <v>5.1945</v>
      </c>
      <c r="K132" s="3">
        <f t="shared" si="22"/>
        <v>0.135</v>
      </c>
      <c r="L132" s="3">
        <f t="shared" si="22"/>
        <v>0.158</v>
      </c>
      <c r="M132" s="3">
        <f t="shared" si="22"/>
        <v>0.061000000000000006</v>
      </c>
      <c r="N132" s="3">
        <f t="shared" si="22"/>
        <v>0.6469</v>
      </c>
      <c r="O132" s="3">
        <f t="shared" si="22"/>
        <v>2.8144</v>
      </c>
      <c r="P132" s="13">
        <f t="shared" si="19"/>
        <v>287.4996</v>
      </c>
    </row>
    <row r="133" spans="1:16" ht="18.75">
      <c r="A133" s="60"/>
      <c r="B133" s="67" t="s">
        <v>195</v>
      </c>
      <c r="C133" s="65" t="s">
        <v>79</v>
      </c>
      <c r="D133" s="1">
        <f>+D130</f>
        <v>0</v>
      </c>
      <c r="E133" s="1">
        <f aca="true" t="shared" si="23" ref="E133:O133">+E130</f>
        <v>0</v>
      </c>
      <c r="F133" s="1">
        <f t="shared" si="23"/>
        <v>0</v>
      </c>
      <c r="G133" s="1">
        <f t="shared" si="23"/>
        <v>0</v>
      </c>
      <c r="H133" s="1">
        <f t="shared" si="23"/>
        <v>0</v>
      </c>
      <c r="I133" s="1">
        <f t="shared" si="23"/>
        <v>0</v>
      </c>
      <c r="J133" s="1">
        <f t="shared" si="23"/>
        <v>0</v>
      </c>
      <c r="K133" s="1">
        <f t="shared" si="23"/>
        <v>0</v>
      </c>
      <c r="L133" s="1">
        <f t="shared" si="23"/>
        <v>0</v>
      </c>
      <c r="M133" s="1">
        <f t="shared" si="23"/>
        <v>0</v>
      </c>
      <c r="N133" s="1">
        <f t="shared" si="23"/>
        <v>0</v>
      </c>
      <c r="O133" s="1">
        <f t="shared" si="23"/>
        <v>0</v>
      </c>
      <c r="P133" s="8">
        <f t="shared" si="19"/>
        <v>0</v>
      </c>
    </row>
    <row r="134" spans="1:16" ht="18.75">
      <c r="A134" s="59"/>
      <c r="B134" s="2"/>
      <c r="C134" s="58" t="s">
        <v>18</v>
      </c>
      <c r="D134" s="2">
        <f>+D126+D128+D131</f>
        <v>3634.5690033876626</v>
      </c>
      <c r="E134" s="2">
        <f aca="true" t="shared" si="24" ref="E134:O134">+E126+E128+E131</f>
        <v>18440.595006331525</v>
      </c>
      <c r="F134" s="2">
        <f t="shared" si="24"/>
        <v>28435.60503932914</v>
      </c>
      <c r="G134" s="2">
        <f t="shared" si="24"/>
        <v>15536.26701319535</v>
      </c>
      <c r="H134" s="2">
        <f t="shared" si="24"/>
        <v>2435.6499999999996</v>
      </c>
      <c r="I134" s="2">
        <f t="shared" si="24"/>
        <v>401.096</v>
      </c>
      <c r="J134" s="2">
        <f t="shared" si="24"/>
        <v>214.361</v>
      </c>
      <c r="K134" s="2">
        <f t="shared" si="24"/>
        <v>123.701</v>
      </c>
      <c r="L134" s="2">
        <f t="shared" si="24"/>
        <v>97.85</v>
      </c>
      <c r="M134" s="2">
        <f t="shared" si="24"/>
        <v>34.22</v>
      </c>
      <c r="N134" s="2">
        <f t="shared" si="24"/>
        <v>151.647</v>
      </c>
      <c r="O134" s="2">
        <f t="shared" si="24"/>
        <v>782.992</v>
      </c>
      <c r="P134" s="9">
        <f t="shared" si="19"/>
        <v>70288.55306224369</v>
      </c>
    </row>
    <row r="135" spans="1:16" s="94" customFormat="1" ht="18.75">
      <c r="A135" s="68"/>
      <c r="B135" s="69" t="s">
        <v>0</v>
      </c>
      <c r="C135" s="70" t="s">
        <v>16</v>
      </c>
      <c r="D135" s="4">
        <f>D132+D123+D99</f>
        <v>7614.604210000001</v>
      </c>
      <c r="E135" s="4">
        <f aca="true" t="shared" si="25" ref="E135:O135">E132+E123+E99</f>
        <v>5428.3799</v>
      </c>
      <c r="F135" s="4">
        <f t="shared" si="25"/>
        <v>9508.84888</v>
      </c>
      <c r="G135" s="4">
        <f t="shared" si="25"/>
        <v>9185.315429999999</v>
      </c>
      <c r="H135" s="4">
        <f t="shared" si="25"/>
        <v>8795.25136</v>
      </c>
      <c r="I135" s="4">
        <f t="shared" si="25"/>
        <v>13410.433609999995</v>
      </c>
      <c r="J135" s="4">
        <f t="shared" si="25"/>
        <v>24149.01607</v>
      </c>
      <c r="K135" s="4">
        <f t="shared" si="25"/>
        <v>20331.08982</v>
      </c>
      <c r="L135" s="4">
        <f t="shared" si="25"/>
        <v>22904.30601</v>
      </c>
      <c r="M135" s="4">
        <f t="shared" si="25"/>
        <v>24047.30774</v>
      </c>
      <c r="N135" s="4">
        <f t="shared" si="25"/>
        <v>27794.101299999995</v>
      </c>
      <c r="O135" s="4">
        <f t="shared" si="25"/>
        <v>13959.885020000003</v>
      </c>
      <c r="P135" s="3">
        <f>SUM('㈱塩釜:牡鹿'!P135)</f>
        <v>187128.53935</v>
      </c>
    </row>
    <row r="136" spans="1:16" s="94" customFormat="1" ht="18.75">
      <c r="A136" s="68"/>
      <c r="B136" s="72" t="s">
        <v>131</v>
      </c>
      <c r="C136" s="73" t="s">
        <v>79</v>
      </c>
      <c r="D136" s="5">
        <f>+D130</f>
        <v>0</v>
      </c>
      <c r="E136" s="5">
        <f aca="true" t="shared" si="26" ref="E136:O136">+E130</f>
        <v>0</v>
      </c>
      <c r="F136" s="5">
        <f t="shared" si="26"/>
        <v>0</v>
      </c>
      <c r="G136" s="5">
        <f t="shared" si="26"/>
        <v>0</v>
      </c>
      <c r="H136" s="5">
        <f t="shared" si="26"/>
        <v>0</v>
      </c>
      <c r="I136" s="5">
        <f t="shared" si="26"/>
        <v>0</v>
      </c>
      <c r="J136" s="5">
        <f t="shared" si="26"/>
        <v>0</v>
      </c>
      <c r="K136" s="5">
        <f t="shared" si="26"/>
        <v>0</v>
      </c>
      <c r="L136" s="5">
        <f t="shared" si="26"/>
        <v>0</v>
      </c>
      <c r="M136" s="5">
        <f t="shared" si="26"/>
        <v>0</v>
      </c>
      <c r="N136" s="5">
        <f t="shared" si="26"/>
        <v>0</v>
      </c>
      <c r="O136" s="5">
        <f t="shared" si="26"/>
        <v>0</v>
      </c>
      <c r="P136" s="1">
        <f>SUM('㈱塩釜:牡鹿'!P136)</f>
        <v>0</v>
      </c>
    </row>
    <row r="137" spans="1:16" s="94" customFormat="1" ht="19.5" thickBot="1">
      <c r="A137" s="74"/>
      <c r="B137" s="75"/>
      <c r="C137" s="76" t="s">
        <v>18</v>
      </c>
      <c r="D137" s="6">
        <f>D134+D124+D100</f>
        <v>1577673.5650000002</v>
      </c>
      <c r="E137" s="6">
        <f aca="true" t="shared" si="27" ref="E137:O137">E134+E124+E100</f>
        <v>1245658.725</v>
      </c>
      <c r="F137" s="6">
        <f t="shared" si="27"/>
        <v>1747590.3869999999</v>
      </c>
      <c r="G137" s="6">
        <f t="shared" si="27"/>
        <v>2131411.9609999997</v>
      </c>
      <c r="H137" s="6">
        <f t="shared" si="27"/>
        <v>2982938.9129999997</v>
      </c>
      <c r="I137" s="6">
        <f t="shared" si="27"/>
        <v>3970507.5119999996</v>
      </c>
      <c r="J137" s="6">
        <f t="shared" si="27"/>
        <v>6163764.680000001</v>
      </c>
      <c r="K137" s="6">
        <f t="shared" si="27"/>
        <v>6000906.239999999</v>
      </c>
      <c r="L137" s="6">
        <f t="shared" si="27"/>
        <v>5421106.470000001</v>
      </c>
      <c r="M137" s="6">
        <f t="shared" si="27"/>
        <v>5325647.525999999</v>
      </c>
      <c r="N137" s="6">
        <f t="shared" si="27"/>
        <v>4958465.731</v>
      </c>
      <c r="O137" s="6">
        <f t="shared" si="27"/>
        <v>2635987.2139999997</v>
      </c>
      <c r="P137" s="2">
        <f>SUM('㈱塩釜:牡鹿'!P137)</f>
        <v>44161658.923999995</v>
      </c>
    </row>
    <row r="138" ht="18.75">
      <c r="P138" s="7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A93:B94"/>
    <mergeCell ref="A95:B96"/>
    <mergeCell ref="B109:B110"/>
    <mergeCell ref="B111:B112"/>
    <mergeCell ref="A97:B98"/>
    <mergeCell ref="A99:B100"/>
    <mergeCell ref="B101:B102"/>
    <mergeCell ref="B103:B104"/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25" zoomScaleNormal="50" zoomScaleSheetLayoutView="25" zoomScalePageLayoutView="0" workbookViewId="0" topLeftCell="A61">
      <selection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45" customWidth="1"/>
    <col min="17" max="16384" width="9.00390625" style="11" customWidth="1"/>
  </cols>
  <sheetData>
    <row r="1" ht="18.75">
      <c r="B1" s="44" t="s">
        <v>0</v>
      </c>
    </row>
    <row r="2" spans="1:15" ht="19.5" thickBot="1">
      <c r="A2" s="12" t="s">
        <v>87</v>
      </c>
      <c r="B2" s="47"/>
      <c r="C2" s="12"/>
      <c r="O2" s="12" t="s">
        <v>90</v>
      </c>
    </row>
    <row r="3" spans="1:16" ht="18.75">
      <c r="A3" s="48"/>
      <c r="B3" s="49"/>
      <c r="C3" s="49"/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4" t="s">
        <v>0</v>
      </c>
      <c r="B4" s="488" t="s">
        <v>15</v>
      </c>
      <c r="C4" s="65" t="s">
        <v>16</v>
      </c>
      <c r="D4" s="21">
        <f>SUM('㈱塩釜:機船'!D4)</f>
        <v>0</v>
      </c>
      <c r="E4" s="21">
        <f>SUM('㈱塩釜:機船'!E4)</f>
        <v>0</v>
      </c>
      <c r="F4" s="21">
        <f>SUM('㈱塩釜:機船'!F4)</f>
        <v>0.01</v>
      </c>
      <c r="G4" s="21">
        <f>SUM('㈱塩釜:機船'!G4)</f>
        <v>0.01</v>
      </c>
      <c r="H4" s="21">
        <f>SUM('㈱塩釜:機船'!H4)</f>
        <v>0.03</v>
      </c>
      <c r="I4" s="21">
        <f>SUM('㈱塩釜:機船'!I4)</f>
        <v>0.06</v>
      </c>
      <c r="J4" s="21">
        <f>SUM('㈱塩釜:機船'!J4)</f>
        <v>0.02</v>
      </c>
      <c r="K4" s="21">
        <f>SUM('㈱塩釜:機船'!K4)</f>
        <v>0.02</v>
      </c>
      <c r="L4" s="21">
        <f>SUM('㈱塩釜:機船'!L4)</f>
        <v>0</v>
      </c>
      <c r="M4" s="21">
        <f>SUM('㈱塩釜:機船'!M4)</f>
        <v>0</v>
      </c>
      <c r="N4" s="21">
        <f>SUM('㈱塩釜:機船'!N4)</f>
        <v>0.01</v>
      </c>
      <c r="O4" s="21">
        <f>SUM('㈱塩釜:機船'!O4)</f>
        <v>0.015</v>
      </c>
      <c r="P4" s="8">
        <f aca="true" t="shared" si="0" ref="P4:P67">SUM(D4:O4)</f>
        <v>0.175</v>
      </c>
    </row>
    <row r="5" spans="1:16" ht="18.75">
      <c r="A5" s="54" t="s">
        <v>17</v>
      </c>
      <c r="B5" s="489"/>
      <c r="C5" s="58" t="s">
        <v>18</v>
      </c>
      <c r="D5" s="27">
        <f>SUM('㈱塩釜:機船'!D5)</f>
        <v>0</v>
      </c>
      <c r="E5" s="27">
        <f>SUM('㈱塩釜:機船'!E5)</f>
        <v>0</v>
      </c>
      <c r="F5" s="27">
        <f>SUM('㈱塩釜:機船'!F5)</f>
        <v>2.100000438696477</v>
      </c>
      <c r="G5" s="27">
        <f>SUM('㈱塩釜:機船'!G5)</f>
        <v>1.6800003927186933</v>
      </c>
      <c r="H5" s="27">
        <f>SUM('㈱塩釜:機船'!H5)</f>
        <v>5.670001478119503</v>
      </c>
      <c r="I5" s="27">
        <f>SUM('㈱塩釜:機船'!I5)</f>
        <v>34.020009558963984</v>
      </c>
      <c r="J5" s="27">
        <f>SUM('㈱塩釜:機船'!J5)</f>
        <v>5.460001987158719</v>
      </c>
      <c r="K5" s="27">
        <f>SUM('㈱塩釜:機船'!K5)</f>
        <v>6.300000676548844</v>
      </c>
      <c r="L5" s="27">
        <f>SUM('㈱塩釜:機船'!L5)</f>
        <v>0</v>
      </c>
      <c r="M5" s="27">
        <f>SUM('㈱塩釜:機船'!M5)</f>
        <v>0</v>
      </c>
      <c r="N5" s="27">
        <f>SUM('㈱塩釜:機船'!N5)</f>
        <v>2.7300001546116333</v>
      </c>
      <c r="O5" s="27">
        <f>SUM('㈱塩釜:機船'!O5)</f>
        <v>4.095000526330463</v>
      </c>
      <c r="P5" s="17">
        <f>SUM(D5:O5)</f>
        <v>62.05501521314832</v>
      </c>
    </row>
    <row r="6" spans="1:16" ht="18.75">
      <c r="A6" s="54" t="s">
        <v>19</v>
      </c>
      <c r="B6" s="56" t="s">
        <v>20</v>
      </c>
      <c r="C6" s="65" t="s">
        <v>16</v>
      </c>
      <c r="D6" s="28">
        <f>SUM('㈱塩釜:機船'!D6)</f>
        <v>0.196</v>
      </c>
      <c r="E6" s="28">
        <f>SUM('㈱塩釜:機船'!E6)</f>
        <v>0.33</v>
      </c>
      <c r="F6" s="28">
        <f>SUM('㈱塩釜:機船'!F6)</f>
        <v>0.168</v>
      </c>
      <c r="G6" s="28">
        <f>SUM('㈱塩釜:機船'!G6)</f>
        <v>0.282</v>
      </c>
      <c r="H6" s="28">
        <f>SUM('㈱塩釜:機船'!H6)</f>
        <v>0.064</v>
      </c>
      <c r="I6" s="28">
        <f>SUM('㈱塩釜:機船'!I6)</f>
        <v>0.3014</v>
      </c>
      <c r="J6" s="28">
        <f>SUM('㈱塩釜:機船'!J6)</f>
        <v>1.1</v>
      </c>
      <c r="K6" s="28">
        <f>SUM('㈱塩釜:機船'!K6)</f>
        <v>0.968</v>
      </c>
      <c r="L6" s="28">
        <f>SUM('㈱塩釜:機船'!L6)</f>
        <v>0.047</v>
      </c>
      <c r="M6" s="28">
        <f>SUM('㈱塩釜:機船'!M6)</f>
        <v>2.68</v>
      </c>
      <c r="N6" s="28">
        <f>SUM('㈱塩釜:機船'!N6)</f>
        <v>0</v>
      </c>
      <c r="O6" s="28">
        <f>SUM('㈱塩釜:機船'!O6)</f>
        <v>0.025</v>
      </c>
      <c r="P6" s="8">
        <f t="shared" si="0"/>
        <v>6.1614</v>
      </c>
    </row>
    <row r="7" spans="1:16" ht="18.75">
      <c r="A7" s="54" t="s">
        <v>21</v>
      </c>
      <c r="B7" s="58" t="s">
        <v>153</v>
      </c>
      <c r="C7" s="58" t="s">
        <v>18</v>
      </c>
      <c r="D7" s="27">
        <f>SUM('㈱塩釜:機船'!D7)</f>
        <v>102.27</v>
      </c>
      <c r="E7" s="27">
        <f>SUM('㈱塩釜:機船'!E7)</f>
        <v>165.48</v>
      </c>
      <c r="F7" s="27">
        <f>SUM('㈱塩釜:機船'!F7)</f>
        <v>85.155</v>
      </c>
      <c r="G7" s="27">
        <f>SUM('㈱塩釜:機船'!G7)</f>
        <v>141.855</v>
      </c>
      <c r="H7" s="27">
        <f>SUM('㈱塩釜:機船'!H7)</f>
        <v>28.875</v>
      </c>
      <c r="I7" s="27">
        <f>SUM('㈱塩釜:機船'!I7)</f>
        <v>99.141</v>
      </c>
      <c r="J7" s="27">
        <f>SUM('㈱塩釜:機船'!J7)</f>
        <v>330.286</v>
      </c>
      <c r="K7" s="27">
        <f>SUM('㈱塩釜:機船'!K7)</f>
        <v>250.74</v>
      </c>
      <c r="L7" s="27">
        <f>SUM('㈱塩釜:機船'!L7)</f>
        <v>0.494</v>
      </c>
      <c r="M7" s="27">
        <f>SUM('㈱塩釜:機船'!M7)</f>
        <v>29.589</v>
      </c>
      <c r="N7" s="27">
        <f>SUM('㈱塩釜:機船'!N7)</f>
        <v>0</v>
      </c>
      <c r="O7" s="27">
        <f>SUM('㈱塩釜:機船'!O7)</f>
        <v>4.2</v>
      </c>
      <c r="P7" s="9">
        <f>SUM(D7:O7)</f>
        <v>1238.0849999999998</v>
      </c>
    </row>
    <row r="8" spans="1:16" ht="18.75">
      <c r="A8" s="54" t="s">
        <v>23</v>
      </c>
      <c r="B8" s="486" t="s">
        <v>24</v>
      </c>
      <c r="C8" s="65" t="s">
        <v>16</v>
      </c>
      <c r="D8" s="28">
        <f>+D4+D6</f>
        <v>0.196</v>
      </c>
      <c r="E8" s="28">
        <f aca="true" t="shared" si="1" ref="E8:O8">+E4+E6</f>
        <v>0.33</v>
      </c>
      <c r="F8" s="28">
        <f t="shared" si="1"/>
        <v>0.17800000000000002</v>
      </c>
      <c r="G8" s="28">
        <f t="shared" si="1"/>
        <v>0.292</v>
      </c>
      <c r="H8" s="28">
        <f t="shared" si="1"/>
        <v>0.094</v>
      </c>
      <c r="I8" s="28">
        <f t="shared" si="1"/>
        <v>0.3614</v>
      </c>
      <c r="J8" s="28">
        <f t="shared" si="1"/>
        <v>1.12</v>
      </c>
      <c r="K8" s="28">
        <f t="shared" si="1"/>
        <v>0.988</v>
      </c>
      <c r="L8" s="28">
        <f t="shared" si="1"/>
        <v>0.047</v>
      </c>
      <c r="M8" s="28">
        <f t="shared" si="1"/>
        <v>2.68</v>
      </c>
      <c r="N8" s="28">
        <f t="shared" si="1"/>
        <v>0.01</v>
      </c>
      <c r="O8" s="28">
        <f t="shared" si="1"/>
        <v>0.04</v>
      </c>
      <c r="P8" s="8">
        <f t="shared" si="0"/>
        <v>6.3364</v>
      </c>
    </row>
    <row r="9" spans="1:16" ht="18.75">
      <c r="A9" s="59"/>
      <c r="B9" s="487"/>
      <c r="C9" s="58" t="s">
        <v>18</v>
      </c>
      <c r="D9" s="27">
        <f>+D5+D7</f>
        <v>102.27</v>
      </c>
      <c r="E9" s="27">
        <f aca="true" t="shared" si="2" ref="E9:O9">+E5+E7</f>
        <v>165.48</v>
      </c>
      <c r="F9" s="27">
        <f t="shared" si="2"/>
        <v>87.25500043869648</v>
      </c>
      <c r="G9" s="27">
        <f t="shared" si="2"/>
        <v>143.53500039271867</v>
      </c>
      <c r="H9" s="27">
        <f t="shared" si="2"/>
        <v>34.5450014781195</v>
      </c>
      <c r="I9" s="27">
        <f t="shared" si="2"/>
        <v>133.161009558964</v>
      </c>
      <c r="J9" s="27">
        <f t="shared" si="2"/>
        <v>335.7460019871587</v>
      </c>
      <c r="K9" s="27">
        <f t="shared" si="2"/>
        <v>257.04000067654886</v>
      </c>
      <c r="L9" s="27">
        <f t="shared" si="2"/>
        <v>0.494</v>
      </c>
      <c r="M9" s="27">
        <f t="shared" si="2"/>
        <v>29.589</v>
      </c>
      <c r="N9" s="27">
        <f t="shared" si="2"/>
        <v>2.7300001546116333</v>
      </c>
      <c r="O9" s="27">
        <f t="shared" si="2"/>
        <v>8.295000526330464</v>
      </c>
      <c r="P9" s="9">
        <f t="shared" si="0"/>
        <v>1300.1400152131482</v>
      </c>
    </row>
    <row r="10" spans="1:16" ht="18.75">
      <c r="A10" s="482" t="s">
        <v>25</v>
      </c>
      <c r="B10" s="483"/>
      <c r="C10" s="65" t="s">
        <v>16</v>
      </c>
      <c r="D10" s="28">
        <f>SUM('㈱塩釜:機船'!D10)</f>
        <v>0.117</v>
      </c>
      <c r="E10" s="28">
        <f>SUM('㈱塩釜:機船'!E10)</f>
        <v>0.8034</v>
      </c>
      <c r="F10" s="28">
        <f>SUM('㈱塩釜:機船'!F10)</f>
        <v>0.7294</v>
      </c>
      <c r="G10" s="28">
        <f>SUM('㈱塩釜:機船'!G10)</f>
        <v>0.8538</v>
      </c>
      <c r="H10" s="28">
        <f>SUM('㈱塩釜:機船'!H10)</f>
        <v>2.8383</v>
      </c>
      <c r="I10" s="28">
        <f>SUM('㈱塩釜:機船'!I10)</f>
        <v>26.7789</v>
      </c>
      <c r="J10" s="28">
        <f>SUM('㈱塩釜:機船'!J10)</f>
        <v>55.2783</v>
      </c>
      <c r="K10" s="28">
        <f>SUM('㈱塩釜:機船'!K10)</f>
        <v>12.4761</v>
      </c>
      <c r="L10" s="28">
        <f>SUM('㈱塩釜:機船'!L10)</f>
        <v>284.10249999999996</v>
      </c>
      <c r="M10" s="28">
        <f>SUM('㈱塩釜:機船'!M10)</f>
        <v>3.5166</v>
      </c>
      <c r="N10" s="28">
        <f>SUM('㈱塩釜:機船'!N10)</f>
        <v>1.9884</v>
      </c>
      <c r="O10" s="28">
        <f>SUM('㈱塩釜:機船'!O10)</f>
        <v>0.2982</v>
      </c>
      <c r="P10" s="8">
        <f>SUM(D10:O10)</f>
        <v>389.7809</v>
      </c>
    </row>
    <row r="11" spans="1:16" ht="18.75">
      <c r="A11" s="484"/>
      <c r="B11" s="485"/>
      <c r="C11" s="58" t="s">
        <v>18</v>
      </c>
      <c r="D11" s="27">
        <f>SUM('㈱塩釜:機船'!D11)</f>
        <v>10.668002258441758</v>
      </c>
      <c r="E11" s="27">
        <f>SUM('㈱塩釜:機船'!E11)</f>
        <v>258.9888512708056</v>
      </c>
      <c r="F11" s="27">
        <f>SUM('㈱塩釜:機船'!F11)</f>
        <v>459.8129460563226</v>
      </c>
      <c r="G11" s="27">
        <f>SUM('㈱塩釜:機船'!G11)</f>
        <v>382.52558941959194</v>
      </c>
      <c r="H11" s="27">
        <f>SUM('㈱塩釜:機船'!H11)</f>
        <v>1900.5180078477897</v>
      </c>
      <c r="I11" s="27">
        <f>SUM('㈱塩釜:機船'!I11)</f>
        <v>8997.234166406679</v>
      </c>
      <c r="J11" s="27">
        <f>SUM('㈱塩釜:機船'!J11)</f>
        <v>14544.773102545792</v>
      </c>
      <c r="K11" s="27">
        <f>SUM('㈱塩釜:機船'!K11)</f>
        <v>6714.54648560872</v>
      </c>
      <c r="L11" s="27">
        <f>SUM('㈱塩釜:機船'!L11)</f>
        <v>67683.89764563314</v>
      </c>
      <c r="M11" s="27">
        <f>SUM('㈱塩釜:機船'!M11)</f>
        <v>2053.4151622461077</v>
      </c>
      <c r="N11" s="27">
        <f>SUM('㈱塩釜:機船'!N11)</f>
        <v>909.2451189781023</v>
      </c>
      <c r="O11" s="27">
        <f>SUM('㈱塩釜:機船'!O11)</f>
        <v>17.708251857676622</v>
      </c>
      <c r="P11" s="9">
        <f t="shared" si="0"/>
        <v>103933.33333012917</v>
      </c>
    </row>
    <row r="12" spans="1:16" ht="18.75">
      <c r="A12" s="60"/>
      <c r="B12" s="488" t="s">
        <v>209</v>
      </c>
      <c r="C12" s="65" t="s">
        <v>16</v>
      </c>
      <c r="D12" s="28">
        <f>SUM('㈱塩釜:機船'!D12)</f>
        <v>7.0278</v>
      </c>
      <c r="E12" s="28">
        <f>SUM('㈱塩釜:機船'!E12)</f>
        <v>7.5946</v>
      </c>
      <c r="F12" s="28">
        <f>SUM('㈱塩釜:機船'!F12)</f>
        <v>9.689499999999999</v>
      </c>
      <c r="G12" s="28">
        <f>SUM('㈱塩釜:機船'!G12)</f>
        <v>11.5913</v>
      </c>
      <c r="H12" s="28">
        <f>SUM('㈱塩釜:機船'!H12)</f>
        <v>11.9301</v>
      </c>
      <c r="I12" s="28">
        <f>SUM('㈱塩釜:機船'!I12)</f>
        <v>11.6532</v>
      </c>
      <c r="J12" s="28">
        <f>SUM('㈱塩釜:機船'!J12)</f>
        <v>9.229500000000002</v>
      </c>
      <c r="K12" s="28">
        <f>SUM('㈱塩釜:機船'!K12)</f>
        <v>166.3044</v>
      </c>
      <c r="L12" s="28">
        <f>SUM('㈱塩釜:機船'!L12)</f>
        <v>39.4103</v>
      </c>
      <c r="M12" s="28">
        <f>SUM('㈱塩釜:機船'!M12)</f>
        <v>4.836600000000001</v>
      </c>
      <c r="N12" s="28">
        <f>SUM('㈱塩釜:機船'!N12)</f>
        <v>4.054</v>
      </c>
      <c r="O12" s="28">
        <f>SUM('㈱塩釜:機船'!O12)</f>
        <v>15.4103</v>
      </c>
      <c r="P12" s="8">
        <f t="shared" si="0"/>
        <v>298.73159999999996</v>
      </c>
    </row>
    <row r="13" spans="1:16" ht="18.75">
      <c r="A13" s="53" t="s">
        <v>0</v>
      </c>
      <c r="B13" s="489"/>
      <c r="C13" s="58" t="s">
        <v>18</v>
      </c>
      <c r="D13" s="27">
        <f>SUM('㈱塩釜:機船'!D13)</f>
        <v>26319.73621034695</v>
      </c>
      <c r="E13" s="27">
        <f>SUM('㈱塩釜:機船'!E13)</f>
        <v>24962.787612730575</v>
      </c>
      <c r="F13" s="27">
        <f>SUM('㈱塩釜:機船'!F13)</f>
        <v>32765.824371606315</v>
      </c>
      <c r="G13" s="27">
        <f>SUM('㈱塩釜:機船'!G13)</f>
        <v>37293.99897940946</v>
      </c>
      <c r="H13" s="27">
        <f>SUM('㈱塩釜:機船'!H13)</f>
        <v>36552.300206435364</v>
      </c>
      <c r="I13" s="27">
        <f>SUM('㈱塩釜:機船'!I13)</f>
        <v>31896.81114318208</v>
      </c>
      <c r="J13" s="27">
        <f>SUM('㈱塩釜:機船'!J13)</f>
        <v>26202.252760988307</v>
      </c>
      <c r="K13" s="27">
        <f>SUM('㈱塩釜:機船'!K13)</f>
        <v>397828.45943075756</v>
      </c>
      <c r="L13" s="27">
        <f>SUM('㈱塩釜:機船'!L13)</f>
        <v>101019.38466221667</v>
      </c>
      <c r="M13" s="27">
        <f>SUM('㈱塩釜:機船'!M13)</f>
        <v>15908.877721162047</v>
      </c>
      <c r="N13" s="27">
        <f>SUM('㈱塩釜:機船'!N13)</f>
        <v>14571.886933596259</v>
      </c>
      <c r="O13" s="27">
        <f>SUM('㈱塩釜:機船'!O13)</f>
        <v>58514.27012837153</v>
      </c>
      <c r="P13" s="9">
        <f t="shared" si="0"/>
        <v>803836.590160803</v>
      </c>
    </row>
    <row r="14" spans="1:16" ht="18.75">
      <c r="A14" s="54" t="s">
        <v>27</v>
      </c>
      <c r="B14" s="488" t="s">
        <v>28</v>
      </c>
      <c r="C14" s="65" t="s">
        <v>16</v>
      </c>
      <c r="D14" s="28">
        <f>SUM('㈱塩釜:機船'!D14)</f>
        <v>2.5922</v>
      </c>
      <c r="E14" s="28">
        <f>SUM('㈱塩釜:機船'!E14)</f>
        <v>2.0442</v>
      </c>
      <c r="F14" s="28">
        <f>SUM('㈱塩釜:機船'!F14)</f>
        <v>25.668</v>
      </c>
      <c r="G14" s="28">
        <f>SUM('㈱塩釜:機船'!G14)</f>
        <v>26.503800000000002</v>
      </c>
      <c r="H14" s="28">
        <f>SUM('㈱塩釜:機船'!H14)</f>
        <v>2.5386</v>
      </c>
      <c r="I14" s="28">
        <f>SUM('㈱塩釜:機船'!I14)</f>
        <v>6.641299999999999</v>
      </c>
      <c r="J14" s="28">
        <f>SUM('㈱塩釜:機船'!J14)</f>
        <v>1.7835999999999999</v>
      </c>
      <c r="K14" s="28">
        <f>SUM('㈱塩釜:機船'!K14)</f>
        <v>10.4712</v>
      </c>
      <c r="L14" s="28">
        <f>SUM('㈱塩釜:機船'!L14)</f>
        <v>12.2995</v>
      </c>
      <c r="M14" s="28">
        <f>SUM('㈱塩釜:機船'!M14)</f>
        <v>1.835</v>
      </c>
      <c r="N14" s="28">
        <f>SUM('㈱塩釜:機船'!N14)</f>
        <v>2.4095</v>
      </c>
      <c r="O14" s="28">
        <f>SUM('㈱塩釜:機船'!O14)</f>
        <v>1.3236</v>
      </c>
      <c r="P14" s="8">
        <f t="shared" si="0"/>
        <v>96.11049999999999</v>
      </c>
    </row>
    <row r="15" spans="1:16" ht="18.75">
      <c r="A15" s="54" t="s">
        <v>0</v>
      </c>
      <c r="B15" s="489"/>
      <c r="C15" s="58" t="s">
        <v>18</v>
      </c>
      <c r="D15" s="27">
        <f>SUM('㈱塩釜:機船'!D15)</f>
        <v>841.5247781528212</v>
      </c>
      <c r="E15" s="27">
        <f>SUM('㈱塩釜:機船'!E15)</f>
        <v>1043.6141065993795</v>
      </c>
      <c r="F15" s="27">
        <f>SUM('㈱塩釜:機船'!F15)</f>
        <v>13801.429683160626</v>
      </c>
      <c r="G15" s="27">
        <f>SUM('㈱塩釜:機船'!G15)</f>
        <v>16477.75884817684</v>
      </c>
      <c r="H15" s="27">
        <f>SUM('㈱塩釜:機船'!H15)</f>
        <v>1529.7379681277225</v>
      </c>
      <c r="I15" s="27">
        <f>SUM('㈱塩釜:機船'!I15)</f>
        <v>6127.804145023803</v>
      </c>
      <c r="J15" s="27">
        <f>SUM('㈱塩釜:機船'!J15)</f>
        <v>1257.6223814596913</v>
      </c>
      <c r="K15" s="27">
        <f>SUM('㈱塩釜:機船'!K15)</f>
        <v>3664.2378128621203</v>
      </c>
      <c r="L15" s="27">
        <f>SUM('㈱塩釜:機船'!L15)</f>
        <v>5008.996351685876</v>
      </c>
      <c r="M15" s="27">
        <f>SUM('㈱塩釜:機船'!M15)</f>
        <v>1234.4802764415392</v>
      </c>
      <c r="N15" s="27">
        <f>SUM('㈱塩釜:機船'!N15)</f>
        <v>444.77582045250256</v>
      </c>
      <c r="O15" s="27">
        <f>SUM('㈱塩釜:機船'!O15)</f>
        <v>209.33222690547348</v>
      </c>
      <c r="P15" s="9">
        <f t="shared" si="0"/>
        <v>51641.314399048395</v>
      </c>
    </row>
    <row r="16" spans="1:16" ht="18.75">
      <c r="A16" s="54" t="s">
        <v>29</v>
      </c>
      <c r="B16" s="488" t="s">
        <v>30</v>
      </c>
      <c r="C16" s="65" t="s">
        <v>16</v>
      </c>
      <c r="D16" s="28">
        <f>SUM('㈱塩釜:機船'!D16)</f>
        <v>133.5637</v>
      </c>
      <c r="E16" s="28">
        <f>SUM('㈱塩釜:機船'!E16)</f>
        <v>100.5156</v>
      </c>
      <c r="F16" s="28">
        <f>SUM('㈱塩釜:機船'!F16)</f>
        <v>81.61840000000001</v>
      </c>
      <c r="G16" s="28">
        <f>SUM('㈱塩釜:機船'!G16)</f>
        <v>64.2321</v>
      </c>
      <c r="H16" s="28">
        <f>SUM('㈱塩釜:機船'!H16)</f>
        <v>78.23859999999999</v>
      </c>
      <c r="I16" s="28">
        <f>SUM('㈱塩釜:機船'!I16)</f>
        <v>61.0137</v>
      </c>
      <c r="J16" s="28">
        <f>SUM('㈱塩釜:機船'!J16)</f>
        <v>69.3611</v>
      </c>
      <c r="K16" s="28">
        <f>SUM('㈱塩釜:機船'!K16)</f>
        <v>142.4908</v>
      </c>
      <c r="L16" s="28">
        <f>SUM('㈱塩釜:機船'!L16)</f>
        <v>270.8642</v>
      </c>
      <c r="M16" s="28">
        <f>SUM('㈱塩釜:機船'!M16)</f>
        <v>531.139</v>
      </c>
      <c r="N16" s="28">
        <f>SUM('㈱塩釜:機船'!N16)</f>
        <v>496.7996</v>
      </c>
      <c r="O16" s="28">
        <f>SUM('㈱塩釜:機船'!O16)</f>
        <v>211.1769</v>
      </c>
      <c r="P16" s="8">
        <f t="shared" si="0"/>
        <v>2241.0137</v>
      </c>
    </row>
    <row r="17" spans="1:16" ht="18.75">
      <c r="A17" s="54"/>
      <c r="B17" s="489"/>
      <c r="C17" s="58" t="s">
        <v>18</v>
      </c>
      <c r="D17" s="27">
        <f>SUM('㈱塩釜:機船'!D17)</f>
        <v>168362.1924151161</v>
      </c>
      <c r="E17" s="27">
        <f>SUM('㈱塩釜:機船'!E17)</f>
        <v>110769.93156063092</v>
      </c>
      <c r="F17" s="27">
        <f>SUM('㈱塩釜:機船'!F17)</f>
        <v>112578.28627064824</v>
      </c>
      <c r="G17" s="27">
        <f>SUM('㈱塩釜:機船'!G17)</f>
        <v>90815.75686534359</v>
      </c>
      <c r="H17" s="27">
        <f>SUM('㈱塩釜:機船'!H17)</f>
        <v>100469.02935912248</v>
      </c>
      <c r="I17" s="27">
        <f>SUM('㈱塩釜:機船'!I17)</f>
        <v>75897.27864321886</v>
      </c>
      <c r="J17" s="27">
        <f>SUM('㈱塩釜:機船'!J17)</f>
        <v>91997.92690142203</v>
      </c>
      <c r="K17" s="27">
        <f>SUM('㈱塩釜:機船'!K17)</f>
        <v>197190.9524414813</v>
      </c>
      <c r="L17" s="27">
        <f>SUM('㈱塩釜:機船'!L17)</f>
        <v>421367.31938158436</v>
      </c>
      <c r="M17" s="27">
        <f>SUM('㈱塩釜:機船'!M17)</f>
        <v>776152.5483950381</v>
      </c>
      <c r="N17" s="27">
        <f>SUM('㈱塩釜:機船'!N17)</f>
        <v>670398.5525637602</v>
      </c>
      <c r="O17" s="27">
        <f>SUM('㈱塩釜:機船'!O17)</f>
        <v>344276.68489425856</v>
      </c>
      <c r="P17" s="9">
        <f t="shared" si="0"/>
        <v>3160276.4596916246</v>
      </c>
    </row>
    <row r="18" spans="1:16" ht="18.75">
      <c r="A18" s="54" t="s">
        <v>31</v>
      </c>
      <c r="B18" s="56" t="s">
        <v>108</v>
      </c>
      <c r="C18" s="65" t="s">
        <v>16</v>
      </c>
      <c r="D18" s="28">
        <f>SUM('㈱塩釜:機船'!D18)</f>
        <v>10.0466</v>
      </c>
      <c r="E18" s="28">
        <f>SUM('㈱塩釜:機船'!E18)</f>
        <v>19.5372</v>
      </c>
      <c r="F18" s="28">
        <f>SUM('㈱塩釜:機船'!F18)</f>
        <v>41.9152</v>
      </c>
      <c r="G18" s="28">
        <f>SUM('㈱塩釜:機船'!G18)</f>
        <v>49.209999999999994</v>
      </c>
      <c r="H18" s="28">
        <f>SUM('㈱塩釜:機船'!H18)</f>
        <v>18.6854</v>
      </c>
      <c r="I18" s="28">
        <f>SUM('㈱塩釜:機船'!I18)</f>
        <v>19.1672</v>
      </c>
      <c r="J18" s="28">
        <f>SUM('㈱塩釜:機船'!J18)</f>
        <v>94.6912</v>
      </c>
      <c r="K18" s="28">
        <f>SUM('㈱塩釜:機船'!K18)</f>
        <v>286.8912</v>
      </c>
      <c r="L18" s="28">
        <f>SUM('㈱塩釜:機船'!L18)</f>
        <v>463.3619</v>
      </c>
      <c r="M18" s="28">
        <f>SUM('㈱塩釜:機船'!M18)</f>
        <v>13.968800000000002</v>
      </c>
      <c r="N18" s="28">
        <f>SUM('㈱塩釜:機船'!N18)</f>
        <v>12.052800000000001</v>
      </c>
      <c r="O18" s="28">
        <f>SUM('㈱塩釜:機船'!O18)</f>
        <v>6.9734</v>
      </c>
      <c r="P18" s="8">
        <f t="shared" si="0"/>
        <v>1036.5009</v>
      </c>
    </row>
    <row r="19" spans="1:16" ht="18.75">
      <c r="A19" s="54"/>
      <c r="B19" s="58" t="s">
        <v>109</v>
      </c>
      <c r="C19" s="58" t="s">
        <v>18</v>
      </c>
      <c r="D19" s="27">
        <f>SUM('㈱塩釜:機船'!D19)</f>
        <v>9632.490634437967</v>
      </c>
      <c r="E19" s="27">
        <f>SUM('㈱塩釜:機船'!E19)</f>
        <v>13561.27342072841</v>
      </c>
      <c r="F19" s="27">
        <f>SUM('㈱塩釜:機船'!F19)</f>
        <v>34750.10635181799</v>
      </c>
      <c r="G19" s="27">
        <f>SUM('㈱塩釜:機船'!G19)</f>
        <v>35549.890288535826</v>
      </c>
      <c r="H19" s="27">
        <f>SUM('㈱塩釜:機船'!H19)</f>
        <v>10283.841011175937</v>
      </c>
      <c r="I19" s="27">
        <f>SUM('㈱塩釜:機船'!I19)</f>
        <v>11954.117290867278</v>
      </c>
      <c r="J19" s="27">
        <f>SUM('㈱塩釜:機船'!J19)</f>
        <v>49096.90754632106</v>
      </c>
      <c r="K19" s="27">
        <f>SUM('㈱塩釜:機船'!K19)</f>
        <v>151526.74666654374</v>
      </c>
      <c r="L19" s="27">
        <f>SUM('㈱塩釜:機船'!L19)</f>
        <v>330147.9601573042</v>
      </c>
      <c r="M19" s="27">
        <f>SUM('㈱塩釜:機船'!M19)</f>
        <v>14530.84524355993</v>
      </c>
      <c r="N19" s="27">
        <f>SUM('㈱塩釜:機船'!N19)</f>
        <v>12157.238370881196</v>
      </c>
      <c r="O19" s="27">
        <f>SUM('㈱塩釜:機船'!O19)</f>
        <v>9181.229290976167</v>
      </c>
      <c r="P19" s="9">
        <f t="shared" si="0"/>
        <v>682372.6462731496</v>
      </c>
    </row>
    <row r="20" spans="1:16" ht="18.75">
      <c r="A20" s="54" t="s">
        <v>23</v>
      </c>
      <c r="B20" s="488" t="s">
        <v>32</v>
      </c>
      <c r="C20" s="65" t="s">
        <v>16</v>
      </c>
      <c r="D20" s="28">
        <f>SUM('㈱塩釜:機船'!D20)</f>
        <v>532.4046000000001</v>
      </c>
      <c r="E20" s="28">
        <f>SUM('㈱塩釜:機船'!E20)</f>
        <v>348.876</v>
      </c>
      <c r="F20" s="28">
        <f>SUM('㈱塩釜:機船'!F20)</f>
        <v>218.6944</v>
      </c>
      <c r="G20" s="28">
        <f>SUM('㈱塩釜:機船'!G20)</f>
        <v>154.4356</v>
      </c>
      <c r="H20" s="28">
        <f>SUM('㈱塩釜:機船'!H20)</f>
        <v>181.8745</v>
      </c>
      <c r="I20" s="28">
        <f>SUM('㈱塩釜:機船'!I20)</f>
        <v>285.31190000000004</v>
      </c>
      <c r="J20" s="28">
        <f>SUM('㈱塩釜:機船'!J20)</f>
        <v>57.0666</v>
      </c>
      <c r="K20" s="28">
        <f>SUM('㈱塩釜:機船'!K20)</f>
        <v>2.2778</v>
      </c>
      <c r="L20" s="28">
        <f>SUM('㈱塩釜:機船'!L20)</f>
        <v>20.4842</v>
      </c>
      <c r="M20" s="28">
        <f>SUM('㈱塩釜:機船'!M20)</f>
        <v>69.7054</v>
      </c>
      <c r="N20" s="28">
        <f>SUM('㈱塩釜:機船'!N20)</f>
        <v>422.9456</v>
      </c>
      <c r="O20" s="28">
        <f>SUM('㈱塩釜:機船'!O20)</f>
        <v>523.7524</v>
      </c>
      <c r="P20" s="8">
        <f t="shared" si="0"/>
        <v>2817.829</v>
      </c>
    </row>
    <row r="21" spans="1:16" ht="18.75">
      <c r="A21" s="54"/>
      <c r="B21" s="489"/>
      <c r="C21" s="58" t="s">
        <v>18</v>
      </c>
      <c r="D21" s="27">
        <f>SUM('㈱塩釜:機船'!D21)</f>
        <v>165695.91884976745</v>
      </c>
      <c r="E21" s="27">
        <f>SUM('㈱塩釜:機船'!E21)</f>
        <v>141356.03765759518</v>
      </c>
      <c r="F21" s="27">
        <f>SUM('㈱塩釜:機船'!F21)</f>
        <v>118723.01693569725</v>
      </c>
      <c r="G21" s="27">
        <f>SUM('㈱塩釜:機船'!G21)</f>
        <v>78179.0896035441</v>
      </c>
      <c r="H21" s="27">
        <f>SUM('㈱塩釜:機船'!H21)</f>
        <v>54029.00343899088</v>
      </c>
      <c r="I21" s="27">
        <f>SUM('㈱塩釜:機船'!I21)</f>
        <v>86210.78122714361</v>
      </c>
      <c r="J21" s="27">
        <f>SUM('㈱塩釜:機船'!J21)</f>
        <v>19549.96040738435</v>
      </c>
      <c r="K21" s="27">
        <f>SUM('㈱塩釜:機船'!K21)</f>
        <v>562.57210581178</v>
      </c>
      <c r="L21" s="27">
        <f>SUM('㈱塩釜:機船'!L21)</f>
        <v>8433.411628179301</v>
      </c>
      <c r="M21" s="27">
        <f>SUM('㈱塩釜:機船'!M21)</f>
        <v>46373.24173434375</v>
      </c>
      <c r="N21" s="27">
        <f>SUM('㈱塩釜:機船'!N21)</f>
        <v>148587.7707311297</v>
      </c>
      <c r="O21" s="27">
        <f>SUM('㈱塩釜:機船'!O21)</f>
        <v>166564.6094375205</v>
      </c>
      <c r="P21" s="9">
        <f t="shared" si="0"/>
        <v>1034265.4137571077</v>
      </c>
    </row>
    <row r="22" spans="1:16" ht="18.75">
      <c r="A22" s="54"/>
      <c r="B22" s="486" t="s">
        <v>194</v>
      </c>
      <c r="C22" s="65" t="s">
        <v>16</v>
      </c>
      <c r="D22" s="28">
        <f>+D12+D14+D16+D18+D20</f>
        <v>685.6349000000001</v>
      </c>
      <c r="E22" s="28">
        <f aca="true" t="shared" si="3" ref="E22:O22">+E12+E14+E16+E18+E20</f>
        <v>478.56759999999997</v>
      </c>
      <c r="F22" s="28">
        <f t="shared" si="3"/>
        <v>377.5855</v>
      </c>
      <c r="G22" s="28">
        <f t="shared" si="3"/>
        <v>305.9728</v>
      </c>
      <c r="H22" s="28">
        <f t="shared" si="3"/>
        <v>293.2672</v>
      </c>
      <c r="I22" s="28">
        <f t="shared" si="3"/>
        <v>383.7873000000001</v>
      </c>
      <c r="J22" s="28">
        <f t="shared" si="3"/>
        <v>232.132</v>
      </c>
      <c r="K22" s="28">
        <f t="shared" si="3"/>
        <v>608.4354</v>
      </c>
      <c r="L22" s="28">
        <f t="shared" si="3"/>
        <v>806.4200999999999</v>
      </c>
      <c r="M22" s="28">
        <f t="shared" si="3"/>
        <v>621.4848</v>
      </c>
      <c r="N22" s="28">
        <f t="shared" si="3"/>
        <v>938.2615000000001</v>
      </c>
      <c r="O22" s="28">
        <f t="shared" si="3"/>
        <v>758.6365999999999</v>
      </c>
      <c r="P22" s="8">
        <f t="shared" si="0"/>
        <v>6490.1857</v>
      </c>
    </row>
    <row r="23" spans="1:16" ht="18.75">
      <c r="A23" s="48"/>
      <c r="B23" s="487"/>
      <c r="C23" s="58" t="s">
        <v>18</v>
      </c>
      <c r="D23" s="27">
        <f>+D13+D15+D17+D19+D21</f>
        <v>370851.8628878213</v>
      </c>
      <c r="E23" s="27">
        <f aca="true" t="shared" si="4" ref="E23:O23">+E13+E15+E17+E19+E21</f>
        <v>291693.6443582845</v>
      </c>
      <c r="F23" s="27">
        <f t="shared" si="4"/>
        <v>312618.6636129304</v>
      </c>
      <c r="G23" s="27">
        <f t="shared" si="4"/>
        <v>258316.49458500982</v>
      </c>
      <c r="H23" s="27">
        <f t="shared" si="4"/>
        <v>202863.9119838524</v>
      </c>
      <c r="I23" s="27">
        <f t="shared" si="4"/>
        <v>212086.79244943563</v>
      </c>
      <c r="J23" s="27">
        <f t="shared" si="4"/>
        <v>188104.66999757543</v>
      </c>
      <c r="K23" s="27">
        <f t="shared" si="4"/>
        <v>750772.9684574566</v>
      </c>
      <c r="L23" s="27">
        <f t="shared" si="4"/>
        <v>865977.0721809703</v>
      </c>
      <c r="M23" s="27">
        <f t="shared" si="4"/>
        <v>854199.9933705453</v>
      </c>
      <c r="N23" s="27">
        <f t="shared" si="4"/>
        <v>846160.2244198198</v>
      </c>
      <c r="O23" s="27">
        <f t="shared" si="4"/>
        <v>578746.1259780322</v>
      </c>
      <c r="P23" s="9">
        <f t="shared" si="0"/>
        <v>5732392.424281733</v>
      </c>
    </row>
    <row r="24" spans="1:16" ht="18.75">
      <c r="A24" s="54" t="s">
        <v>0</v>
      </c>
      <c r="B24" s="488" t="s">
        <v>33</v>
      </c>
      <c r="C24" s="65" t="s">
        <v>16</v>
      </c>
      <c r="D24" s="28">
        <f>SUM('㈱塩釜:機船'!D24)</f>
        <v>9.0838</v>
      </c>
      <c r="E24" s="28">
        <f>SUM('㈱塩釜:機船'!E24)</f>
        <v>3.1630000000000003</v>
      </c>
      <c r="F24" s="28">
        <f>SUM('㈱塩釜:機船'!F24)</f>
        <v>2.6229999999999998</v>
      </c>
      <c r="G24" s="28">
        <f>SUM('㈱塩釜:機船'!G24)</f>
        <v>2.544</v>
      </c>
      <c r="H24" s="28">
        <f>SUM('㈱塩釜:機船'!H24)</f>
        <v>3.298</v>
      </c>
      <c r="I24" s="28">
        <f>SUM('㈱塩釜:機船'!I24)</f>
        <v>4.23</v>
      </c>
      <c r="J24" s="28">
        <f>SUM('㈱塩釜:機船'!J24)</f>
        <v>3.363</v>
      </c>
      <c r="K24" s="28">
        <f>SUM('㈱塩釜:機船'!K24)</f>
        <v>13.856</v>
      </c>
      <c r="L24" s="28">
        <f>SUM('㈱塩釜:機船'!L24)</f>
        <v>15.58</v>
      </c>
      <c r="M24" s="28">
        <f>SUM('㈱塩釜:機船'!M24)</f>
        <v>14.053</v>
      </c>
      <c r="N24" s="28">
        <f>SUM('㈱塩釜:機船'!N24)</f>
        <v>26.6978</v>
      </c>
      <c r="O24" s="28">
        <f>SUM('㈱塩釜:機船'!O24)</f>
        <v>27.1234</v>
      </c>
      <c r="P24" s="8">
        <f t="shared" si="0"/>
        <v>125.615</v>
      </c>
    </row>
    <row r="25" spans="1:16" ht="18.75">
      <c r="A25" s="54" t="s">
        <v>34</v>
      </c>
      <c r="B25" s="489"/>
      <c r="C25" s="58" t="s">
        <v>18</v>
      </c>
      <c r="D25" s="27">
        <f>SUM('㈱塩釜:機船'!D25)</f>
        <v>7461.3237207077755</v>
      </c>
      <c r="E25" s="27">
        <f>SUM('㈱塩釜:機船'!E25)</f>
        <v>3180.62947249892</v>
      </c>
      <c r="F25" s="27">
        <f>SUM('㈱塩釜:機船'!F25)</f>
        <v>2917.163062112764</v>
      </c>
      <c r="G25" s="27">
        <f>SUM('㈱塩釜:機船'!G25)</f>
        <v>2739.870451577407</v>
      </c>
      <c r="H25" s="27">
        <f>SUM('㈱塩釜:機船'!H25)</f>
        <v>3328.080909726514</v>
      </c>
      <c r="I25" s="27">
        <f>SUM('㈱塩釜:機船'!I25)</f>
        <v>3650.5461567981856</v>
      </c>
      <c r="J25" s="27">
        <f>SUM('㈱塩釜:機船'!J25)</f>
        <v>2711.887955728102</v>
      </c>
      <c r="K25" s="27">
        <f>SUM('㈱塩釜:機船'!K25)</f>
        <v>9249.737698223174</v>
      </c>
      <c r="L25" s="27">
        <f>SUM('㈱塩釜:機船'!L25)</f>
        <v>10154.738681183637</v>
      </c>
      <c r="M25" s="27">
        <f>SUM('㈱塩釜:機船'!M25)</f>
        <v>12221.204136256973</v>
      </c>
      <c r="N25" s="27">
        <f>SUM('㈱塩釜:機船'!N25)</f>
        <v>17718.15810465577</v>
      </c>
      <c r="O25" s="27">
        <f>SUM('㈱塩釜:機船'!O25)</f>
        <v>16529.398141800793</v>
      </c>
      <c r="P25" s="9">
        <f t="shared" si="0"/>
        <v>91862.73849127</v>
      </c>
    </row>
    <row r="26" spans="1:16" ht="18.75">
      <c r="A26" s="54" t="s">
        <v>35</v>
      </c>
      <c r="B26" s="56" t="s">
        <v>20</v>
      </c>
      <c r="C26" s="65" t="s">
        <v>16</v>
      </c>
      <c r="D26" s="28">
        <f>SUM('㈱塩釜:機船'!D26)</f>
        <v>13.003</v>
      </c>
      <c r="E26" s="28">
        <f>SUM('㈱塩釜:機船'!E26)</f>
        <v>17.461000000000002</v>
      </c>
      <c r="F26" s="28">
        <f>SUM('㈱塩釜:機船'!F26)</f>
        <v>22.863</v>
      </c>
      <c r="G26" s="28">
        <f>SUM('㈱塩釜:機船'!G26)</f>
        <v>17.979</v>
      </c>
      <c r="H26" s="28">
        <f>SUM('㈱塩釜:機船'!H26)</f>
        <v>13.978</v>
      </c>
      <c r="I26" s="28">
        <f>SUM('㈱塩釜:機船'!I26)</f>
        <v>15.035</v>
      </c>
      <c r="J26" s="28">
        <f>SUM('㈱塩釜:機船'!J26)</f>
        <v>11.634</v>
      </c>
      <c r="K26" s="28">
        <f>SUM('㈱塩釜:機船'!K26)</f>
        <v>44.29</v>
      </c>
      <c r="L26" s="28">
        <f>SUM('㈱塩釜:機船'!L26)</f>
        <v>45.111</v>
      </c>
      <c r="M26" s="28">
        <f>SUM('㈱塩釜:機船'!M26)</f>
        <v>72.087</v>
      </c>
      <c r="N26" s="28">
        <f>SUM('㈱塩釜:機船'!N26)</f>
        <v>53.2946</v>
      </c>
      <c r="O26" s="28">
        <f>SUM('㈱塩釜:機船'!O26)</f>
        <v>20.417</v>
      </c>
      <c r="P26" s="8">
        <f t="shared" si="0"/>
        <v>347.1526</v>
      </c>
    </row>
    <row r="27" spans="1:16" ht="18.75">
      <c r="A27" s="54" t="s">
        <v>36</v>
      </c>
      <c r="B27" s="58" t="s">
        <v>162</v>
      </c>
      <c r="C27" s="58" t="s">
        <v>18</v>
      </c>
      <c r="D27" s="27">
        <f>SUM('㈱塩釜:機船'!D27)</f>
        <v>6451.384707425761</v>
      </c>
      <c r="E27" s="27">
        <f>SUM('㈱塩釜:機船'!E27)</f>
        <v>7071.4384423503825</v>
      </c>
      <c r="F27" s="27">
        <f>SUM('㈱塩釜:機船'!F27)</f>
        <v>8797.689329310897</v>
      </c>
      <c r="G27" s="27">
        <f>SUM('㈱塩釜:機船'!G27)</f>
        <v>7039.268237508524</v>
      </c>
      <c r="H27" s="27">
        <f>SUM('㈱塩釜:機船'!H27)</f>
        <v>4862.7593531008515</v>
      </c>
      <c r="I27" s="27">
        <f>SUM('㈱塩釜:機船'!I27)</f>
        <v>4673.78711519899</v>
      </c>
      <c r="J27" s="27">
        <f>SUM('㈱塩釜:機船'!J27)</f>
        <v>3165.234360547021</v>
      </c>
      <c r="K27" s="27">
        <f>SUM('㈱塩釜:機船'!K27)</f>
        <v>12052.569802071186</v>
      </c>
      <c r="L27" s="27">
        <f>SUM('㈱塩釜:機船'!L27)</f>
        <v>10418.005374667922</v>
      </c>
      <c r="M27" s="27">
        <f>SUM('㈱塩釜:機船'!M27)</f>
        <v>30261.781672456862</v>
      </c>
      <c r="N27" s="27">
        <f>SUM('㈱塩釜:機船'!N27)</f>
        <v>20711.33774192176</v>
      </c>
      <c r="O27" s="27">
        <f>SUM('㈱塩釜:機船'!O27)</f>
        <v>15075.99069945989</v>
      </c>
      <c r="P27" s="9">
        <f t="shared" si="0"/>
        <v>130581.24683602004</v>
      </c>
    </row>
    <row r="28" spans="1:16" ht="18.75">
      <c r="A28" s="54" t="s">
        <v>23</v>
      </c>
      <c r="B28" s="486" t="s">
        <v>194</v>
      </c>
      <c r="C28" s="65" t="s">
        <v>16</v>
      </c>
      <c r="D28" s="28">
        <f>+D24+D26</f>
        <v>22.0868</v>
      </c>
      <c r="E28" s="28">
        <f aca="true" t="shared" si="5" ref="E28:O28">+E24+E26</f>
        <v>20.624000000000002</v>
      </c>
      <c r="F28" s="28">
        <f t="shared" si="5"/>
        <v>25.486</v>
      </c>
      <c r="G28" s="28">
        <f t="shared" si="5"/>
        <v>20.523</v>
      </c>
      <c r="H28" s="28">
        <f t="shared" si="5"/>
        <v>17.276</v>
      </c>
      <c r="I28" s="28">
        <f t="shared" si="5"/>
        <v>19.265</v>
      </c>
      <c r="J28" s="28">
        <f t="shared" si="5"/>
        <v>14.997</v>
      </c>
      <c r="K28" s="28">
        <f t="shared" si="5"/>
        <v>58.146</v>
      </c>
      <c r="L28" s="28">
        <f t="shared" si="5"/>
        <v>60.690999999999995</v>
      </c>
      <c r="M28" s="28">
        <f t="shared" si="5"/>
        <v>86.14</v>
      </c>
      <c r="N28" s="28">
        <f t="shared" si="5"/>
        <v>79.9924</v>
      </c>
      <c r="O28" s="28">
        <f t="shared" si="5"/>
        <v>47.540400000000005</v>
      </c>
      <c r="P28" s="8">
        <f t="shared" si="0"/>
        <v>472.7675999999999</v>
      </c>
    </row>
    <row r="29" spans="1:16" ht="18.75">
      <c r="A29" s="48"/>
      <c r="B29" s="487"/>
      <c r="C29" s="58" t="s">
        <v>18</v>
      </c>
      <c r="D29" s="27">
        <f>+D25+D27</f>
        <v>13912.708428133537</v>
      </c>
      <c r="E29" s="27">
        <f aca="true" t="shared" si="6" ref="E29:O29">+E25+E27</f>
        <v>10252.067914849304</v>
      </c>
      <c r="F29" s="27">
        <f t="shared" si="6"/>
        <v>11714.852391423661</v>
      </c>
      <c r="G29" s="27">
        <f t="shared" si="6"/>
        <v>9779.138689085932</v>
      </c>
      <c r="H29" s="27">
        <f t="shared" si="6"/>
        <v>8190.840262827365</v>
      </c>
      <c r="I29" s="27">
        <f t="shared" si="6"/>
        <v>8324.333271997177</v>
      </c>
      <c r="J29" s="27">
        <f t="shared" si="6"/>
        <v>5877.122316275123</v>
      </c>
      <c r="K29" s="27">
        <f t="shared" si="6"/>
        <v>21302.30750029436</v>
      </c>
      <c r="L29" s="27">
        <f t="shared" si="6"/>
        <v>20572.74405585156</v>
      </c>
      <c r="M29" s="27">
        <f t="shared" si="6"/>
        <v>42482.985808713835</v>
      </c>
      <c r="N29" s="27">
        <f t="shared" si="6"/>
        <v>38429.49584657753</v>
      </c>
      <c r="O29" s="27">
        <f t="shared" si="6"/>
        <v>31605.388841260683</v>
      </c>
      <c r="P29" s="9">
        <f t="shared" si="0"/>
        <v>222443.98532729008</v>
      </c>
    </row>
    <row r="30" spans="1:16" ht="18.75">
      <c r="A30" s="54" t="s">
        <v>0</v>
      </c>
      <c r="B30" s="488" t="s">
        <v>37</v>
      </c>
      <c r="C30" s="65" t="s">
        <v>16</v>
      </c>
      <c r="D30" s="28">
        <f>SUM('㈱塩釜:機船'!D30)</f>
        <v>55.0261</v>
      </c>
      <c r="E30" s="28">
        <f>SUM('㈱塩釜:機船'!E30)</f>
        <v>16.328</v>
      </c>
      <c r="F30" s="28">
        <f>SUM('㈱塩釜:機船'!F30)</f>
        <v>6.9159</v>
      </c>
      <c r="G30" s="28">
        <f>SUM('㈱塩釜:機船'!G30)</f>
        <v>0.5503</v>
      </c>
      <c r="H30" s="28">
        <f>SUM('㈱塩釜:機船'!H30)</f>
        <v>0.015</v>
      </c>
      <c r="I30" s="28">
        <f>SUM('㈱塩釜:機船'!I30)</f>
        <v>0</v>
      </c>
      <c r="J30" s="28">
        <f>SUM('㈱塩釜:機船'!J30)</f>
        <v>0</v>
      </c>
      <c r="K30" s="28">
        <f>SUM('㈱塩釜:機船'!K30)</f>
        <v>0</v>
      </c>
      <c r="L30" s="28">
        <f>SUM('㈱塩釜:機船'!L30)</f>
        <v>0</v>
      </c>
      <c r="M30" s="28">
        <f>SUM('㈱塩釜:機船'!M30)</f>
        <v>0.0236</v>
      </c>
      <c r="N30" s="28">
        <f>SUM('㈱塩釜:機船'!N30)</f>
        <v>0.4563</v>
      </c>
      <c r="O30" s="28">
        <f>SUM('㈱塩釜:機船'!O30)</f>
        <v>1.049</v>
      </c>
      <c r="P30" s="8">
        <f t="shared" si="0"/>
        <v>80.36420000000001</v>
      </c>
    </row>
    <row r="31" spans="1:16" ht="18.75">
      <c r="A31" s="54" t="s">
        <v>38</v>
      </c>
      <c r="B31" s="489"/>
      <c r="C31" s="58" t="s">
        <v>18</v>
      </c>
      <c r="D31" s="27">
        <f>SUM('㈱塩釜:機船'!D31)</f>
        <v>9486.82290672611</v>
      </c>
      <c r="E31" s="27">
        <f>SUM('㈱塩釜:機船'!E31)</f>
        <v>4425.591168286356</v>
      </c>
      <c r="F31" s="27">
        <f>SUM('㈱塩釜:機船'!F31)</f>
        <v>877.9759676772668</v>
      </c>
      <c r="G31" s="27">
        <f>SUM('㈱塩釜:機船'!G31)</f>
        <v>15.915350944243007</v>
      </c>
      <c r="H31" s="27">
        <f>SUM('㈱塩釜:機船'!H31)</f>
        <v>1.05</v>
      </c>
      <c r="I31" s="27">
        <f>SUM('㈱塩釜:機船'!I31)</f>
        <v>0</v>
      </c>
      <c r="J31" s="27">
        <f>SUM('㈱塩釜:機船'!J31)</f>
        <v>0</v>
      </c>
      <c r="K31" s="27">
        <f>SUM('㈱塩釜:機船'!K31)</f>
        <v>0</v>
      </c>
      <c r="L31" s="27">
        <f>SUM('㈱塩釜:機船'!L31)</f>
        <v>0</v>
      </c>
      <c r="M31" s="27">
        <f>SUM('㈱塩釜:機船'!M31)</f>
        <v>8.673000648313563</v>
      </c>
      <c r="N31" s="27">
        <f>SUM('㈱塩釜:機船'!N31)</f>
        <v>304.1570005411407</v>
      </c>
      <c r="O31" s="27">
        <f>SUM('㈱塩釜:機船'!O31)</f>
        <v>683.000006758623</v>
      </c>
      <c r="P31" s="9">
        <f t="shared" si="0"/>
        <v>15803.185401582054</v>
      </c>
    </row>
    <row r="32" spans="1:16" ht="18.75">
      <c r="A32" s="54" t="s">
        <v>0</v>
      </c>
      <c r="B32" s="488" t="s">
        <v>39</v>
      </c>
      <c r="C32" s="65" t="s">
        <v>16</v>
      </c>
      <c r="D32" s="28">
        <f>SUM('㈱塩釜:機船'!D32)</f>
        <v>5.335999999999999</v>
      </c>
      <c r="E32" s="28">
        <f>SUM('㈱塩釜:機船'!E32)</f>
        <v>1.8659000000000001</v>
      </c>
      <c r="F32" s="28">
        <f>SUM('㈱塩釜:機船'!F32)</f>
        <v>0.5183</v>
      </c>
      <c r="G32" s="28">
        <f>SUM('㈱塩釜:機船'!G32)</f>
        <v>0.1303</v>
      </c>
      <c r="H32" s="28">
        <f>SUM('㈱塩釜:機船'!H32)</f>
        <v>0.0324</v>
      </c>
      <c r="I32" s="28">
        <f>SUM('㈱塩釜:機船'!I32)</f>
        <v>0.0082</v>
      </c>
      <c r="J32" s="28">
        <f>SUM('㈱塩釜:機船'!J32)</f>
        <v>0</v>
      </c>
      <c r="K32" s="28">
        <f>SUM('㈱塩釜:機船'!K32)</f>
        <v>0</v>
      </c>
      <c r="L32" s="28">
        <f>SUM('㈱塩釜:機船'!L32)</f>
        <v>0.0201</v>
      </c>
      <c r="M32" s="28">
        <f>SUM('㈱塩釜:機船'!M32)</f>
        <v>0.0213</v>
      </c>
      <c r="N32" s="28">
        <f>SUM('㈱塩釜:機船'!N32)</f>
        <v>0.32039999999999996</v>
      </c>
      <c r="O32" s="28">
        <f>SUM('㈱塩釜:機船'!O32)</f>
        <v>2.6076</v>
      </c>
      <c r="P32" s="8">
        <f t="shared" si="0"/>
        <v>10.8605</v>
      </c>
    </row>
    <row r="33" spans="1:16" ht="18.75">
      <c r="A33" s="54" t="s">
        <v>40</v>
      </c>
      <c r="B33" s="489"/>
      <c r="C33" s="58" t="s">
        <v>18</v>
      </c>
      <c r="D33" s="27">
        <f>SUM('㈱塩釜:機船'!D33)</f>
        <v>245.36506116795005</v>
      </c>
      <c r="E33" s="27">
        <f>SUM('㈱塩釜:機船'!E33)</f>
        <v>120.5541124389739</v>
      </c>
      <c r="F33" s="27">
        <f>SUM('㈱塩釜:機船'!F33)</f>
        <v>42.54715336107306</v>
      </c>
      <c r="G33" s="27">
        <f>SUM('㈱塩釜:機船'!G33)</f>
        <v>7.051251302107916</v>
      </c>
      <c r="H33" s="27">
        <f>SUM('㈱塩釜:機船'!H33)</f>
        <v>3.061250784224514</v>
      </c>
      <c r="I33" s="27">
        <f>SUM('㈱塩釜:機船'!I33)</f>
        <v>0.205</v>
      </c>
      <c r="J33" s="27">
        <f>SUM('㈱塩釜:機船'!J33)</f>
        <v>0</v>
      </c>
      <c r="K33" s="27">
        <f>SUM('㈱塩釜:機船'!K33)</f>
        <v>0</v>
      </c>
      <c r="L33" s="27">
        <f>SUM('㈱塩釜:機船'!L33)</f>
        <v>1.408</v>
      </c>
      <c r="M33" s="27">
        <f>SUM('㈱塩釜:機船'!M33)</f>
        <v>3.122500003924416</v>
      </c>
      <c r="N33" s="27">
        <f>SUM('㈱塩釜:機船'!N33)</f>
        <v>85.76625043558855</v>
      </c>
      <c r="O33" s="27">
        <f>SUM('㈱塩釜:機船'!O33)</f>
        <v>459.0119671933269</v>
      </c>
      <c r="P33" s="9">
        <f t="shared" si="0"/>
        <v>968.0925466871693</v>
      </c>
    </row>
    <row r="34" spans="1:16" ht="18.75">
      <c r="A34" s="54"/>
      <c r="B34" s="56" t="s">
        <v>20</v>
      </c>
      <c r="C34" s="65" t="s">
        <v>16</v>
      </c>
      <c r="D34" s="28">
        <f>SUM('㈱塩釜:機船'!D34)</f>
        <v>1.3089</v>
      </c>
      <c r="E34" s="28">
        <f>SUM('㈱塩釜:機船'!E34)</f>
        <v>0.3612</v>
      </c>
      <c r="F34" s="28">
        <f>SUM('㈱塩釜:機船'!F34)</f>
        <v>2.3916</v>
      </c>
      <c r="G34" s="28">
        <f>SUM('㈱塩釜:機船'!G34)</f>
        <v>1.51</v>
      </c>
      <c r="H34" s="28">
        <f>SUM('㈱塩釜:機船'!H34)</f>
        <v>0</v>
      </c>
      <c r="I34" s="28">
        <f>SUM('㈱塩釜:機船'!I34)</f>
        <v>1.13</v>
      </c>
      <c r="J34" s="28">
        <f>SUM('㈱塩釜:機船'!J34)</f>
        <v>0</v>
      </c>
      <c r="K34" s="28">
        <f>SUM('㈱塩釜:機船'!K34)</f>
        <v>0</v>
      </c>
      <c r="L34" s="28">
        <f>SUM('㈱塩釜:機船'!L34)</f>
        <v>0</v>
      </c>
      <c r="M34" s="28">
        <f>SUM('㈱塩釜:機船'!M34)</f>
        <v>0.049</v>
      </c>
      <c r="N34" s="28">
        <f>SUM('㈱塩釜:機船'!N34)</f>
        <v>0</v>
      </c>
      <c r="O34" s="28">
        <f>SUM('㈱塩釜:機船'!O34)</f>
        <v>0.0806</v>
      </c>
      <c r="P34" s="8">
        <f t="shared" si="0"/>
        <v>6.831300000000001</v>
      </c>
    </row>
    <row r="35" spans="1:16" ht="18.75">
      <c r="A35" s="54" t="s">
        <v>23</v>
      </c>
      <c r="B35" s="58" t="s">
        <v>111</v>
      </c>
      <c r="C35" s="58" t="s">
        <v>18</v>
      </c>
      <c r="D35" s="27">
        <f>SUM('㈱塩釜:機船'!D35)</f>
        <v>29.703</v>
      </c>
      <c r="E35" s="27">
        <f>SUM('㈱塩釜:機船'!E35)</f>
        <v>18.343</v>
      </c>
      <c r="F35" s="27">
        <f>SUM('㈱塩釜:機船'!F35)</f>
        <v>104.864</v>
      </c>
      <c r="G35" s="27">
        <f>SUM('㈱塩釜:機船'!G35)</f>
        <v>12.684</v>
      </c>
      <c r="H35" s="27">
        <f>SUM('㈱塩釜:機船'!H35)</f>
        <v>0</v>
      </c>
      <c r="I35" s="27">
        <f>SUM('㈱塩釜:機船'!I35)</f>
        <v>11.865</v>
      </c>
      <c r="J35" s="27">
        <f>SUM('㈱塩釜:機船'!J35)</f>
        <v>0</v>
      </c>
      <c r="K35" s="27">
        <f>SUM('㈱塩釜:機船'!K35)</f>
        <v>0</v>
      </c>
      <c r="L35" s="27">
        <f>SUM('㈱塩釜:機船'!L35)</f>
        <v>0</v>
      </c>
      <c r="M35" s="27">
        <f>SUM('㈱塩釜:機船'!M35)</f>
        <v>1.029</v>
      </c>
      <c r="N35" s="27">
        <f>SUM('㈱塩釜:機船'!N35)</f>
        <v>0</v>
      </c>
      <c r="O35" s="27">
        <f>SUM('㈱塩釜:機船'!O35)</f>
        <v>0.99</v>
      </c>
      <c r="P35" s="9">
        <f t="shared" si="0"/>
        <v>179.478</v>
      </c>
    </row>
    <row r="36" spans="1:16" ht="18.75">
      <c r="A36" s="60"/>
      <c r="B36" s="486" t="s">
        <v>177</v>
      </c>
      <c r="C36" s="65" t="s">
        <v>16</v>
      </c>
      <c r="D36" s="28">
        <f>+D30+D32+D34</f>
        <v>61.671</v>
      </c>
      <c r="E36" s="28">
        <f aca="true" t="shared" si="7" ref="E36:O36">+E30+E32+E34</f>
        <v>18.5551</v>
      </c>
      <c r="F36" s="28">
        <f t="shared" si="7"/>
        <v>9.8258</v>
      </c>
      <c r="G36" s="28">
        <f t="shared" si="7"/>
        <v>2.1906</v>
      </c>
      <c r="H36" s="28">
        <f t="shared" si="7"/>
        <v>0.0474</v>
      </c>
      <c r="I36" s="28">
        <f t="shared" si="7"/>
        <v>1.1381999999999999</v>
      </c>
      <c r="J36" s="28">
        <f t="shared" si="7"/>
        <v>0</v>
      </c>
      <c r="K36" s="28">
        <f t="shared" si="7"/>
        <v>0</v>
      </c>
      <c r="L36" s="28">
        <f t="shared" si="7"/>
        <v>0.0201</v>
      </c>
      <c r="M36" s="28">
        <f t="shared" si="7"/>
        <v>0.0939</v>
      </c>
      <c r="N36" s="28">
        <f t="shared" si="7"/>
        <v>0.7767</v>
      </c>
      <c r="O36" s="28">
        <f t="shared" si="7"/>
        <v>3.7372</v>
      </c>
      <c r="P36" s="8">
        <f t="shared" si="0"/>
        <v>98.05600000000001</v>
      </c>
    </row>
    <row r="37" spans="1:16" ht="18.75">
      <c r="A37" s="59"/>
      <c r="B37" s="487"/>
      <c r="C37" s="58" t="s">
        <v>18</v>
      </c>
      <c r="D37" s="27">
        <f>+D31+D33+D35</f>
        <v>9761.89096789406</v>
      </c>
      <c r="E37" s="27">
        <f aca="true" t="shared" si="8" ref="E37:O37">+E31+E33+E35</f>
        <v>4564.48828072533</v>
      </c>
      <c r="F37" s="27">
        <f t="shared" si="8"/>
        <v>1025.3871210383397</v>
      </c>
      <c r="G37" s="27">
        <f t="shared" si="8"/>
        <v>35.65060224635092</v>
      </c>
      <c r="H37" s="27">
        <f t="shared" si="8"/>
        <v>4.111250784224514</v>
      </c>
      <c r="I37" s="27">
        <f t="shared" si="8"/>
        <v>12.07</v>
      </c>
      <c r="J37" s="27">
        <f t="shared" si="8"/>
        <v>0</v>
      </c>
      <c r="K37" s="27">
        <f t="shared" si="8"/>
        <v>0</v>
      </c>
      <c r="L37" s="27">
        <f t="shared" si="8"/>
        <v>1.408</v>
      </c>
      <c r="M37" s="27">
        <f t="shared" si="8"/>
        <v>12.82450065223798</v>
      </c>
      <c r="N37" s="27">
        <f t="shared" si="8"/>
        <v>389.92325097672926</v>
      </c>
      <c r="O37" s="27">
        <f t="shared" si="8"/>
        <v>1143.00197395195</v>
      </c>
      <c r="P37" s="9">
        <f t="shared" si="0"/>
        <v>16950.75594826922</v>
      </c>
    </row>
    <row r="38" spans="1:16" ht="18.75">
      <c r="A38" s="482" t="s">
        <v>199</v>
      </c>
      <c r="B38" s="483"/>
      <c r="C38" s="65" t="s">
        <v>16</v>
      </c>
      <c r="D38" s="28">
        <f>SUM('㈱塩釜:機船'!D38)</f>
        <v>0.111</v>
      </c>
      <c r="E38" s="28">
        <f>SUM('㈱塩釜:機船'!E38)</f>
        <v>0.1169</v>
      </c>
      <c r="F38" s="28">
        <f>SUM('㈱塩釜:機船'!F38)</f>
        <v>0.098</v>
      </c>
      <c r="G38" s="28">
        <f>SUM('㈱塩釜:機船'!G38)</f>
        <v>0.06</v>
      </c>
      <c r="H38" s="28">
        <f>SUM('㈱塩釜:機船'!H38)</f>
        <v>0.2666</v>
      </c>
      <c r="I38" s="28">
        <f>SUM('㈱塩釜:機船'!I38)</f>
        <v>0.16299999999999998</v>
      </c>
      <c r="J38" s="28">
        <f>SUM('㈱塩釜:機船'!J38)</f>
        <v>0.3694</v>
      </c>
      <c r="K38" s="28">
        <f>SUM('㈱塩釜:機船'!K38)</f>
        <v>0.35459999999999997</v>
      </c>
      <c r="L38" s="28">
        <f>SUM('㈱塩釜:機船'!L38)</f>
        <v>0.5462</v>
      </c>
      <c r="M38" s="28">
        <f>SUM('㈱塩釜:機船'!M38)</f>
        <v>1.4579</v>
      </c>
      <c r="N38" s="28">
        <f>SUM('㈱塩釜:機船'!N38)</f>
        <v>0.8798999999999999</v>
      </c>
      <c r="O38" s="28">
        <f>SUM('㈱塩釜:機船'!O38)</f>
        <v>0.128</v>
      </c>
      <c r="P38" s="8">
        <f t="shared" si="0"/>
        <v>4.5515</v>
      </c>
    </row>
    <row r="39" spans="1:16" ht="18.75">
      <c r="A39" s="484"/>
      <c r="B39" s="485"/>
      <c r="C39" s="58" t="s">
        <v>18</v>
      </c>
      <c r="D39" s="27">
        <f>SUM('㈱塩釜:機船'!D39)</f>
        <v>62.475001333725444</v>
      </c>
      <c r="E39" s="27">
        <f>SUM('㈱塩釜:機船'!E39)</f>
        <v>63.966505439790566</v>
      </c>
      <c r="F39" s="27">
        <f>SUM('㈱塩釜:機船'!F39)</f>
        <v>50.13750663528421</v>
      </c>
      <c r="G39" s="27">
        <f>SUM('㈱塩釜:機船'!G39)</f>
        <v>43.57500085907214</v>
      </c>
      <c r="H39" s="27">
        <f>SUM('㈱塩釜:機船'!H39)</f>
        <v>173.04050680208698</v>
      </c>
      <c r="I39" s="27">
        <f>SUM('㈱塩釜:機船'!I39)</f>
        <v>86.9835021389657</v>
      </c>
      <c r="J39" s="27">
        <f>SUM('㈱塩釜:機船'!J39)</f>
        <v>93.07800363038612</v>
      </c>
      <c r="K39" s="27">
        <f>SUM('㈱塩釜:機船'!K39)</f>
        <v>95.31780196830611</v>
      </c>
      <c r="L39" s="27">
        <f>SUM('㈱塩釜:機船'!L39)</f>
        <v>112.60600080826843</v>
      </c>
      <c r="M39" s="27">
        <f>SUM('㈱塩釜:機船'!M39)</f>
        <v>294.1974027665565</v>
      </c>
      <c r="N39" s="27">
        <f>SUM('㈱塩釜:機船'!N39)</f>
        <v>133.69025367886488</v>
      </c>
      <c r="O39" s="27">
        <f>SUM('㈱塩釜:機船'!O39)</f>
        <v>42.29295443723572</v>
      </c>
      <c r="P39" s="9">
        <f t="shared" si="0"/>
        <v>1251.3604404985426</v>
      </c>
    </row>
    <row r="40" spans="1:16" ht="18.75">
      <c r="A40" s="482" t="s">
        <v>200</v>
      </c>
      <c r="B40" s="483"/>
      <c r="C40" s="65" t="s">
        <v>16</v>
      </c>
      <c r="D40" s="28">
        <f>SUM('㈱塩釜:機船'!D40)</f>
        <v>1.6450999999999998</v>
      </c>
      <c r="E40" s="28">
        <f>SUM('㈱塩釜:機船'!E40)</f>
        <v>1.0983</v>
      </c>
      <c r="F40" s="28">
        <f>SUM('㈱塩釜:機船'!F40)</f>
        <v>1.016</v>
      </c>
      <c r="G40" s="28">
        <f>SUM('㈱塩釜:機船'!G40)</f>
        <v>0.3688</v>
      </c>
      <c r="H40" s="28">
        <f>SUM('㈱塩釜:機船'!H40)</f>
        <v>0.5447</v>
      </c>
      <c r="I40" s="28">
        <f>SUM('㈱塩釜:機船'!I40)</f>
        <v>9.2272</v>
      </c>
      <c r="J40" s="28">
        <f>SUM('㈱塩釜:機船'!J40)</f>
        <v>1.255</v>
      </c>
      <c r="K40" s="28">
        <f>SUM('㈱塩釜:機船'!K40)</f>
        <v>0.6728</v>
      </c>
      <c r="L40" s="28">
        <f>SUM('㈱塩釜:機船'!L40)</f>
        <v>0.168</v>
      </c>
      <c r="M40" s="28">
        <f>SUM('㈱塩釜:機船'!M40)</f>
        <v>1.5739999999999998</v>
      </c>
      <c r="N40" s="28">
        <f>SUM('㈱塩釜:機船'!N40)</f>
        <v>0.9245</v>
      </c>
      <c r="O40" s="28">
        <f>SUM('㈱塩釜:機船'!O40)</f>
        <v>2.1591</v>
      </c>
      <c r="P40" s="8">
        <f t="shared" si="0"/>
        <v>20.653499999999994</v>
      </c>
    </row>
    <row r="41" spans="1:16" ht="18.75">
      <c r="A41" s="484"/>
      <c r="B41" s="485"/>
      <c r="C41" s="58" t="s">
        <v>18</v>
      </c>
      <c r="D41" s="27">
        <f>SUM('㈱塩釜:機船'!D41)</f>
        <v>1106.2365667062782</v>
      </c>
      <c r="E41" s="27">
        <f>SUM('㈱塩釜:機船'!E41)</f>
        <v>805.2085178534052</v>
      </c>
      <c r="F41" s="27">
        <f>SUM('㈱塩釜:機船'!F41)</f>
        <v>584.689789012181</v>
      </c>
      <c r="G41" s="27">
        <f>SUM('㈱塩釜:機船'!G41)</f>
        <v>195.50502931645045</v>
      </c>
      <c r="H41" s="27">
        <f>SUM('㈱塩釜:機船'!H41)</f>
        <v>161.3225349027811</v>
      </c>
      <c r="I41" s="27">
        <f>SUM('㈱塩釜:機船'!I41)</f>
        <v>1596.8887711875616</v>
      </c>
      <c r="J41" s="27">
        <f>SUM('㈱塩釜:機船'!J41)</f>
        <v>290.39642774685007</v>
      </c>
      <c r="K41" s="27">
        <f>SUM('㈱塩釜:機船'!K41)</f>
        <v>159.77500902065128</v>
      </c>
      <c r="L41" s="27">
        <f>SUM('㈱塩釜:機船'!L41)</f>
        <v>77.44635488639814</v>
      </c>
      <c r="M41" s="27">
        <f>SUM('㈱塩釜:機船'!M41)</f>
        <v>358.4285033286899</v>
      </c>
      <c r="N41" s="27">
        <f>SUM('㈱塩釜:機船'!N41)</f>
        <v>348.95221076834343</v>
      </c>
      <c r="O41" s="27">
        <f>SUM('㈱塩釜:機船'!O41)</f>
        <v>1403.1095288629717</v>
      </c>
      <c r="P41" s="9">
        <f t="shared" si="0"/>
        <v>7087.959243592561</v>
      </c>
    </row>
    <row r="42" spans="1:16" ht="18.75">
      <c r="A42" s="482" t="s">
        <v>201</v>
      </c>
      <c r="B42" s="483"/>
      <c r="C42" s="65" t="s">
        <v>16</v>
      </c>
      <c r="D42" s="28">
        <f>SUM('㈱塩釜:機船'!D42)</f>
        <v>0</v>
      </c>
      <c r="E42" s="28">
        <f>SUM('㈱塩釜:機船'!E42)</f>
        <v>0</v>
      </c>
      <c r="F42" s="28">
        <f>SUM('㈱塩釜:機船'!F42)</f>
        <v>0</v>
      </c>
      <c r="G42" s="28">
        <f>SUM('㈱塩釜:機船'!G42)</f>
        <v>0</v>
      </c>
      <c r="H42" s="28">
        <f>SUM('㈱塩釜:機船'!H42)</f>
        <v>0.0008</v>
      </c>
      <c r="I42" s="28">
        <f>SUM('㈱塩釜:機船'!I42)</f>
        <v>0</v>
      </c>
      <c r="J42" s="28">
        <f>SUM('㈱塩釜:機船'!J42)</f>
        <v>0</v>
      </c>
      <c r="K42" s="28">
        <f>SUM('㈱塩釜:機船'!K42)</f>
        <v>0</v>
      </c>
      <c r="L42" s="28">
        <f>SUM('㈱塩釜:機船'!L42)</f>
        <v>0</v>
      </c>
      <c r="M42" s="28">
        <f>SUM('㈱塩釜:機船'!M42)</f>
        <v>0</v>
      </c>
      <c r="N42" s="28">
        <f>SUM('㈱塩釜:機船'!N42)</f>
        <v>0</v>
      </c>
      <c r="O42" s="28">
        <f>SUM('㈱塩釜:機船'!O42)</f>
        <v>0</v>
      </c>
      <c r="P42" s="8">
        <f t="shared" si="0"/>
        <v>0.0008</v>
      </c>
    </row>
    <row r="43" spans="1:16" ht="18.75">
      <c r="A43" s="484"/>
      <c r="B43" s="485"/>
      <c r="C43" s="58" t="s">
        <v>18</v>
      </c>
      <c r="D43" s="27">
        <f>SUM('㈱塩釜:機船'!D43)</f>
        <v>0</v>
      </c>
      <c r="E43" s="27">
        <f>SUM('㈱塩釜:機船'!E43)</f>
        <v>0</v>
      </c>
      <c r="F43" s="27">
        <f>SUM('㈱塩釜:機船'!F43)</f>
        <v>0</v>
      </c>
      <c r="G43" s="27">
        <f>SUM('㈱塩釜:機船'!G43)</f>
        <v>0</v>
      </c>
      <c r="H43" s="27">
        <f>SUM('㈱塩釜:機船'!H43)</f>
        <v>1.26</v>
      </c>
      <c r="I43" s="27">
        <f>SUM('㈱塩釜:機船'!I43)</f>
        <v>0</v>
      </c>
      <c r="J43" s="27">
        <f>SUM('㈱塩釜:機船'!J43)</f>
        <v>0</v>
      </c>
      <c r="K43" s="27">
        <f>SUM('㈱塩釜:機船'!K43)</f>
        <v>0</v>
      </c>
      <c r="L43" s="27">
        <f>SUM('㈱塩釜:機船'!L43)</f>
        <v>0</v>
      </c>
      <c r="M43" s="27">
        <f>SUM('㈱塩釜:機船'!M43)</f>
        <v>0</v>
      </c>
      <c r="N43" s="27">
        <f>SUM('㈱塩釜:機船'!N43)</f>
        <v>0</v>
      </c>
      <c r="O43" s="27">
        <f>SUM('㈱塩釜:機船'!O43)</f>
        <v>0</v>
      </c>
      <c r="P43" s="9">
        <f t="shared" si="0"/>
        <v>1.26</v>
      </c>
    </row>
    <row r="44" spans="1:16" ht="18.75">
      <c r="A44" s="482" t="s">
        <v>202</v>
      </c>
      <c r="B44" s="483"/>
      <c r="C44" s="65" t="s">
        <v>16</v>
      </c>
      <c r="D44" s="28">
        <f>SUM('㈱塩釜:機船'!D44)</f>
        <v>0.0054</v>
      </c>
      <c r="E44" s="28">
        <f>SUM('㈱塩釜:機船'!E44)</f>
        <v>0.005</v>
      </c>
      <c r="F44" s="28">
        <f>SUM('㈱塩釜:機船'!F44)</f>
        <v>0.002</v>
      </c>
      <c r="G44" s="28">
        <f>SUM('㈱塩釜:機船'!G44)</f>
        <v>0.0016</v>
      </c>
      <c r="H44" s="28">
        <f>SUM('㈱塩釜:機船'!H44)</f>
        <v>0.0007</v>
      </c>
      <c r="I44" s="28">
        <f>SUM('㈱塩釜:機船'!I44)</f>
        <v>0</v>
      </c>
      <c r="J44" s="28">
        <f>SUM('㈱塩釜:機船'!J44)</f>
        <v>0</v>
      </c>
      <c r="K44" s="28">
        <f>SUM('㈱塩釜:機船'!K44)</f>
        <v>0</v>
      </c>
      <c r="L44" s="28">
        <f>SUM('㈱塩釜:機船'!L44)</f>
        <v>0.06</v>
      </c>
      <c r="M44" s="28">
        <f>SUM('㈱塩釜:機船'!M44)</f>
        <v>0</v>
      </c>
      <c r="N44" s="28">
        <f>SUM('㈱塩釜:機船'!N44)</f>
        <v>0.0492</v>
      </c>
      <c r="O44" s="28">
        <f>SUM('㈱塩釜:機船'!O44)</f>
        <v>0.1082</v>
      </c>
      <c r="P44" s="8">
        <f t="shared" si="0"/>
        <v>0.23210000000000003</v>
      </c>
    </row>
    <row r="45" spans="1:16" ht="18.75">
      <c r="A45" s="484"/>
      <c r="B45" s="485"/>
      <c r="C45" s="58" t="s">
        <v>18</v>
      </c>
      <c r="D45" s="27">
        <f>SUM('㈱塩釜:機船'!D45)</f>
        <v>7.875</v>
      </c>
      <c r="E45" s="27">
        <f>SUM('㈱塩釜:機船'!E45)</f>
        <v>3.465</v>
      </c>
      <c r="F45" s="27">
        <f>SUM('㈱塩釜:機船'!F45)</f>
        <v>1.26</v>
      </c>
      <c r="G45" s="27">
        <f>SUM('㈱塩釜:機船'!G45)</f>
        <v>2.625</v>
      </c>
      <c r="H45" s="27">
        <f>SUM('㈱塩釜:機船'!H45)</f>
        <v>1.05</v>
      </c>
      <c r="I45" s="27">
        <f>SUM('㈱塩釜:機船'!I45)</f>
        <v>0</v>
      </c>
      <c r="J45" s="27">
        <f>SUM('㈱塩釜:機船'!J45)</f>
        <v>0</v>
      </c>
      <c r="K45" s="27">
        <f>SUM('㈱塩釜:機船'!K45)</f>
        <v>0</v>
      </c>
      <c r="L45" s="27">
        <f>SUM('㈱塩釜:機船'!L45)</f>
        <v>6.300000453234635</v>
      </c>
      <c r="M45" s="27">
        <f>SUM('㈱塩釜:機船'!M45)</f>
        <v>0</v>
      </c>
      <c r="N45" s="27">
        <f>SUM('㈱塩釜:機船'!N45)</f>
        <v>21.378000338956273</v>
      </c>
      <c r="O45" s="27">
        <f>SUM('㈱塩釜:機船'!O45)</f>
        <v>52.943</v>
      </c>
      <c r="P45" s="9">
        <f t="shared" si="0"/>
        <v>96.8960007921909</v>
      </c>
    </row>
    <row r="46" spans="1:16" ht="18.75">
      <c r="A46" s="482" t="s">
        <v>203</v>
      </c>
      <c r="B46" s="483"/>
      <c r="C46" s="65" t="s">
        <v>16</v>
      </c>
      <c r="D46" s="28">
        <f>SUM('㈱塩釜:機船'!D46)</f>
        <v>0.055</v>
      </c>
      <c r="E46" s="28">
        <f>SUM('㈱塩釜:機船'!E46)</f>
        <v>0.485</v>
      </c>
      <c r="F46" s="28">
        <f>SUM('㈱塩釜:機船'!F46)</f>
        <v>0.0274</v>
      </c>
      <c r="G46" s="28">
        <f>SUM('㈱塩釜:機船'!G46)</f>
        <v>0.19</v>
      </c>
      <c r="H46" s="28">
        <f>SUM('㈱塩釜:機船'!H46)</f>
        <v>0</v>
      </c>
      <c r="I46" s="28">
        <f>SUM('㈱塩釜:機船'!I46)</f>
        <v>0.003</v>
      </c>
      <c r="J46" s="28">
        <f>SUM('㈱塩釜:機船'!J46)</f>
        <v>0</v>
      </c>
      <c r="K46" s="28">
        <f>SUM('㈱塩釜:機船'!K46)</f>
        <v>0</v>
      </c>
      <c r="L46" s="28">
        <f>SUM('㈱塩釜:機船'!L46)</f>
        <v>0.0346</v>
      </c>
      <c r="M46" s="28">
        <f>SUM('㈱塩釜:機船'!M46)</f>
        <v>0.0018</v>
      </c>
      <c r="N46" s="28">
        <f>SUM('㈱塩釜:機船'!N46)</f>
        <v>0.0464</v>
      </c>
      <c r="O46" s="28">
        <f>SUM('㈱塩釜:機船'!O46)</f>
        <v>0.022</v>
      </c>
      <c r="P46" s="8">
        <f t="shared" si="0"/>
        <v>0.8652000000000001</v>
      </c>
    </row>
    <row r="47" spans="1:16" ht="18.75">
      <c r="A47" s="484"/>
      <c r="B47" s="485"/>
      <c r="C47" s="58" t="s">
        <v>18</v>
      </c>
      <c r="D47" s="27">
        <f>SUM('㈱塩釜:機船'!D47)</f>
        <v>31.080006157365816</v>
      </c>
      <c r="E47" s="27">
        <f>SUM('㈱塩釜:機船'!E47)</f>
        <v>226.01400852240783</v>
      </c>
      <c r="F47" s="27">
        <f>SUM('㈱塩釜:機船'!F47)</f>
        <v>16.054501041904132</v>
      </c>
      <c r="G47" s="27">
        <f>SUM('㈱塩釜:機船'!G47)</f>
        <v>40.425009449793556</v>
      </c>
      <c r="H47" s="27">
        <f>SUM('㈱塩釜:機船'!H47)</f>
        <v>0</v>
      </c>
      <c r="I47" s="27">
        <f>SUM('㈱塩釜:機船'!I47)</f>
        <v>1.47</v>
      </c>
      <c r="J47" s="27">
        <f>SUM('㈱塩釜:機船'!J47)</f>
        <v>0</v>
      </c>
      <c r="K47" s="27">
        <f>SUM('㈱塩釜:機船'!K47)</f>
        <v>0</v>
      </c>
      <c r="L47" s="27">
        <f>SUM('㈱塩釜:機船'!L47)</f>
        <v>31.731</v>
      </c>
      <c r="M47" s="27">
        <f>SUM('㈱塩釜:機船'!M47)</f>
        <v>2.877</v>
      </c>
      <c r="N47" s="27">
        <f>SUM('㈱塩釜:機船'!N47)</f>
        <v>15.77100056730576</v>
      </c>
      <c r="O47" s="27">
        <f>SUM('㈱塩釜:機船'!O47)</f>
        <v>17.010001943374018</v>
      </c>
      <c r="P47" s="9">
        <f t="shared" si="0"/>
        <v>382.4325276821511</v>
      </c>
    </row>
    <row r="48" spans="1:16" ht="18.75">
      <c r="A48" s="482" t="s">
        <v>204</v>
      </c>
      <c r="B48" s="483"/>
      <c r="C48" s="65" t="s">
        <v>16</v>
      </c>
      <c r="D48" s="28">
        <f>SUM('㈱塩釜:機船'!D48)</f>
        <v>1.8639000000000001</v>
      </c>
      <c r="E48" s="28">
        <f>SUM('㈱塩釜:機船'!E48)</f>
        <v>0.03</v>
      </c>
      <c r="F48" s="28">
        <f>SUM('㈱塩釜:機船'!F48)</f>
        <v>4.1930000000000005</v>
      </c>
      <c r="G48" s="28">
        <f>SUM('㈱塩釜:機船'!G48)</f>
        <v>1.389</v>
      </c>
      <c r="H48" s="28">
        <f>SUM('㈱塩釜:機船'!H48)</f>
        <v>0.093</v>
      </c>
      <c r="I48" s="28">
        <f>SUM('㈱塩釜:機船'!I48)</f>
        <v>3.6739</v>
      </c>
      <c r="J48" s="28">
        <f>SUM('㈱塩釜:機船'!J48)</f>
        <v>5.6821</v>
      </c>
      <c r="K48" s="28">
        <f>SUM('㈱塩釜:機船'!K48)</f>
        <v>2.2647000000000004</v>
      </c>
      <c r="L48" s="28">
        <f>SUM('㈱塩釜:機船'!L48)</f>
        <v>1.4804</v>
      </c>
      <c r="M48" s="28">
        <f>SUM('㈱塩釜:機船'!M48)</f>
        <v>15.6585</v>
      </c>
      <c r="N48" s="28">
        <f>SUM('㈱塩釜:機船'!N48)</f>
        <v>3.1583</v>
      </c>
      <c r="O48" s="28">
        <f>SUM('㈱塩釜:機船'!O48)</f>
        <v>3.0496999999999996</v>
      </c>
      <c r="P48" s="8">
        <f t="shared" si="0"/>
        <v>42.536500000000004</v>
      </c>
    </row>
    <row r="49" spans="1:16" ht="18.75">
      <c r="A49" s="484"/>
      <c r="B49" s="485"/>
      <c r="C49" s="58" t="s">
        <v>18</v>
      </c>
      <c r="D49" s="27">
        <f>SUM('㈱塩釜:機船'!D49)</f>
        <v>138.0580006668627</v>
      </c>
      <c r="E49" s="27">
        <f>SUM('㈱塩釜:機船'!E49)</f>
        <v>8.925001766840651</v>
      </c>
      <c r="F49" s="27">
        <f>SUM('㈱塩釜:機船'!F49)</f>
        <v>164.14700271991816</v>
      </c>
      <c r="G49" s="27">
        <f>SUM('㈱塩釜:機船'!G49)</f>
        <v>57.92300186541379</v>
      </c>
      <c r="H49" s="27">
        <f>SUM('㈱塩釜:機船'!H49)</f>
        <v>18.95300462596659</v>
      </c>
      <c r="I49" s="27">
        <f>SUM('㈱塩釜:機船'!I49)</f>
        <v>491.93855960351345</v>
      </c>
      <c r="J49" s="27">
        <f>SUM('㈱塩釜:機船'!J49)</f>
        <v>788.5724565992778</v>
      </c>
      <c r="K49" s="27">
        <f>SUM('㈱塩釜:機船'!K49)</f>
        <v>329.755552046673</v>
      </c>
      <c r="L49" s="27">
        <f>SUM('㈱塩釜:機船'!L49)</f>
        <v>153.30575000566543</v>
      </c>
      <c r="M49" s="27">
        <f>SUM('㈱塩釜:機船'!M49)</f>
        <v>1034.5953507336303</v>
      </c>
      <c r="N49" s="27">
        <f>SUM('㈱塩釜:機船'!N49)</f>
        <v>551.5910001213106</v>
      </c>
      <c r="O49" s="27">
        <f>SUM('㈱塩釜:機船'!O49)</f>
        <v>565.7084512320182</v>
      </c>
      <c r="P49" s="9">
        <f t="shared" si="0"/>
        <v>4303.473131987091</v>
      </c>
    </row>
    <row r="50" spans="1:16" ht="18.75">
      <c r="A50" s="482" t="s">
        <v>205</v>
      </c>
      <c r="B50" s="483"/>
      <c r="C50" s="65" t="s">
        <v>16</v>
      </c>
      <c r="D50" s="28">
        <f>SUM('㈱塩釜:機船'!D50)</f>
        <v>0.359</v>
      </c>
      <c r="E50" s="28">
        <f>SUM('㈱塩釜:機船'!E50)</f>
        <v>0.626</v>
      </c>
      <c r="F50" s="28">
        <f>SUM('㈱塩釜:機船'!F50)</f>
        <v>0.732</v>
      </c>
      <c r="G50" s="28">
        <f>SUM('㈱塩釜:機船'!G50)</f>
        <v>1.142</v>
      </c>
      <c r="H50" s="28">
        <f>SUM('㈱塩釜:機船'!H50)</f>
        <v>0.894</v>
      </c>
      <c r="I50" s="28">
        <f>SUM('㈱塩釜:機船'!I50)</f>
        <v>0.895</v>
      </c>
      <c r="J50" s="28">
        <f>SUM('㈱塩釜:機船'!J50)</f>
        <v>0.806</v>
      </c>
      <c r="K50" s="28">
        <f>SUM('㈱塩釜:機船'!K50)</f>
        <v>6.373</v>
      </c>
      <c r="L50" s="28">
        <f>SUM('㈱塩釜:機船'!L50)</f>
        <v>26.536</v>
      </c>
      <c r="M50" s="28">
        <f>SUM('㈱塩釜:機船'!M50)</f>
        <v>20.962200000000003</v>
      </c>
      <c r="N50" s="28">
        <f>SUM('㈱塩釜:機船'!N50)</f>
        <v>2.755</v>
      </c>
      <c r="O50" s="28">
        <f>SUM('㈱塩釜:機船'!O50)</f>
        <v>0.34900000000000003</v>
      </c>
      <c r="P50" s="8">
        <f t="shared" si="0"/>
        <v>62.4292</v>
      </c>
    </row>
    <row r="51" spans="1:16" ht="18.75">
      <c r="A51" s="484"/>
      <c r="B51" s="485"/>
      <c r="C51" s="58" t="s">
        <v>18</v>
      </c>
      <c r="D51" s="27">
        <f>SUM('㈱塩釜:機船'!D51)</f>
        <v>173.094</v>
      </c>
      <c r="E51" s="27">
        <f>SUM('㈱塩釜:機船'!E51)</f>
        <v>293.79</v>
      </c>
      <c r="F51" s="27">
        <f>SUM('㈱塩釜:機船'!F51)</f>
        <v>302.09</v>
      </c>
      <c r="G51" s="27">
        <f>SUM('㈱塩釜:機船'!G51)</f>
        <v>509.693</v>
      </c>
      <c r="H51" s="27">
        <f>SUM('㈱塩釜:機船'!H51)</f>
        <v>382.532</v>
      </c>
      <c r="I51" s="27">
        <f>SUM('㈱塩釜:機船'!I51)</f>
        <v>450.773</v>
      </c>
      <c r="J51" s="27">
        <f>SUM('㈱塩釜:機船'!J51)</f>
        <v>431.24300672576794</v>
      </c>
      <c r="K51" s="27">
        <f>SUM('㈱塩釜:機船'!K51)</f>
        <v>5058.586276670139</v>
      </c>
      <c r="L51" s="27">
        <f>SUM('㈱塩釜:機船'!L51)</f>
        <v>15824.088386941516</v>
      </c>
      <c r="M51" s="27">
        <f>SUM('㈱塩釜:機船'!M51)</f>
        <v>7788.553722315825</v>
      </c>
      <c r="N51" s="27">
        <f>SUM('㈱塩釜:機船'!N51)</f>
        <v>1006.688004976116</v>
      </c>
      <c r="O51" s="27">
        <f>SUM('㈱塩釜:機船'!O51)</f>
        <v>252.85100061540177</v>
      </c>
      <c r="P51" s="9">
        <f t="shared" si="0"/>
        <v>32473.982398244767</v>
      </c>
    </row>
    <row r="52" spans="1:16" ht="18.75">
      <c r="A52" s="482" t="s">
        <v>206</v>
      </c>
      <c r="B52" s="483"/>
      <c r="C52" s="65" t="s">
        <v>16</v>
      </c>
      <c r="D52" s="28">
        <f>SUM('㈱塩釜:機船'!D52)</f>
        <v>0.0266</v>
      </c>
      <c r="E52" s="28">
        <f>SUM('㈱塩釜:機船'!E52)</f>
        <v>0.0768</v>
      </c>
      <c r="F52" s="28">
        <f>SUM('㈱塩釜:機船'!F52)</f>
        <v>0.0387</v>
      </c>
      <c r="G52" s="28">
        <f>SUM('㈱塩釜:機船'!G52)</f>
        <v>0.019999999999999997</v>
      </c>
      <c r="H52" s="28">
        <f>SUM('㈱塩釜:機船'!H52)</f>
        <v>0.0265</v>
      </c>
      <c r="I52" s="28">
        <f>SUM('㈱塩釜:機船'!I52)</f>
        <v>0.0426</v>
      </c>
      <c r="J52" s="28">
        <f>SUM('㈱塩釜:機船'!J52)</f>
        <v>0.044</v>
      </c>
      <c r="K52" s="28">
        <f>SUM('㈱塩釜:機船'!K52)</f>
        <v>0.0178</v>
      </c>
      <c r="L52" s="28">
        <f>SUM('㈱塩釜:機船'!L52)</f>
        <v>0.052000000000000005</v>
      </c>
      <c r="M52" s="28">
        <f>SUM('㈱塩釜:機船'!M52)</f>
        <v>10.8942</v>
      </c>
      <c r="N52" s="28">
        <f>SUM('㈱塩釜:機船'!N52)</f>
        <v>4.1937</v>
      </c>
      <c r="O52" s="28">
        <f>SUM('㈱塩釜:機船'!O52)</f>
        <v>0.28180000000000005</v>
      </c>
      <c r="P52" s="8">
        <f t="shared" si="0"/>
        <v>15.7147</v>
      </c>
    </row>
    <row r="53" spans="1:16" ht="18.75">
      <c r="A53" s="484"/>
      <c r="B53" s="485"/>
      <c r="C53" s="58" t="s">
        <v>18</v>
      </c>
      <c r="D53" s="27">
        <f>SUM('㈱塩釜:機船'!D53)</f>
        <v>10.154</v>
      </c>
      <c r="E53" s="27">
        <f>SUM('㈱塩釜:機船'!E53)</f>
        <v>71.778</v>
      </c>
      <c r="F53" s="27">
        <f>SUM('㈱塩釜:機船'!F53)</f>
        <v>48.75150042772906</v>
      </c>
      <c r="G53" s="27">
        <f>SUM('㈱塩釜:機船'!G53)</f>
        <v>30.334502407856487</v>
      </c>
      <c r="H53" s="27">
        <f>SUM('㈱塩釜:機船'!H53)</f>
        <v>28.844501081217043</v>
      </c>
      <c r="I53" s="27">
        <f>SUM('㈱塩釜:機船'!I53)</f>
        <v>21.771753645092595</v>
      </c>
      <c r="J53" s="27">
        <f>SUM('㈱塩釜:機船'!J53)</f>
        <v>45.15</v>
      </c>
      <c r="K53" s="27">
        <f>SUM('㈱塩釜:機船'!K53)</f>
        <v>7.844000297681491</v>
      </c>
      <c r="L53" s="27">
        <f>SUM('㈱塩釜:機船'!L53)</f>
        <v>12.227250440015291</v>
      </c>
      <c r="M53" s="27">
        <f>SUM('㈱塩釜:機船'!M53)</f>
        <v>3201.669001177325</v>
      </c>
      <c r="N53" s="27">
        <f>SUM('㈱塩釜:機船'!N53)</f>
        <v>1548.151500444211</v>
      </c>
      <c r="O53" s="27">
        <f>SUM('㈱塩釜:機船'!O53)</f>
        <v>236.41210016761602</v>
      </c>
      <c r="P53" s="9">
        <f t="shared" si="0"/>
        <v>5263.088110088744</v>
      </c>
    </row>
    <row r="54" spans="1:16" ht="18.75">
      <c r="A54" s="53" t="s">
        <v>0</v>
      </c>
      <c r="B54" s="488" t="s">
        <v>132</v>
      </c>
      <c r="C54" s="65" t="s">
        <v>16</v>
      </c>
      <c r="D54" s="28">
        <f>SUM('㈱塩釜:機船'!D54)</f>
        <v>0.3391</v>
      </c>
      <c r="E54" s="28">
        <f>SUM('㈱塩釜:機船'!E54)</f>
        <v>0.3468</v>
      </c>
      <c r="F54" s="28">
        <f>SUM('㈱塩釜:機船'!F54)</f>
        <v>0.4493</v>
      </c>
      <c r="G54" s="28">
        <f>SUM('㈱塩釜:機船'!G54)</f>
        <v>0.4054</v>
      </c>
      <c r="H54" s="28">
        <f>SUM('㈱塩釜:機船'!H54)</f>
        <v>0.4249</v>
      </c>
      <c r="I54" s="28">
        <f>SUM('㈱塩釜:機船'!I54)</f>
        <v>0.6293</v>
      </c>
      <c r="J54" s="28">
        <f>SUM('㈱塩釜:機船'!J54)</f>
        <v>0.3884</v>
      </c>
      <c r="K54" s="28">
        <f>SUM('㈱塩釜:機船'!K54)</f>
        <v>0.4619</v>
      </c>
      <c r="L54" s="28">
        <f>SUM('㈱塩釜:機船'!L54)</f>
        <v>0.3755</v>
      </c>
      <c r="M54" s="28">
        <f>SUM('㈱塩釜:機船'!M54)</f>
        <v>0.3489</v>
      </c>
      <c r="N54" s="28">
        <f>SUM('㈱塩釜:機船'!N54)</f>
        <v>0.5119</v>
      </c>
      <c r="O54" s="28">
        <f>SUM('㈱塩釜:機船'!O54)</f>
        <v>0.8812</v>
      </c>
      <c r="P54" s="8">
        <f t="shared" si="0"/>
        <v>5.5626</v>
      </c>
    </row>
    <row r="55" spans="1:16" ht="18.75">
      <c r="A55" s="54" t="s">
        <v>38</v>
      </c>
      <c r="B55" s="489"/>
      <c r="C55" s="58" t="s">
        <v>18</v>
      </c>
      <c r="D55" s="27">
        <f>SUM('㈱塩釜:機船'!D55)</f>
        <v>295.9338081270893</v>
      </c>
      <c r="E55" s="27">
        <f>SUM('㈱塩釜:機船'!E55)</f>
        <v>309.51906127403373</v>
      </c>
      <c r="F55" s="27">
        <f>SUM('㈱塩釜:機船'!F55)</f>
        <v>401.8382339452289</v>
      </c>
      <c r="G55" s="27">
        <f>SUM('㈱塩釜:機船'!G55)</f>
        <v>362.49158473642154</v>
      </c>
      <c r="H55" s="27">
        <f>SUM('㈱塩釜:機船'!H55)</f>
        <v>402.94285504365735</v>
      </c>
      <c r="I55" s="27">
        <f>SUM('㈱塩釜:機船'!I55)</f>
        <v>609.0810211399738</v>
      </c>
      <c r="J55" s="27">
        <f>SUM('㈱塩釜:機船'!J55)</f>
        <v>355.362129333461</v>
      </c>
      <c r="K55" s="27">
        <f>SUM('㈱塩釜:機船'!K55)</f>
        <v>429.08464607883974</v>
      </c>
      <c r="L55" s="27">
        <f>SUM('㈱塩釜:機船'!L55)</f>
        <v>357.5313257215188</v>
      </c>
      <c r="M55" s="27">
        <f>SUM('㈱塩釜:機船'!M55)</f>
        <v>330.8130247285316</v>
      </c>
      <c r="N55" s="27">
        <f>SUM('㈱塩釜:機船'!N55)</f>
        <v>501.8107784196995</v>
      </c>
      <c r="O55" s="27">
        <f>SUM('㈱塩釜:機船'!O55)</f>
        <v>841.9951082216406</v>
      </c>
      <c r="P55" s="9">
        <f t="shared" si="0"/>
        <v>5198.403576770095</v>
      </c>
    </row>
    <row r="56" spans="1:16" ht="18.75">
      <c r="A56" s="54" t="s">
        <v>17</v>
      </c>
      <c r="B56" s="56" t="s">
        <v>20</v>
      </c>
      <c r="C56" s="65" t="s">
        <v>16</v>
      </c>
      <c r="D56" s="28">
        <f>SUM('㈱塩釜:機船'!D56)</f>
        <v>1.1722</v>
      </c>
      <c r="E56" s="28">
        <f>SUM('㈱塩釜:機船'!E56)</f>
        <v>0.6478</v>
      </c>
      <c r="F56" s="28">
        <f>SUM('㈱塩釜:機船'!F56)</f>
        <v>0.6335</v>
      </c>
      <c r="G56" s="28">
        <f>SUM('㈱塩釜:機船'!G56)</f>
        <v>0.873</v>
      </c>
      <c r="H56" s="28">
        <f>SUM('㈱塩釜:機船'!H56)</f>
        <v>0.7075</v>
      </c>
      <c r="I56" s="28">
        <f>SUM('㈱塩釜:機船'!I56)</f>
        <v>0.5484</v>
      </c>
      <c r="J56" s="28">
        <f>SUM('㈱塩釜:機船'!J56)</f>
        <v>1.7442</v>
      </c>
      <c r="K56" s="28">
        <f>SUM('㈱塩釜:機船'!K56)</f>
        <v>6.491499999999999</v>
      </c>
      <c r="L56" s="28">
        <f>SUM('㈱塩釜:機船'!L56)</f>
        <v>18.366</v>
      </c>
      <c r="M56" s="28">
        <f>SUM('㈱塩釜:機船'!M56)</f>
        <v>11.473899999999999</v>
      </c>
      <c r="N56" s="28">
        <f>SUM('㈱塩釜:機船'!N56)</f>
        <v>3.1576</v>
      </c>
      <c r="O56" s="28">
        <f>SUM('㈱塩釜:機船'!O56)</f>
        <v>3.0085</v>
      </c>
      <c r="P56" s="8">
        <f t="shared" si="0"/>
        <v>48.8241</v>
      </c>
    </row>
    <row r="57" spans="1:16" ht="18.75">
      <c r="A57" s="54" t="s">
        <v>23</v>
      </c>
      <c r="B57" s="58" t="s">
        <v>113</v>
      </c>
      <c r="C57" s="58" t="s">
        <v>18</v>
      </c>
      <c r="D57" s="27">
        <f>SUM('㈱塩釜:機船'!D57)</f>
        <v>119.38397527387494</v>
      </c>
      <c r="E57" s="27">
        <f>SUM('㈱塩釜:機船'!E57)</f>
        <v>70.94001108744474</v>
      </c>
      <c r="F57" s="27">
        <f>SUM('㈱塩釜:機船'!F57)</f>
        <v>120.93051406241557</v>
      </c>
      <c r="G57" s="27">
        <f>SUM('㈱塩釜:機船'!G57)</f>
        <v>220.2017858785344</v>
      </c>
      <c r="H57" s="27">
        <f>SUM('㈱塩釜:機船'!H57)</f>
        <v>163.37627742322266</v>
      </c>
      <c r="I57" s="27">
        <f>SUM('㈱塩釜:機船'!I57)</f>
        <v>273.02250796875364</v>
      </c>
      <c r="J57" s="27">
        <f>SUM('㈱塩釜:機船'!J57)</f>
        <v>690.6520591867582</v>
      </c>
      <c r="K57" s="27">
        <f>SUM('㈱塩釜:機船'!K57)</f>
        <v>679.4093066141711</v>
      </c>
      <c r="L57" s="27">
        <f>SUM('㈱塩釜:機船'!L57)</f>
        <v>1447.5554412804736</v>
      </c>
      <c r="M57" s="27">
        <f>SUM('㈱塩釜:機船'!M57)</f>
        <v>1157.9920178122645</v>
      </c>
      <c r="N57" s="27">
        <f>SUM('㈱塩釜:機船'!N57)</f>
        <v>507.8510148046586</v>
      </c>
      <c r="O57" s="27">
        <f>SUM('㈱塩釜:機船'!O57)</f>
        <v>352.282329502307</v>
      </c>
      <c r="P57" s="9">
        <f t="shared" si="0"/>
        <v>5803.597240894879</v>
      </c>
    </row>
    <row r="58" spans="1:16" ht="18.75">
      <c r="A58" s="54"/>
      <c r="B58" s="486" t="s">
        <v>177</v>
      </c>
      <c r="C58" s="65" t="s">
        <v>16</v>
      </c>
      <c r="D58" s="28">
        <f>+D54+D56</f>
        <v>1.5112999999999999</v>
      </c>
      <c r="E58" s="28">
        <f aca="true" t="shared" si="9" ref="E58:O58">+E54+E56</f>
        <v>0.9946</v>
      </c>
      <c r="F58" s="28">
        <f t="shared" si="9"/>
        <v>1.0828</v>
      </c>
      <c r="G58" s="28">
        <f t="shared" si="9"/>
        <v>1.2784</v>
      </c>
      <c r="H58" s="28">
        <f t="shared" si="9"/>
        <v>1.1324</v>
      </c>
      <c r="I58" s="28">
        <f t="shared" si="9"/>
        <v>1.1777</v>
      </c>
      <c r="J58" s="28">
        <f t="shared" si="9"/>
        <v>2.1326</v>
      </c>
      <c r="K58" s="28">
        <f t="shared" si="9"/>
        <v>6.953399999999999</v>
      </c>
      <c r="L58" s="28">
        <f t="shared" si="9"/>
        <v>18.7415</v>
      </c>
      <c r="M58" s="28">
        <f t="shared" si="9"/>
        <v>11.822799999999999</v>
      </c>
      <c r="N58" s="28">
        <f t="shared" si="9"/>
        <v>3.6695</v>
      </c>
      <c r="O58" s="28">
        <f t="shared" si="9"/>
        <v>3.8897000000000004</v>
      </c>
      <c r="P58" s="8">
        <f t="shared" si="0"/>
        <v>54.3867</v>
      </c>
    </row>
    <row r="59" spans="1:16" ht="18.75">
      <c r="A59" s="48"/>
      <c r="B59" s="487"/>
      <c r="C59" s="58" t="s">
        <v>18</v>
      </c>
      <c r="D59" s="27">
        <f>+D55+D57</f>
        <v>415.31778340096423</v>
      </c>
      <c r="E59" s="27">
        <f aca="true" t="shared" si="10" ref="E59:O59">+E55+E57</f>
        <v>380.4590723614785</v>
      </c>
      <c r="F59" s="27">
        <f t="shared" si="10"/>
        <v>522.7687480076445</v>
      </c>
      <c r="G59" s="27">
        <f t="shared" si="10"/>
        <v>582.6933706149559</v>
      </c>
      <c r="H59" s="27">
        <f t="shared" si="10"/>
        <v>566.31913246688</v>
      </c>
      <c r="I59" s="27">
        <f t="shared" si="10"/>
        <v>882.1035291087275</v>
      </c>
      <c r="J59" s="27">
        <f t="shared" si="10"/>
        <v>1046.0141885202192</v>
      </c>
      <c r="K59" s="27">
        <f t="shared" si="10"/>
        <v>1108.493952693011</v>
      </c>
      <c r="L59" s="27">
        <f t="shared" si="10"/>
        <v>1805.0867670019925</v>
      </c>
      <c r="M59" s="27">
        <f t="shared" si="10"/>
        <v>1488.8050425407962</v>
      </c>
      <c r="N59" s="27">
        <f t="shared" si="10"/>
        <v>1009.661793224358</v>
      </c>
      <c r="O59" s="27">
        <f t="shared" si="10"/>
        <v>1194.2774377239475</v>
      </c>
      <c r="P59" s="9">
        <f t="shared" si="0"/>
        <v>11002.000817664975</v>
      </c>
    </row>
    <row r="60" spans="1:16" ht="18.75">
      <c r="A60" s="54" t="s">
        <v>0</v>
      </c>
      <c r="B60" s="488" t="s">
        <v>115</v>
      </c>
      <c r="C60" s="65" t="s">
        <v>16</v>
      </c>
      <c r="D60" s="28">
        <f>SUM('㈱塩釜:機船'!D60)</f>
        <v>23.606299999999997</v>
      </c>
      <c r="E60" s="28">
        <f>SUM('㈱塩釜:機船'!E60)</f>
        <v>10.5123</v>
      </c>
      <c r="F60" s="28">
        <f>SUM('㈱塩釜:機船'!F60)</f>
        <v>10.2459</v>
      </c>
      <c r="G60" s="28">
        <f>SUM('㈱塩釜:機船'!G60)</f>
        <v>9.1691</v>
      </c>
      <c r="H60" s="28">
        <f>SUM('㈱塩釜:機船'!H60)</f>
        <v>0.6281</v>
      </c>
      <c r="I60" s="28">
        <f>SUM('㈱塩釜:機船'!I60)</f>
        <v>1.3272</v>
      </c>
      <c r="J60" s="28">
        <f>SUM('㈱塩釜:機船'!J60)</f>
        <v>0.617</v>
      </c>
      <c r="K60" s="28">
        <f>SUM('㈱塩釜:機船'!K60)</f>
        <v>0.0035</v>
      </c>
      <c r="L60" s="28">
        <f>SUM('㈱塩釜:機船'!L60)</f>
        <v>0.244</v>
      </c>
      <c r="M60" s="28">
        <f>SUM('㈱塩釜:機船'!M60)</f>
        <v>1.1716</v>
      </c>
      <c r="N60" s="28">
        <f>SUM('㈱塩釜:機船'!N60)</f>
        <v>10.7325</v>
      </c>
      <c r="O60" s="28">
        <f>SUM('㈱塩釜:機船'!O60)</f>
        <v>7.5063</v>
      </c>
      <c r="P60" s="8">
        <f t="shared" si="0"/>
        <v>75.76379999999999</v>
      </c>
    </row>
    <row r="61" spans="1:16" ht="18.75">
      <c r="A61" s="54" t="s">
        <v>49</v>
      </c>
      <c r="B61" s="489"/>
      <c r="C61" s="58" t="s">
        <v>18</v>
      </c>
      <c r="D61" s="27">
        <f>SUM('㈱塩釜:機船'!D61)</f>
        <v>1115.524059611937</v>
      </c>
      <c r="E61" s="27">
        <f>SUM('㈱塩釜:機船'!E61)</f>
        <v>529.6725009249931</v>
      </c>
      <c r="F61" s="27">
        <f>SUM('㈱塩釜:機船'!F61)</f>
        <v>473.6970004299226</v>
      </c>
      <c r="G61" s="27">
        <f>SUM('㈱塩釜:機船'!G61)</f>
        <v>393.2412562847263</v>
      </c>
      <c r="H61" s="27">
        <f>SUM('㈱塩釜:機船'!H61)</f>
        <v>43.717811396848816</v>
      </c>
      <c r="I61" s="27">
        <f>SUM('㈱塩釜:機船'!I61)</f>
        <v>107.09688009214968</v>
      </c>
      <c r="J61" s="27">
        <f>SUM('㈱塩釜:機船'!J61)</f>
        <v>51.828018862722</v>
      </c>
      <c r="K61" s="27">
        <f>SUM('㈱塩釜:機船'!K61)</f>
        <v>0.03675000394653493</v>
      </c>
      <c r="L61" s="27">
        <f>SUM('㈱塩釜:機船'!L61)</f>
        <v>20.496001474523347</v>
      </c>
      <c r="M61" s="27">
        <f>SUM('㈱塩釜:機船'!M61)</f>
        <v>132.29580988921498</v>
      </c>
      <c r="N61" s="27">
        <f>SUM('㈱塩釜:機船'!N61)</f>
        <v>813.6607958622703</v>
      </c>
      <c r="O61" s="27">
        <f>SUM('㈱塩釜:機船'!O61)</f>
        <v>579.5108244845327</v>
      </c>
      <c r="P61" s="9">
        <f t="shared" si="0"/>
        <v>4260.7777093177865</v>
      </c>
    </row>
    <row r="62" spans="1:16" ht="18.75">
      <c r="A62" s="54" t="s">
        <v>0</v>
      </c>
      <c r="B62" s="56" t="s">
        <v>50</v>
      </c>
      <c r="C62" s="65" t="s">
        <v>16</v>
      </c>
      <c r="D62" s="28">
        <f>SUM('㈱塩釜:機船'!D62)</f>
        <v>21.736</v>
      </c>
      <c r="E62" s="28">
        <f>SUM('㈱塩釜:機船'!E62)</f>
        <v>3.66</v>
      </c>
      <c r="F62" s="28">
        <f>SUM('㈱塩釜:機船'!F62)</f>
        <v>3.31</v>
      </c>
      <c r="G62" s="28">
        <f>SUM('㈱塩釜:機船'!G62)</f>
        <v>2.57</v>
      </c>
      <c r="H62" s="28">
        <f>SUM('㈱塩釜:機船'!H62)</f>
        <v>16.793</v>
      </c>
      <c r="I62" s="28">
        <f>SUM('㈱塩釜:機船'!I62)</f>
        <v>9.22</v>
      </c>
      <c r="J62" s="28">
        <f>SUM('㈱塩釜:機船'!J62)</f>
        <v>17.183</v>
      </c>
      <c r="K62" s="28">
        <f>SUM('㈱塩釜:機船'!K62)</f>
        <v>81.773</v>
      </c>
      <c r="L62" s="28">
        <f>SUM('㈱塩釜:機船'!L62)</f>
        <v>130.262</v>
      </c>
      <c r="M62" s="28">
        <f>SUM('㈱塩釜:機船'!M62)</f>
        <v>56.391000000000005</v>
      </c>
      <c r="N62" s="28">
        <f>SUM('㈱塩釜:機船'!N62)</f>
        <v>39.443</v>
      </c>
      <c r="O62" s="28">
        <f>SUM('㈱塩釜:機船'!O62)</f>
        <v>18.719</v>
      </c>
      <c r="P62" s="8">
        <f t="shared" si="0"/>
        <v>401.06</v>
      </c>
    </row>
    <row r="63" spans="1:16" ht="18.75">
      <c r="A63" s="54" t="s">
        <v>51</v>
      </c>
      <c r="B63" s="58" t="s">
        <v>116</v>
      </c>
      <c r="C63" s="58" t="s">
        <v>18</v>
      </c>
      <c r="D63" s="27">
        <f>SUM('㈱塩釜:機船'!D63)</f>
        <v>3073.980133119137</v>
      </c>
      <c r="E63" s="27">
        <f>SUM('㈱塩釜:機船'!E63)</f>
        <v>440.0550598647185</v>
      </c>
      <c r="F63" s="27">
        <f>SUM('㈱塩釜:機船'!F63)</f>
        <v>435.75001035323686</v>
      </c>
      <c r="G63" s="27">
        <f>SUM('㈱塩釜:機船'!G63)</f>
        <v>362.6700088361706</v>
      </c>
      <c r="H63" s="27">
        <f>SUM('㈱塩釜:機船'!H63)</f>
        <v>2390.092472753042</v>
      </c>
      <c r="I63" s="27">
        <f>SUM('㈱塩釜:機船'!I63)</f>
        <v>1321.1940133058417</v>
      </c>
      <c r="J63" s="27">
        <f>SUM('㈱塩釜:機船'!J63)</f>
        <v>2362.6844377956413</v>
      </c>
      <c r="K63" s="27">
        <f>SUM('㈱塩釜:機船'!K63)</f>
        <v>9882.51450955266</v>
      </c>
      <c r="L63" s="27">
        <f>SUM('㈱塩釜:機船'!L63)</f>
        <v>13385.852385340087</v>
      </c>
      <c r="M63" s="27">
        <f>SUM('㈱塩釜:機船'!M63)</f>
        <v>5382.280630018265</v>
      </c>
      <c r="N63" s="27">
        <f>SUM('㈱塩釜:機船'!N63)</f>
        <v>3622.448077728025</v>
      </c>
      <c r="O63" s="27">
        <f>SUM('㈱塩釜:機船'!O63)</f>
        <v>1731.3660423925448</v>
      </c>
      <c r="P63" s="9">
        <f t="shared" si="0"/>
        <v>44390.88778105938</v>
      </c>
    </row>
    <row r="64" spans="1:16" ht="18.75">
      <c r="A64" s="54" t="s">
        <v>0</v>
      </c>
      <c r="B64" s="488" t="s">
        <v>53</v>
      </c>
      <c r="C64" s="65" t="s">
        <v>16</v>
      </c>
      <c r="D64" s="28">
        <f>SUM('㈱塩釜:機船'!D64)</f>
        <v>0</v>
      </c>
      <c r="E64" s="28">
        <f>SUM('㈱塩釜:機船'!E64)</f>
        <v>0</v>
      </c>
      <c r="F64" s="28">
        <f>SUM('㈱塩釜:機船'!F64)</f>
        <v>0.041</v>
      </c>
      <c r="G64" s="28">
        <f>SUM('㈱塩釜:機船'!G64)</f>
        <v>0</v>
      </c>
      <c r="H64" s="28">
        <f>SUM('㈱塩釜:機船'!H64)</f>
        <v>0</v>
      </c>
      <c r="I64" s="28">
        <f>SUM('㈱塩釜:機船'!I64)</f>
        <v>0</v>
      </c>
      <c r="J64" s="28">
        <f>SUM('㈱塩釜:機船'!J64)</f>
        <v>0.165</v>
      </c>
      <c r="K64" s="28">
        <f>SUM('㈱塩釜:機船'!K64)</f>
        <v>0.086</v>
      </c>
      <c r="L64" s="28">
        <f>SUM('㈱塩釜:機船'!L64)</f>
        <v>0</v>
      </c>
      <c r="M64" s="28">
        <f>SUM('㈱塩釜:機船'!M64)</f>
        <v>0</v>
      </c>
      <c r="N64" s="28">
        <f>SUM('㈱塩釜:機船'!N64)</f>
        <v>0.06</v>
      </c>
      <c r="O64" s="28">
        <f>SUM('㈱塩釜:機船'!O64)</f>
        <v>0</v>
      </c>
      <c r="P64" s="8">
        <f t="shared" si="0"/>
        <v>0.35200000000000004</v>
      </c>
    </row>
    <row r="65" spans="1:16" ht="18.75">
      <c r="A65" s="54" t="s">
        <v>23</v>
      </c>
      <c r="B65" s="489"/>
      <c r="C65" s="58" t="s">
        <v>18</v>
      </c>
      <c r="D65" s="27">
        <f>SUM('㈱塩釜:機船'!D65)</f>
        <v>0</v>
      </c>
      <c r="E65" s="27">
        <f>SUM('㈱塩釜:機船'!E65)</f>
        <v>0</v>
      </c>
      <c r="F65" s="27">
        <f>SUM('㈱塩釜:機船'!F65)</f>
        <v>2.153</v>
      </c>
      <c r="G65" s="27">
        <f>SUM('㈱塩釜:機船'!G65)</f>
        <v>0</v>
      </c>
      <c r="H65" s="27">
        <f>SUM('㈱塩釜:機船'!H65)</f>
        <v>0</v>
      </c>
      <c r="I65" s="27">
        <f>SUM('㈱塩釜:機船'!I65)</f>
        <v>0</v>
      </c>
      <c r="J65" s="27">
        <f>SUM('㈱塩釜:機船'!J65)</f>
        <v>31.238</v>
      </c>
      <c r="K65" s="27">
        <f>SUM('㈱塩釜:機船'!K65)</f>
        <v>2.709</v>
      </c>
      <c r="L65" s="27">
        <f>SUM('㈱塩釜:機船'!L65)</f>
        <v>0</v>
      </c>
      <c r="M65" s="27">
        <f>SUM('㈱塩釜:機船'!M65)</f>
        <v>0</v>
      </c>
      <c r="N65" s="27">
        <f>SUM('㈱塩釜:機船'!N65)</f>
        <v>3.150000178398038</v>
      </c>
      <c r="O65" s="27">
        <f>SUM('㈱塩釜:機船'!O65)</f>
        <v>0</v>
      </c>
      <c r="P65" s="9">
        <f t="shared" si="0"/>
        <v>39.25000017839804</v>
      </c>
    </row>
    <row r="66" spans="1:16" ht="18.75">
      <c r="A66" s="60"/>
      <c r="B66" s="56" t="s">
        <v>20</v>
      </c>
      <c r="C66" s="65" t="s">
        <v>16</v>
      </c>
      <c r="D66" s="28">
        <f>SUM('㈱塩釜:機船'!D66)</f>
        <v>4.0535</v>
      </c>
      <c r="E66" s="28">
        <f>SUM('㈱塩釜:機船'!E66)</f>
        <v>2.3426</v>
      </c>
      <c r="F66" s="28">
        <f>SUM('㈱塩釜:機船'!F66)</f>
        <v>1.0932</v>
      </c>
      <c r="G66" s="28">
        <f>SUM('㈱塩釜:機船'!G66)</f>
        <v>0.1071</v>
      </c>
      <c r="H66" s="28">
        <f>SUM('㈱塩釜:機船'!H66)</f>
        <v>0.6843</v>
      </c>
      <c r="I66" s="28">
        <f>SUM('㈱塩釜:機船'!I66)</f>
        <v>0.7497</v>
      </c>
      <c r="J66" s="28">
        <f>SUM('㈱塩釜:機船'!J66)</f>
        <v>4.3420000000000005</v>
      </c>
      <c r="K66" s="28">
        <f>SUM('㈱塩釜:機船'!K66)</f>
        <v>4.460999999999999</v>
      </c>
      <c r="L66" s="28">
        <f>SUM('㈱塩釜:機船'!L66)</f>
        <v>8.176</v>
      </c>
      <c r="M66" s="28">
        <f>SUM('㈱塩釜:機船'!M66)</f>
        <v>2.753</v>
      </c>
      <c r="N66" s="28">
        <f>SUM('㈱塩釜:機船'!N66)</f>
        <v>9.457</v>
      </c>
      <c r="O66" s="28">
        <f>SUM('㈱塩釜:機船'!O66)</f>
        <v>1.9369999999999998</v>
      </c>
      <c r="P66" s="8">
        <f t="shared" si="0"/>
        <v>40.1564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9">
        <f>SUM('㈱塩釜:機船'!D67)</f>
        <v>296.482</v>
      </c>
      <c r="E67" s="19">
        <f>SUM('㈱塩釜:機船'!E67)</f>
        <v>376.4680006235908</v>
      </c>
      <c r="F67" s="19">
        <f>SUM('㈱塩釜:機船'!F67)</f>
        <v>42.838</v>
      </c>
      <c r="G67" s="19">
        <f>SUM('㈱塩釜:機船'!G67)</f>
        <v>5.727000269994102</v>
      </c>
      <c r="H67" s="19">
        <f>SUM('㈱塩釜:機船'!H67)</f>
        <v>32.52700024635325</v>
      </c>
      <c r="I67" s="19">
        <f>SUM('㈱塩釜:機船'!I67)</f>
        <v>53.761</v>
      </c>
      <c r="J67" s="19">
        <f>SUM('㈱塩釜:機船'!J67)</f>
        <v>266.73750311448913</v>
      </c>
      <c r="K67" s="19">
        <f>SUM('㈱塩釜:機船'!K67)</f>
        <v>218.01700198003294</v>
      </c>
      <c r="L67" s="19">
        <f>SUM('㈱塩釜:機船'!L67)</f>
        <v>272.42951316873234</v>
      </c>
      <c r="M67" s="19">
        <f>SUM('㈱塩釜:機船'!M67)</f>
        <v>103.60545413547135</v>
      </c>
      <c r="N67" s="19">
        <f>SUM('㈱塩釜:機船'!N67)</f>
        <v>710.9055006356917</v>
      </c>
      <c r="O67" s="19">
        <f>SUM('㈱塩釜:機船'!O67)</f>
        <v>263.58400016734606</v>
      </c>
      <c r="P67" s="10">
        <f t="shared" si="0"/>
        <v>2643.0819743417014</v>
      </c>
    </row>
    <row r="68" ht="18.75">
      <c r="P68" s="11"/>
    </row>
    <row r="69" spans="1:16" ht="19.5" thickBot="1">
      <c r="A69" s="12" t="s">
        <v>87</v>
      </c>
      <c r="B69" s="4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146</v>
      </c>
      <c r="P69" s="12"/>
    </row>
    <row r="70" spans="1:16" ht="18.75">
      <c r="A70" s="48"/>
      <c r="B70" s="64"/>
      <c r="C70" s="64"/>
      <c r="D70" s="51" t="s">
        <v>2</v>
      </c>
      <c r="E70" s="51" t="s">
        <v>3</v>
      </c>
      <c r="F70" s="51" t="s">
        <v>4</v>
      </c>
      <c r="G70" s="51" t="s">
        <v>5</v>
      </c>
      <c r="H70" s="51" t="s">
        <v>6</v>
      </c>
      <c r="I70" s="51" t="s">
        <v>7</v>
      </c>
      <c r="J70" s="51" t="s">
        <v>8</v>
      </c>
      <c r="K70" s="51" t="s">
        <v>9</v>
      </c>
      <c r="L70" s="51" t="s">
        <v>10</v>
      </c>
      <c r="M70" s="51" t="s">
        <v>11</v>
      </c>
      <c r="N70" s="51" t="s">
        <v>12</v>
      </c>
      <c r="O70" s="51" t="s">
        <v>13</v>
      </c>
      <c r="P70" s="52" t="s">
        <v>14</v>
      </c>
    </row>
    <row r="71" spans="1:16" ht="18.75">
      <c r="A71" s="54" t="s">
        <v>49</v>
      </c>
      <c r="B71" s="486" t="s">
        <v>208</v>
      </c>
      <c r="C71" s="65" t="s">
        <v>16</v>
      </c>
      <c r="D71" s="21">
        <f>+D60+D62+D64+D66</f>
        <v>49.395799999999994</v>
      </c>
      <c r="E71" s="21">
        <f aca="true" t="shared" si="11" ref="E71:O71">+E60+E62+E64+E66</f>
        <v>16.5149</v>
      </c>
      <c r="F71" s="21">
        <f t="shared" si="11"/>
        <v>14.690100000000001</v>
      </c>
      <c r="G71" s="21">
        <f t="shared" si="11"/>
        <v>11.846200000000001</v>
      </c>
      <c r="H71" s="21">
        <f t="shared" si="11"/>
        <v>18.1054</v>
      </c>
      <c r="I71" s="21">
        <f t="shared" si="11"/>
        <v>11.2969</v>
      </c>
      <c r="J71" s="21">
        <f t="shared" si="11"/>
        <v>22.307000000000002</v>
      </c>
      <c r="K71" s="21">
        <f t="shared" si="11"/>
        <v>86.3235</v>
      </c>
      <c r="L71" s="21">
        <f t="shared" si="11"/>
        <v>138.682</v>
      </c>
      <c r="M71" s="21">
        <f t="shared" si="11"/>
        <v>60.3156</v>
      </c>
      <c r="N71" s="21">
        <f t="shared" si="11"/>
        <v>59.6925</v>
      </c>
      <c r="O71" s="21">
        <f t="shared" si="11"/>
        <v>28.162300000000002</v>
      </c>
      <c r="P71" s="8">
        <f>SUM(D71:O71)</f>
        <v>517.3322</v>
      </c>
    </row>
    <row r="72" spans="1:16" ht="18.75">
      <c r="A72" s="48" t="s">
        <v>51</v>
      </c>
      <c r="B72" s="487"/>
      <c r="C72" s="58" t="s">
        <v>18</v>
      </c>
      <c r="D72" s="27">
        <f>+D61+D63+D65+D67</f>
        <v>4485.986192731074</v>
      </c>
      <c r="E72" s="27">
        <f aca="true" t="shared" si="12" ref="E72:O72">+E61+E63+E65+E67</f>
        <v>1346.1955614133024</v>
      </c>
      <c r="F72" s="27">
        <f t="shared" si="12"/>
        <v>954.4380107831594</v>
      </c>
      <c r="G72" s="27">
        <f t="shared" si="12"/>
        <v>761.638265390891</v>
      </c>
      <c r="H72" s="27">
        <f t="shared" si="12"/>
        <v>2466.337284396244</v>
      </c>
      <c r="I72" s="27">
        <f t="shared" si="12"/>
        <v>1482.0518933979913</v>
      </c>
      <c r="J72" s="27">
        <f t="shared" si="12"/>
        <v>2712.4879597728523</v>
      </c>
      <c r="K72" s="27">
        <f t="shared" si="12"/>
        <v>10103.277261536641</v>
      </c>
      <c r="L72" s="27">
        <f t="shared" si="12"/>
        <v>13678.777899983343</v>
      </c>
      <c r="M72" s="27">
        <f t="shared" si="12"/>
        <v>5618.181894042951</v>
      </c>
      <c r="N72" s="27">
        <f t="shared" si="12"/>
        <v>5150.164374404386</v>
      </c>
      <c r="O72" s="27">
        <f t="shared" si="12"/>
        <v>2574.4608670444236</v>
      </c>
      <c r="P72" s="9">
        <f>SUM(D72:O72)</f>
        <v>51333.99746489725</v>
      </c>
    </row>
    <row r="73" spans="1:16" ht="18.75">
      <c r="A73" s="54" t="s">
        <v>0</v>
      </c>
      <c r="B73" s="488" t="s">
        <v>54</v>
      </c>
      <c r="C73" s="65" t="s">
        <v>16</v>
      </c>
      <c r="D73" s="28">
        <f>SUM('㈱塩釜:機船'!D73)</f>
        <v>2.9241</v>
      </c>
      <c r="E73" s="28">
        <f>SUM('㈱塩釜:機船'!E73)</f>
        <v>2.0021</v>
      </c>
      <c r="F73" s="28">
        <f>SUM('㈱塩釜:機船'!F73)</f>
        <v>3.5192</v>
      </c>
      <c r="G73" s="28">
        <f>SUM('㈱塩釜:機船'!G73)</f>
        <v>2.684</v>
      </c>
      <c r="H73" s="28">
        <f>SUM('㈱塩釜:機船'!H73)</f>
        <v>3.6755000000000004</v>
      </c>
      <c r="I73" s="28">
        <f>SUM('㈱塩釜:機船'!I73)</f>
        <v>0.51</v>
      </c>
      <c r="J73" s="28">
        <f>SUM('㈱塩釜:機船'!J73)</f>
        <v>0.5405</v>
      </c>
      <c r="K73" s="28">
        <f>SUM('㈱塩釜:機船'!K73)</f>
        <v>0.7567</v>
      </c>
      <c r="L73" s="28">
        <f>SUM('㈱塩釜:機船'!L73)</f>
        <v>0.7066</v>
      </c>
      <c r="M73" s="28">
        <f>SUM('㈱塩釜:機船'!M73)</f>
        <v>0.7712</v>
      </c>
      <c r="N73" s="28">
        <f>SUM('㈱塩釜:機船'!N73)</f>
        <v>0.7683</v>
      </c>
      <c r="O73" s="28">
        <f>SUM('㈱塩釜:機船'!O73)</f>
        <v>1.1571</v>
      </c>
      <c r="P73" s="8">
        <f>SUM(D73:O73)</f>
        <v>20.0153</v>
      </c>
    </row>
    <row r="74" spans="1:16" ht="18.75">
      <c r="A74" s="54" t="s">
        <v>34</v>
      </c>
      <c r="B74" s="489"/>
      <c r="C74" s="58" t="s">
        <v>18</v>
      </c>
      <c r="D74" s="27">
        <f>SUM('㈱塩釜:機船'!D74)</f>
        <v>3183.6301114852317</v>
      </c>
      <c r="E74" s="27">
        <f>SUM('㈱塩釜:機船'!E74)</f>
        <v>3170.5564767185515</v>
      </c>
      <c r="F74" s="27">
        <f>SUM('㈱塩釜:機船'!F74)</f>
        <v>4147.018621001608</v>
      </c>
      <c r="G74" s="27">
        <f>SUM('㈱塩釜:機船'!G74)</f>
        <v>3555.1486635865936</v>
      </c>
      <c r="H74" s="27">
        <f>SUM('㈱塩釜:機船'!H74)</f>
        <v>4681.36629420182</v>
      </c>
      <c r="I74" s="27">
        <f>SUM('㈱塩釜:機船'!I74)</f>
        <v>868.617994064838</v>
      </c>
      <c r="J74" s="27">
        <f>SUM('㈱塩釜:機船'!J74)</f>
        <v>955.6788478177407</v>
      </c>
      <c r="K74" s="27">
        <f>SUM('㈱塩釜:機船'!K74)</f>
        <v>1495.9299106459594</v>
      </c>
      <c r="L74" s="27">
        <f>SUM('㈱塩釜:機船'!L74)</f>
        <v>1392.930100210178</v>
      </c>
      <c r="M74" s="27">
        <f>SUM('㈱塩釜:機船'!M74)</f>
        <v>1492.9741116009795</v>
      </c>
      <c r="N74" s="27">
        <f>SUM('㈱塩釜:機船'!N74)</f>
        <v>1429.2233305291716</v>
      </c>
      <c r="O74" s="27">
        <f>SUM('㈱塩釜:機船'!O74)</f>
        <v>2143.050273465114</v>
      </c>
      <c r="P74" s="9">
        <f>SUM(D74:O74)</f>
        <v>28516.124735327783</v>
      </c>
    </row>
    <row r="75" spans="1:16" ht="18.75">
      <c r="A75" s="54" t="s">
        <v>0</v>
      </c>
      <c r="B75" s="488" t="s">
        <v>55</v>
      </c>
      <c r="C75" s="65" t="s">
        <v>16</v>
      </c>
      <c r="D75" s="28">
        <f>SUM('㈱塩釜:機船'!D75)</f>
        <v>0.2375</v>
      </c>
      <c r="E75" s="28">
        <f>SUM('㈱塩釜:機船'!E75)</f>
        <v>0.3382</v>
      </c>
      <c r="F75" s="28">
        <f>SUM('㈱塩釜:機船'!F75)</f>
        <v>1.0607</v>
      </c>
      <c r="G75" s="28">
        <f>SUM('㈱塩釜:機船'!G75)</f>
        <v>0.368</v>
      </c>
      <c r="H75" s="28">
        <f>SUM('㈱塩釜:機船'!H75)</f>
        <v>0.2207</v>
      </c>
      <c r="I75" s="28">
        <f>SUM('㈱塩釜:機船'!I75)</f>
        <v>0.2664</v>
      </c>
      <c r="J75" s="28">
        <f>SUM('㈱塩釜:機船'!J75)</f>
        <v>0</v>
      </c>
      <c r="K75" s="28">
        <f>SUM('㈱塩釜:機船'!K75)</f>
        <v>0</v>
      </c>
      <c r="L75" s="28">
        <f>SUM('㈱塩釜:機船'!L75)</f>
        <v>0.3804</v>
      </c>
      <c r="M75" s="28">
        <f>SUM('㈱塩釜:機船'!M75)</f>
        <v>0.223</v>
      </c>
      <c r="N75" s="28">
        <f>SUM('㈱塩釜:機船'!N75)</f>
        <v>0.0216</v>
      </c>
      <c r="O75" s="28">
        <f>SUM('㈱塩釜:機船'!O75)</f>
        <v>0.0016</v>
      </c>
      <c r="P75" s="8">
        <f aca="true" t="shared" si="13" ref="P75:P102">SUM(D75:O75)</f>
        <v>3.118099999999999</v>
      </c>
    </row>
    <row r="76" spans="1:16" ht="18.75">
      <c r="A76" s="54" t="s">
        <v>0</v>
      </c>
      <c r="B76" s="489"/>
      <c r="C76" s="58" t="s">
        <v>18</v>
      </c>
      <c r="D76" s="27">
        <f>SUM('㈱塩釜:機船'!D76)</f>
        <v>9.493</v>
      </c>
      <c r="E76" s="27">
        <f>SUM('㈱塩釜:機船'!E76)</f>
        <v>22.485</v>
      </c>
      <c r="F76" s="27">
        <f>SUM('㈱塩釜:機船'!F76)</f>
        <v>59.257</v>
      </c>
      <c r="G76" s="27">
        <f>SUM('㈱塩釜:機船'!G76)</f>
        <v>27.824</v>
      </c>
      <c r="H76" s="27">
        <f>SUM('㈱塩釜:機船'!H76)</f>
        <v>26.026</v>
      </c>
      <c r="I76" s="27">
        <f>SUM('㈱塩釜:機船'!I76)</f>
        <v>24.129</v>
      </c>
      <c r="J76" s="27">
        <f>SUM('㈱塩釜:機船'!J76)</f>
        <v>0</v>
      </c>
      <c r="K76" s="27">
        <f>SUM('㈱塩釜:機船'!K76)</f>
        <v>0</v>
      </c>
      <c r="L76" s="27">
        <f>SUM('㈱塩釜:機船'!L76)</f>
        <v>10.452</v>
      </c>
      <c r="M76" s="27">
        <f>SUM('㈱塩釜:機船'!M76)</f>
        <v>8.046</v>
      </c>
      <c r="N76" s="27">
        <f>SUM('㈱塩釜:機船'!N76)</f>
        <v>1.101</v>
      </c>
      <c r="O76" s="27">
        <f>SUM('㈱塩釜:機船'!O76)</f>
        <v>0.034</v>
      </c>
      <c r="P76" s="9">
        <f t="shared" si="13"/>
        <v>188.84699999999998</v>
      </c>
    </row>
    <row r="77" spans="1:16" ht="18.75">
      <c r="A77" s="54" t="s">
        <v>56</v>
      </c>
      <c r="B77" s="56" t="s">
        <v>210</v>
      </c>
      <c r="C77" s="65" t="s">
        <v>16</v>
      </c>
      <c r="D77" s="28">
        <f>SUM('㈱塩釜:機船'!D77)</f>
        <v>0</v>
      </c>
      <c r="E77" s="28">
        <f>SUM('㈱塩釜:機船'!E77)</f>
        <v>0</v>
      </c>
      <c r="F77" s="28">
        <f>SUM('㈱塩釜:機船'!F77)</f>
        <v>0</v>
      </c>
      <c r="G77" s="28">
        <f>SUM('㈱塩釜:機船'!G77)</f>
        <v>0</v>
      </c>
      <c r="H77" s="28">
        <f>SUM('㈱塩釜:機船'!H77)</f>
        <v>0</v>
      </c>
      <c r="I77" s="28">
        <f>SUM('㈱塩釜:機船'!I77)</f>
        <v>0</v>
      </c>
      <c r="J77" s="28">
        <f>SUM('㈱塩釜:機船'!J77)</f>
        <v>0</v>
      </c>
      <c r="K77" s="28">
        <f>SUM('㈱塩釜:機船'!K77)</f>
        <v>0</v>
      </c>
      <c r="L77" s="28">
        <f>SUM('㈱塩釜:機船'!L77)</f>
        <v>0</v>
      </c>
      <c r="M77" s="28">
        <f>SUM('㈱塩釜:機船'!M77)</f>
        <v>0</v>
      </c>
      <c r="N77" s="28">
        <f>SUM('㈱塩釜:機船'!N77)</f>
        <v>0</v>
      </c>
      <c r="O77" s="28">
        <f>SUM('㈱塩釜:機船'!O77)</f>
        <v>0</v>
      </c>
      <c r="P77" s="8">
        <f t="shared" si="13"/>
        <v>0</v>
      </c>
    </row>
    <row r="78" spans="1:16" ht="18.75">
      <c r="A78" s="54"/>
      <c r="B78" s="58" t="s">
        <v>211</v>
      </c>
      <c r="C78" s="58" t="s">
        <v>18</v>
      </c>
      <c r="D78" s="27">
        <f>SUM('㈱塩釜:機船'!D78)</f>
        <v>0</v>
      </c>
      <c r="E78" s="27">
        <f>SUM('㈱塩釜:機船'!E78)</f>
        <v>0</v>
      </c>
      <c r="F78" s="27">
        <f>SUM('㈱塩釜:機船'!F78)</f>
        <v>0</v>
      </c>
      <c r="G78" s="27">
        <f>SUM('㈱塩釜:機船'!G78)</f>
        <v>0</v>
      </c>
      <c r="H78" s="27">
        <f>SUM('㈱塩釜:機船'!H78)</f>
        <v>0</v>
      </c>
      <c r="I78" s="27">
        <f>SUM('㈱塩釜:機船'!I78)</f>
        <v>0</v>
      </c>
      <c r="J78" s="27">
        <f>SUM('㈱塩釜:機船'!J78)</f>
        <v>0</v>
      </c>
      <c r="K78" s="27">
        <f>SUM('㈱塩釜:機船'!K78)</f>
        <v>0</v>
      </c>
      <c r="L78" s="27">
        <f>SUM('㈱塩釜:機船'!L78)</f>
        <v>0</v>
      </c>
      <c r="M78" s="27">
        <f>SUM('㈱塩釜:機船'!M78)</f>
        <v>0</v>
      </c>
      <c r="N78" s="27">
        <f>SUM('㈱塩釜:機船'!N78)</f>
        <v>0</v>
      </c>
      <c r="O78" s="27">
        <f>SUM('㈱塩釜:機船'!O78)</f>
        <v>0</v>
      </c>
      <c r="P78" s="9">
        <f t="shared" si="13"/>
        <v>0</v>
      </c>
    </row>
    <row r="79" spans="1:16" ht="18.75">
      <c r="A79" s="54"/>
      <c r="B79" s="488" t="s">
        <v>59</v>
      </c>
      <c r="C79" s="65" t="s">
        <v>16</v>
      </c>
      <c r="D79" s="28">
        <f>SUM('㈱塩釜:機船'!D79)</f>
        <v>0</v>
      </c>
      <c r="E79" s="28">
        <f>SUM('㈱塩釜:機船'!E79)</f>
        <v>0</v>
      </c>
      <c r="F79" s="28">
        <f>SUM('㈱塩釜:機船'!F79)</f>
        <v>0</v>
      </c>
      <c r="G79" s="28">
        <f>SUM('㈱塩釜:機船'!G79)</f>
        <v>0</v>
      </c>
      <c r="H79" s="28">
        <f>SUM('㈱塩釜:機船'!H79)</f>
        <v>0</v>
      </c>
      <c r="I79" s="28">
        <f>SUM('㈱塩釜:機船'!I79)</f>
        <v>0</v>
      </c>
      <c r="J79" s="28">
        <f>SUM('㈱塩釜:機船'!J79)</f>
        <v>0</v>
      </c>
      <c r="K79" s="28">
        <f>SUM('㈱塩釜:機船'!K79)</f>
        <v>0</v>
      </c>
      <c r="L79" s="28">
        <f>SUM('㈱塩釜:機船'!L79)</f>
        <v>0</v>
      </c>
      <c r="M79" s="28">
        <f>SUM('㈱塩釜:機船'!M79)</f>
        <v>0</v>
      </c>
      <c r="N79" s="28">
        <f>SUM('㈱塩釜:機船'!N79)</f>
        <v>0</v>
      </c>
      <c r="O79" s="28">
        <f>SUM('㈱塩釜:機船'!O79)</f>
        <v>0</v>
      </c>
      <c r="P79" s="8">
        <f t="shared" si="13"/>
        <v>0</v>
      </c>
    </row>
    <row r="80" spans="1:16" ht="18.75">
      <c r="A80" s="54" t="s">
        <v>17</v>
      </c>
      <c r="B80" s="489"/>
      <c r="C80" s="58" t="s">
        <v>18</v>
      </c>
      <c r="D80" s="27">
        <f>SUM('㈱塩釜:機船'!D80)</f>
        <v>0</v>
      </c>
      <c r="E80" s="27">
        <f>SUM('㈱塩釜:機船'!E80)</f>
        <v>0</v>
      </c>
      <c r="F80" s="27">
        <f>SUM('㈱塩釜:機船'!F80)</f>
        <v>0</v>
      </c>
      <c r="G80" s="27">
        <f>SUM('㈱塩釜:機船'!G80)</f>
        <v>0</v>
      </c>
      <c r="H80" s="27">
        <f>SUM('㈱塩釜:機船'!H80)</f>
        <v>0</v>
      </c>
      <c r="I80" s="27">
        <f>SUM('㈱塩釜:機船'!I80)</f>
        <v>0</v>
      </c>
      <c r="J80" s="27">
        <f>SUM('㈱塩釜:機船'!J80)</f>
        <v>0</v>
      </c>
      <c r="K80" s="27">
        <f>SUM('㈱塩釜:機船'!K80)</f>
        <v>0</v>
      </c>
      <c r="L80" s="27">
        <f>SUM('㈱塩釜:機船'!L80)</f>
        <v>0</v>
      </c>
      <c r="M80" s="27">
        <f>SUM('㈱塩釜:機船'!M80)</f>
        <v>0</v>
      </c>
      <c r="N80" s="27">
        <f>SUM('㈱塩釜:機船'!N80)</f>
        <v>0</v>
      </c>
      <c r="O80" s="27">
        <f>SUM('㈱塩釜:機船'!O80)</f>
        <v>0</v>
      </c>
      <c r="P80" s="9">
        <f t="shared" si="13"/>
        <v>0</v>
      </c>
    </row>
    <row r="81" spans="1:16" ht="18.75">
      <c r="A81" s="54"/>
      <c r="B81" s="56" t="s">
        <v>20</v>
      </c>
      <c r="C81" s="65" t="s">
        <v>16</v>
      </c>
      <c r="D81" s="28">
        <f>SUM('㈱塩釜:機船'!D81)</f>
        <v>11.8886</v>
      </c>
      <c r="E81" s="28">
        <f>SUM('㈱塩釜:機船'!E81)</f>
        <v>12.5649</v>
      </c>
      <c r="F81" s="28">
        <f>SUM('㈱塩釜:機船'!F81)</f>
        <v>18.5587</v>
      </c>
      <c r="G81" s="28">
        <f>SUM('㈱塩釜:機船'!G81)</f>
        <v>33.1812</v>
      </c>
      <c r="H81" s="28">
        <f>SUM('㈱塩釜:機船'!H81)</f>
        <v>34.6545</v>
      </c>
      <c r="I81" s="28">
        <f>SUM('㈱塩釜:機船'!I81)</f>
        <v>19.4221</v>
      </c>
      <c r="J81" s="28">
        <f>SUM('㈱塩釜:機船'!J81)</f>
        <v>9.5089</v>
      </c>
      <c r="K81" s="28">
        <f>SUM('㈱塩釜:機船'!K81)</f>
        <v>8.63</v>
      </c>
      <c r="L81" s="28">
        <f>SUM('㈱塩釜:機船'!L81)</f>
        <v>11.4656</v>
      </c>
      <c r="M81" s="28">
        <f>SUM('㈱塩釜:機船'!M81)</f>
        <v>13.301300000000001</v>
      </c>
      <c r="N81" s="28">
        <f>SUM('㈱塩釜:機船'!N81)</f>
        <v>8.3773</v>
      </c>
      <c r="O81" s="28">
        <f>SUM('㈱塩釜:機船'!O81)</f>
        <v>11.9546</v>
      </c>
      <c r="P81" s="8">
        <f t="shared" si="13"/>
        <v>193.50769999999997</v>
      </c>
    </row>
    <row r="82" spans="1:16" ht="18.75">
      <c r="A82" s="54"/>
      <c r="B82" s="58" t="s">
        <v>212</v>
      </c>
      <c r="C82" s="58" t="s">
        <v>18</v>
      </c>
      <c r="D82" s="27">
        <f>SUM('㈱塩釜:機船'!D82)</f>
        <v>6196.4269949688205</v>
      </c>
      <c r="E82" s="27">
        <f>SUM('㈱塩釜:機船'!E82)</f>
        <v>8496.858545132709</v>
      </c>
      <c r="F82" s="27">
        <f>SUM('㈱塩釜:機船'!F82)</f>
        <v>12017.118947050027</v>
      </c>
      <c r="G82" s="27">
        <f>SUM('㈱塩釜:機船'!G82)</f>
        <v>16217.030449953194</v>
      </c>
      <c r="H82" s="27">
        <f>SUM('㈱塩釜:機船'!H82)</f>
        <v>14942.947561183406</v>
      </c>
      <c r="I82" s="27">
        <f>SUM('㈱塩釜:機船'!I82)</f>
        <v>17982.456845414818</v>
      </c>
      <c r="J82" s="27">
        <f>SUM('㈱塩釜:機船'!J82)</f>
        <v>17611.025739905614</v>
      </c>
      <c r="K82" s="27">
        <f>SUM('㈱塩釜:機船'!K82)</f>
        <v>18799.598451784033</v>
      </c>
      <c r="L82" s="27">
        <f>SUM('㈱塩釜:機船'!L82)</f>
        <v>10715.536222995972</v>
      </c>
      <c r="M82" s="27">
        <f>SUM('㈱塩釜:機船'!M82)</f>
        <v>6533.980341441233</v>
      </c>
      <c r="N82" s="27">
        <f>SUM('㈱塩釜:機船'!N82)</f>
        <v>5533.539089030595</v>
      </c>
      <c r="O82" s="27">
        <f>SUM('㈱塩釜:機船'!O82)</f>
        <v>16447.09055164668</v>
      </c>
      <c r="P82" s="9">
        <f t="shared" si="13"/>
        <v>151493.60974050712</v>
      </c>
    </row>
    <row r="83" spans="1:16" ht="18.75">
      <c r="A83" s="54" t="s">
        <v>23</v>
      </c>
      <c r="B83" s="486" t="s">
        <v>194</v>
      </c>
      <c r="C83" s="65" t="s">
        <v>16</v>
      </c>
      <c r="D83" s="28">
        <f>+D73+D75+D77+D79+D81</f>
        <v>15.0502</v>
      </c>
      <c r="E83" s="28">
        <f aca="true" t="shared" si="14" ref="E83:O83">+E73+E75+E77+E79+E81</f>
        <v>14.9052</v>
      </c>
      <c r="F83" s="28">
        <f t="shared" si="14"/>
        <v>23.138600000000004</v>
      </c>
      <c r="G83" s="28">
        <f t="shared" si="14"/>
        <v>36.2332</v>
      </c>
      <c r="H83" s="28">
        <f t="shared" si="14"/>
        <v>38.5507</v>
      </c>
      <c r="I83" s="28">
        <f t="shared" si="14"/>
        <v>20.1985</v>
      </c>
      <c r="J83" s="28">
        <f t="shared" si="14"/>
        <v>10.0494</v>
      </c>
      <c r="K83" s="28">
        <f t="shared" si="14"/>
        <v>9.386700000000001</v>
      </c>
      <c r="L83" s="28">
        <f t="shared" si="14"/>
        <v>12.5526</v>
      </c>
      <c r="M83" s="28">
        <f t="shared" si="14"/>
        <v>14.2955</v>
      </c>
      <c r="N83" s="28">
        <f t="shared" si="14"/>
        <v>9.1672</v>
      </c>
      <c r="O83" s="28">
        <f t="shared" si="14"/>
        <v>13.113299999999999</v>
      </c>
      <c r="P83" s="8">
        <f t="shared" si="13"/>
        <v>216.64110000000002</v>
      </c>
    </row>
    <row r="84" spans="1:16" ht="18.75">
      <c r="A84" s="48"/>
      <c r="B84" s="487"/>
      <c r="C84" s="58" t="s">
        <v>18</v>
      </c>
      <c r="D84" s="27">
        <f>+D74+D76+D78+D80+D82</f>
        <v>9389.550106454051</v>
      </c>
      <c r="E84" s="27">
        <f aca="true" t="shared" si="15" ref="E84:O84">+E74+E76+E78+E80+E82</f>
        <v>11689.900021851261</v>
      </c>
      <c r="F84" s="27">
        <f t="shared" si="15"/>
        <v>16223.394568051634</v>
      </c>
      <c r="G84" s="27">
        <f t="shared" si="15"/>
        <v>19800.003113539788</v>
      </c>
      <c r="H84" s="27">
        <f t="shared" si="15"/>
        <v>19650.339855385224</v>
      </c>
      <c r="I84" s="27">
        <f t="shared" si="15"/>
        <v>18875.203839479655</v>
      </c>
      <c r="J84" s="27">
        <f t="shared" si="15"/>
        <v>18566.704587723354</v>
      </c>
      <c r="K84" s="27">
        <f t="shared" si="15"/>
        <v>20295.528362429992</v>
      </c>
      <c r="L84" s="27">
        <f t="shared" si="15"/>
        <v>12118.91832320615</v>
      </c>
      <c r="M84" s="27">
        <f t="shared" si="15"/>
        <v>8035.000453042212</v>
      </c>
      <c r="N84" s="27">
        <f t="shared" si="15"/>
        <v>6963.863419559767</v>
      </c>
      <c r="O84" s="27">
        <f t="shared" si="15"/>
        <v>18590.174825111797</v>
      </c>
      <c r="P84" s="9">
        <f t="shared" si="13"/>
        <v>180198.5814758349</v>
      </c>
    </row>
    <row r="85" spans="1:16" ht="18.75">
      <c r="A85" s="482" t="s">
        <v>184</v>
      </c>
      <c r="B85" s="483"/>
      <c r="C85" s="65" t="s">
        <v>16</v>
      </c>
      <c r="D85" s="28">
        <f>SUM('㈱塩釜:機船'!D85)</f>
        <v>0.2917</v>
      </c>
      <c r="E85" s="28">
        <f>SUM('㈱塩釜:機船'!E85)</f>
        <v>0.0831</v>
      </c>
      <c r="F85" s="28">
        <f>SUM('㈱塩釜:機船'!F85)</f>
        <v>0.0037</v>
      </c>
      <c r="G85" s="28">
        <f>SUM('㈱塩釜:機船'!G85)</f>
        <v>0.051</v>
      </c>
      <c r="H85" s="28">
        <f>SUM('㈱塩釜:機船'!H85)</f>
        <v>0.7353</v>
      </c>
      <c r="I85" s="28">
        <f>SUM('㈱塩釜:機船'!I85)</f>
        <v>1.488</v>
      </c>
      <c r="J85" s="28">
        <f>SUM('㈱塩釜:機船'!J85)</f>
        <v>1.7976</v>
      </c>
      <c r="K85" s="28">
        <f>SUM('㈱塩釜:機船'!K85)</f>
        <v>1.6057000000000001</v>
      </c>
      <c r="L85" s="28">
        <f>SUM('㈱塩釜:機船'!L85)</f>
        <v>0.7513000000000001</v>
      </c>
      <c r="M85" s="28">
        <f>SUM('㈱塩釜:機船'!M85)</f>
        <v>1.5438</v>
      </c>
      <c r="N85" s="28">
        <f>SUM('㈱塩釜:機船'!N85)</f>
        <v>2.4801</v>
      </c>
      <c r="O85" s="28">
        <f>SUM('㈱塩釜:機船'!O85)</f>
        <v>1.5642</v>
      </c>
      <c r="P85" s="8">
        <f t="shared" si="13"/>
        <v>12.395500000000002</v>
      </c>
    </row>
    <row r="86" spans="1:16" ht="18.75">
      <c r="A86" s="484"/>
      <c r="B86" s="485"/>
      <c r="C86" s="58" t="s">
        <v>18</v>
      </c>
      <c r="D86" s="27">
        <f>SUM('㈱塩釜:機船'!D86)</f>
        <v>203.725</v>
      </c>
      <c r="E86" s="27">
        <f>SUM('㈱塩釜:機船'!E86)</f>
        <v>89.587</v>
      </c>
      <c r="F86" s="27">
        <f>SUM('㈱塩釜:機船'!F86)</f>
        <v>3.885</v>
      </c>
      <c r="G86" s="27">
        <f>SUM('㈱塩釜:機船'!G86)</f>
        <v>123.606</v>
      </c>
      <c r="H86" s="27">
        <f>SUM('㈱塩釜:機船'!H86)</f>
        <v>979.82</v>
      </c>
      <c r="I86" s="27">
        <f>SUM('㈱塩釜:機船'!I86)</f>
        <v>1701.5700059005949</v>
      </c>
      <c r="J86" s="27">
        <f>SUM('㈱塩釜:機船'!J86)</f>
        <v>1854.600602105565</v>
      </c>
      <c r="K86" s="27">
        <f>SUM('㈱塩釜:機船'!K86)</f>
        <v>1895.9293757191253</v>
      </c>
      <c r="L86" s="27">
        <f>SUM('㈱塩釜:機船'!L86)</f>
        <v>1078.5040677419593</v>
      </c>
      <c r="M86" s="27">
        <f>SUM('㈱塩釜:機船'!M86)</f>
        <v>1438.2753111757625</v>
      </c>
      <c r="N86" s="27">
        <f>SUM('㈱塩釜:機船'!N86)</f>
        <v>1936.4275215736748</v>
      </c>
      <c r="O86" s="27">
        <f>SUM('㈱塩釜:機船'!O86)</f>
        <v>1193.641581971246</v>
      </c>
      <c r="P86" s="9">
        <f t="shared" si="13"/>
        <v>12499.571466187926</v>
      </c>
    </row>
    <row r="87" spans="1:16" ht="18.75">
      <c r="A87" s="482" t="s">
        <v>185</v>
      </c>
      <c r="B87" s="483"/>
      <c r="C87" s="65" t="s">
        <v>16</v>
      </c>
      <c r="D87" s="28">
        <f>SUM('㈱塩釜:機船'!D87)</f>
        <v>0</v>
      </c>
      <c r="E87" s="28">
        <f>SUM('㈱塩釜:機船'!E87)</f>
        <v>0</v>
      </c>
      <c r="F87" s="28">
        <f>SUM('㈱塩釜:機船'!F87)</f>
        <v>0</v>
      </c>
      <c r="G87" s="28">
        <f>SUM('㈱塩釜:機船'!G87)</f>
        <v>0</v>
      </c>
      <c r="H87" s="28">
        <f>SUM('㈱塩釜:機船'!H87)</f>
        <v>0</v>
      </c>
      <c r="I87" s="28">
        <f>SUM('㈱塩釜:機船'!I87)</f>
        <v>0</v>
      </c>
      <c r="J87" s="28">
        <f>SUM('㈱塩釜:機船'!J87)</f>
        <v>0</v>
      </c>
      <c r="K87" s="28">
        <f>SUM('㈱塩釜:機船'!K87)</f>
        <v>0</v>
      </c>
      <c r="L87" s="28">
        <f>SUM('㈱塩釜:機船'!L87)</f>
        <v>0</v>
      </c>
      <c r="M87" s="28">
        <f>SUM('㈱塩釜:機船'!M87)</f>
        <v>0</v>
      </c>
      <c r="N87" s="28">
        <f>SUM('㈱塩釜:機船'!N87)</f>
        <v>0</v>
      </c>
      <c r="O87" s="28">
        <f>SUM('㈱塩釜:機船'!O87)</f>
        <v>0</v>
      </c>
      <c r="P87" s="8">
        <f t="shared" si="13"/>
        <v>0</v>
      </c>
    </row>
    <row r="88" spans="1:16" ht="18.75">
      <c r="A88" s="484"/>
      <c r="B88" s="485"/>
      <c r="C88" s="58" t="s">
        <v>18</v>
      </c>
      <c r="D88" s="27">
        <f>SUM('㈱塩釜:機船'!D88)</f>
        <v>0</v>
      </c>
      <c r="E88" s="27">
        <f>SUM('㈱塩釜:機船'!E88)</f>
        <v>0</v>
      </c>
      <c r="F88" s="27">
        <f>SUM('㈱塩釜:機船'!F88)</f>
        <v>0</v>
      </c>
      <c r="G88" s="27">
        <f>SUM('㈱塩釜:機船'!G88)</f>
        <v>0</v>
      </c>
      <c r="H88" s="27">
        <f>SUM('㈱塩釜:機船'!H88)</f>
        <v>0</v>
      </c>
      <c r="I88" s="27">
        <f>SUM('㈱塩釜:機船'!I88)</f>
        <v>0</v>
      </c>
      <c r="J88" s="27">
        <f>SUM('㈱塩釜:機船'!J88)</f>
        <v>0</v>
      </c>
      <c r="K88" s="27">
        <f>SUM('㈱塩釜:機船'!K88)</f>
        <v>0</v>
      </c>
      <c r="L88" s="27">
        <f>SUM('㈱塩釜:機船'!L88)</f>
        <v>0</v>
      </c>
      <c r="M88" s="27">
        <f>SUM('㈱塩釜:機船'!M88)</f>
        <v>0</v>
      </c>
      <c r="N88" s="27">
        <f>SUM('㈱塩釜:機船'!N88)</f>
        <v>0</v>
      </c>
      <c r="O88" s="27">
        <f>SUM('㈱塩釜:機船'!O88)</f>
        <v>0</v>
      </c>
      <c r="P88" s="9">
        <f t="shared" si="13"/>
        <v>0</v>
      </c>
    </row>
    <row r="89" spans="1:16" ht="18.75">
      <c r="A89" s="482" t="s">
        <v>186</v>
      </c>
      <c r="B89" s="483"/>
      <c r="C89" s="65" t="s">
        <v>16</v>
      </c>
      <c r="D89" s="28">
        <f>SUM('㈱塩釜:機船'!D89)</f>
        <v>0.0092</v>
      </c>
      <c r="E89" s="28">
        <f>SUM('㈱塩釜:機船'!E89)</f>
        <v>0.0843</v>
      </c>
      <c r="F89" s="28">
        <f>SUM('㈱塩釜:機船'!F89)</f>
        <v>2.1111</v>
      </c>
      <c r="G89" s="28">
        <f>SUM('㈱塩釜:機船'!G89)</f>
        <v>0.0379</v>
      </c>
      <c r="H89" s="28">
        <f>SUM('㈱塩釜:機船'!H89)</f>
        <v>0.0831</v>
      </c>
      <c r="I89" s="28">
        <f>SUM('㈱塩釜:機船'!I89)</f>
        <v>0.0321</v>
      </c>
      <c r="J89" s="28">
        <f>SUM('㈱塩釜:機船'!J89)</f>
        <v>0</v>
      </c>
      <c r="K89" s="28">
        <f>SUM('㈱塩釜:機船'!K89)</f>
        <v>0.0098</v>
      </c>
      <c r="L89" s="28">
        <f>SUM('㈱塩釜:機船'!L89)</f>
        <v>0.0328</v>
      </c>
      <c r="M89" s="28">
        <f>SUM('㈱塩釜:機船'!M89)</f>
        <v>0.0241</v>
      </c>
      <c r="N89" s="28">
        <f>SUM('㈱塩釜:機船'!N89)</f>
        <v>0.1939</v>
      </c>
      <c r="O89" s="28">
        <f>SUM('㈱塩釜:機船'!O89)</f>
        <v>0.0078</v>
      </c>
      <c r="P89" s="8">
        <f t="shared" si="13"/>
        <v>2.6260999999999997</v>
      </c>
    </row>
    <row r="90" spans="1:16" ht="18.75">
      <c r="A90" s="484"/>
      <c r="B90" s="485"/>
      <c r="C90" s="58" t="s">
        <v>18</v>
      </c>
      <c r="D90" s="27">
        <f>SUM('㈱塩釜:機船'!D90)</f>
        <v>38.493</v>
      </c>
      <c r="E90" s="27">
        <f>SUM('㈱塩釜:機船'!E90)</f>
        <v>246.709</v>
      </c>
      <c r="F90" s="27">
        <f>SUM('㈱塩釜:機船'!F90)</f>
        <v>662.792</v>
      </c>
      <c r="G90" s="27">
        <f>SUM('㈱塩釜:機船'!G90)</f>
        <v>126.90400230722233</v>
      </c>
      <c r="H90" s="27">
        <f>SUM('㈱塩釜:機船'!H90)</f>
        <v>226.108</v>
      </c>
      <c r="I90" s="27">
        <f>SUM('㈱塩釜:機船'!I90)</f>
        <v>85.386</v>
      </c>
      <c r="J90" s="27">
        <f>SUM('㈱塩釜:機船'!J90)</f>
        <v>0</v>
      </c>
      <c r="K90" s="27">
        <f>SUM('㈱塩釜:機船'!K90)</f>
        <v>28.812</v>
      </c>
      <c r="L90" s="27">
        <f>SUM('㈱塩釜:機船'!L90)</f>
        <v>109.873</v>
      </c>
      <c r="M90" s="27">
        <f>SUM('㈱塩釜:機船'!M90)</f>
        <v>91.035</v>
      </c>
      <c r="N90" s="27">
        <f>SUM('㈱塩釜:機船'!N90)</f>
        <v>62.423</v>
      </c>
      <c r="O90" s="27">
        <f>SUM('㈱塩釜:機船'!O90)</f>
        <v>43.313</v>
      </c>
      <c r="P90" s="9">
        <f t="shared" si="13"/>
        <v>1721.8480023072225</v>
      </c>
    </row>
    <row r="91" spans="1:16" ht="18.75">
      <c r="A91" s="482" t="s">
        <v>213</v>
      </c>
      <c r="B91" s="483"/>
      <c r="C91" s="65" t="s">
        <v>16</v>
      </c>
      <c r="D91" s="28">
        <f>SUM('㈱塩釜:機船'!D91)</f>
        <v>9.5177</v>
      </c>
      <c r="E91" s="28">
        <f>SUM('㈱塩釜:機船'!E91)</f>
        <v>9.2875</v>
      </c>
      <c r="F91" s="28">
        <f>SUM('㈱塩釜:機船'!F91)</f>
        <v>18.36</v>
      </c>
      <c r="G91" s="28">
        <f>SUM('㈱塩釜:機船'!G91)</f>
        <v>10.7519</v>
      </c>
      <c r="H91" s="28">
        <f>SUM('㈱塩釜:機船'!H91)</f>
        <v>14.753</v>
      </c>
      <c r="I91" s="28">
        <f>SUM('㈱塩釜:機船'!I91)</f>
        <v>9.0195</v>
      </c>
      <c r="J91" s="28">
        <f>SUM('㈱塩釜:機船'!J91)</f>
        <v>0.658</v>
      </c>
      <c r="K91" s="28">
        <f>SUM('㈱塩釜:機船'!K91)</f>
        <v>0.6591</v>
      </c>
      <c r="L91" s="28">
        <f>SUM('㈱塩釜:機船'!L91)</f>
        <v>6.3651</v>
      </c>
      <c r="M91" s="28">
        <f>SUM('㈱塩釜:機船'!M91)</f>
        <v>8.9102</v>
      </c>
      <c r="N91" s="28">
        <f>SUM('㈱塩釜:機船'!N91)</f>
        <v>3.1893000000000002</v>
      </c>
      <c r="O91" s="28">
        <f>SUM('㈱塩釜:機船'!O91)</f>
        <v>1.9291999999999998</v>
      </c>
      <c r="P91" s="8">
        <f t="shared" si="13"/>
        <v>93.4005</v>
      </c>
    </row>
    <row r="92" spans="1:16" ht="18.75">
      <c r="A92" s="484"/>
      <c r="B92" s="485"/>
      <c r="C92" s="58" t="s">
        <v>18</v>
      </c>
      <c r="D92" s="27">
        <f>SUM('㈱塩釜:機船'!D92)</f>
        <v>15464.39</v>
      </c>
      <c r="E92" s="27">
        <f>SUM('㈱塩釜:機船'!E92)</f>
        <v>19393.651133178213</v>
      </c>
      <c r="F92" s="27">
        <f>SUM('㈱塩釜:機船'!F92)</f>
        <v>36315.497227376385</v>
      </c>
      <c r="G92" s="27">
        <f>SUM('㈱塩釜:機船'!G92)</f>
        <v>21388.726032693834</v>
      </c>
      <c r="H92" s="27">
        <f>SUM('㈱塩釜:機船'!H92)</f>
        <v>23450.89400410589</v>
      </c>
      <c r="I92" s="27">
        <f>SUM('㈱塩釜:機船'!I92)</f>
        <v>11020.246</v>
      </c>
      <c r="J92" s="27">
        <f>SUM('㈱塩釜:機船'!J92)</f>
        <v>748.86</v>
      </c>
      <c r="K92" s="27">
        <f>SUM('㈱塩釜:機船'!K92)</f>
        <v>837.2810138692513</v>
      </c>
      <c r="L92" s="27">
        <f>SUM('㈱塩釜:機船'!L92)</f>
        <v>7883.5</v>
      </c>
      <c r="M92" s="27">
        <f>SUM('㈱塩釜:機船'!M92)</f>
        <v>8503.167</v>
      </c>
      <c r="N92" s="27">
        <f>SUM('㈱塩釜:機船'!N92)</f>
        <v>4823.055021110435</v>
      </c>
      <c r="O92" s="27">
        <f>SUM('㈱塩釜:機船'!O92)</f>
        <v>3517.2320782208044</v>
      </c>
      <c r="P92" s="9">
        <f t="shared" si="13"/>
        <v>153346.49951055477</v>
      </c>
    </row>
    <row r="93" spans="1:16" ht="18.75">
      <c r="A93" s="482" t="s">
        <v>165</v>
      </c>
      <c r="B93" s="483"/>
      <c r="C93" s="65" t="s">
        <v>16</v>
      </c>
      <c r="D93" s="28">
        <f>SUM('㈱塩釜:機船'!D93)</f>
        <v>0</v>
      </c>
      <c r="E93" s="28">
        <f>SUM('㈱塩釜:機船'!E93)</f>
        <v>0</v>
      </c>
      <c r="F93" s="28">
        <f>SUM('㈱塩釜:機船'!F93)</f>
        <v>0.0044</v>
      </c>
      <c r="G93" s="28">
        <f>SUM('㈱塩釜:機船'!G93)</f>
        <v>0</v>
      </c>
      <c r="H93" s="28">
        <f>SUM('㈱塩釜:機船'!H93)</f>
        <v>0</v>
      </c>
      <c r="I93" s="28">
        <f>SUM('㈱塩釜:機船'!I93)</f>
        <v>0</v>
      </c>
      <c r="J93" s="28">
        <f>SUM('㈱塩釜:機船'!J93)</f>
        <v>0</v>
      </c>
      <c r="K93" s="28">
        <f>SUM('㈱塩釜:機船'!K93)</f>
        <v>0</v>
      </c>
      <c r="L93" s="28">
        <f>SUM('㈱塩釜:機船'!L93)</f>
        <v>0</v>
      </c>
      <c r="M93" s="28">
        <f>SUM('㈱塩釜:機船'!M93)</f>
        <v>0.0012</v>
      </c>
      <c r="N93" s="28">
        <f>SUM('㈱塩釜:機船'!N93)</f>
        <v>0.0007</v>
      </c>
      <c r="O93" s="28">
        <f>SUM('㈱塩釜:機船'!O93)</f>
        <v>0</v>
      </c>
      <c r="P93" s="8">
        <f t="shared" si="13"/>
        <v>0.0063</v>
      </c>
    </row>
    <row r="94" spans="1:16" ht="18.75">
      <c r="A94" s="484"/>
      <c r="B94" s="485"/>
      <c r="C94" s="58" t="s">
        <v>18</v>
      </c>
      <c r="D94" s="27">
        <f>SUM('㈱塩釜:機船'!D94)</f>
        <v>0</v>
      </c>
      <c r="E94" s="27">
        <f>SUM('㈱塩釜:機船'!E94)</f>
        <v>0</v>
      </c>
      <c r="F94" s="27">
        <f>SUM('㈱塩釜:機船'!F94)</f>
        <v>9.272</v>
      </c>
      <c r="G94" s="27">
        <f>SUM('㈱塩釜:機船'!G94)</f>
        <v>0</v>
      </c>
      <c r="H94" s="27">
        <f>SUM('㈱塩釜:機船'!H94)</f>
        <v>0</v>
      </c>
      <c r="I94" s="27">
        <f>SUM('㈱塩釜:機船'!I94)</f>
        <v>0</v>
      </c>
      <c r="J94" s="27">
        <f>SUM('㈱塩釜:機船'!J94)</f>
        <v>0</v>
      </c>
      <c r="K94" s="27">
        <f>SUM('㈱塩釜:機船'!K94)</f>
        <v>0</v>
      </c>
      <c r="L94" s="27">
        <f>SUM('㈱塩釜:機船'!L94)</f>
        <v>0</v>
      </c>
      <c r="M94" s="27">
        <f>SUM('㈱塩釜:機船'!M94)</f>
        <v>1.89</v>
      </c>
      <c r="N94" s="27">
        <f>SUM('㈱塩釜:機船'!N94)</f>
        <v>0.525</v>
      </c>
      <c r="O94" s="27">
        <f>SUM('㈱塩釜:機船'!O94)</f>
        <v>0</v>
      </c>
      <c r="P94" s="9">
        <f t="shared" si="13"/>
        <v>11.687000000000001</v>
      </c>
    </row>
    <row r="95" spans="1:16" ht="18.75">
      <c r="A95" s="482" t="s">
        <v>166</v>
      </c>
      <c r="B95" s="483"/>
      <c r="C95" s="65" t="s">
        <v>16</v>
      </c>
      <c r="D95" s="28">
        <f>SUM('㈱塩釜:機船'!D95)</f>
        <v>0.0383</v>
      </c>
      <c r="E95" s="28">
        <f>SUM('㈱塩釜:機船'!E95)</f>
        <v>0.10189999999999999</v>
      </c>
      <c r="F95" s="28">
        <f>SUM('㈱塩釜:機船'!F95)</f>
        <v>1.1028</v>
      </c>
      <c r="G95" s="28">
        <f>SUM('㈱塩釜:機船'!G95)</f>
        <v>0</v>
      </c>
      <c r="H95" s="28">
        <f>SUM('㈱塩釜:機船'!H95)</f>
        <v>0</v>
      </c>
      <c r="I95" s="28">
        <f>SUM('㈱塩釜:機船'!I95)</f>
        <v>0</v>
      </c>
      <c r="J95" s="28">
        <f>SUM('㈱塩釜:機船'!J95)</f>
        <v>0</v>
      </c>
      <c r="K95" s="28">
        <f>SUM('㈱塩釜:機船'!K95)</f>
        <v>0</v>
      </c>
      <c r="L95" s="28">
        <f>SUM('㈱塩釜:機船'!L95)</f>
        <v>0</v>
      </c>
      <c r="M95" s="28">
        <f>SUM('㈱塩釜:機船'!M95)</f>
        <v>0</v>
      </c>
      <c r="N95" s="28">
        <f>SUM('㈱塩釜:機船'!N95)</f>
        <v>0.0088</v>
      </c>
      <c r="O95" s="28">
        <f>SUM('㈱塩釜:機船'!O95)</f>
        <v>0.0747</v>
      </c>
      <c r="P95" s="8">
        <f t="shared" si="13"/>
        <v>1.3264999999999998</v>
      </c>
    </row>
    <row r="96" spans="1:16" ht="18.75">
      <c r="A96" s="484"/>
      <c r="B96" s="485"/>
      <c r="C96" s="58" t="s">
        <v>18</v>
      </c>
      <c r="D96" s="27">
        <f>SUM('㈱塩釜:機船'!D96)</f>
        <v>19.00500184498687</v>
      </c>
      <c r="E96" s="27">
        <f>SUM('㈱塩釜:機船'!E96)</f>
        <v>56.575504841143385</v>
      </c>
      <c r="F96" s="27">
        <f>SUM('㈱塩釜:機船'!F96)</f>
        <v>878.9232745397958</v>
      </c>
      <c r="G96" s="27">
        <f>SUM('㈱塩釜:機船'!G96)</f>
        <v>0</v>
      </c>
      <c r="H96" s="27">
        <f>SUM('㈱塩釜:機船'!H96)</f>
        <v>0</v>
      </c>
      <c r="I96" s="27">
        <f>SUM('㈱塩釜:機船'!I96)</f>
        <v>0</v>
      </c>
      <c r="J96" s="27">
        <f>SUM('㈱塩釜:機船'!J96)</f>
        <v>0</v>
      </c>
      <c r="K96" s="27">
        <f>SUM('㈱塩釜:機船'!K96)</f>
        <v>0</v>
      </c>
      <c r="L96" s="27">
        <f>SUM('㈱塩釜:機船'!L96)</f>
        <v>0</v>
      </c>
      <c r="M96" s="27">
        <f>SUM('㈱塩釜:機船'!M96)</f>
        <v>0</v>
      </c>
      <c r="N96" s="27">
        <f>SUM('㈱塩釜:機船'!N96)</f>
        <v>5.544000313980547</v>
      </c>
      <c r="O96" s="27">
        <f>SUM('㈱塩釜:機船'!O96)</f>
        <v>29.625753807798468</v>
      </c>
      <c r="P96" s="9">
        <f t="shared" si="13"/>
        <v>989.6735353477051</v>
      </c>
    </row>
    <row r="97" spans="1:16" ht="18.75">
      <c r="A97" s="482" t="s">
        <v>64</v>
      </c>
      <c r="B97" s="483"/>
      <c r="C97" s="65" t="s">
        <v>16</v>
      </c>
      <c r="D97" s="28">
        <f>SUM('㈱塩釜:機船'!D97)</f>
        <v>213.6911</v>
      </c>
      <c r="E97" s="28">
        <f>SUM('㈱塩釜:機船'!E97)</f>
        <v>176.75</v>
      </c>
      <c r="F97" s="28">
        <f>SUM('㈱塩釜:機船'!F97)</f>
        <v>777.41378</v>
      </c>
      <c r="G97" s="28">
        <f>SUM('㈱塩釜:機船'!G97)</f>
        <v>1803.97876</v>
      </c>
      <c r="H97" s="28">
        <f>SUM('㈱塩釜:機船'!H97)</f>
        <v>3073.9880399999997</v>
      </c>
      <c r="I97" s="28">
        <f>SUM('㈱塩釜:機船'!I97)</f>
        <v>1873.81115</v>
      </c>
      <c r="J97" s="28">
        <f>SUM('㈱塩釜:機船'!J97)</f>
        <v>1920.0058999999999</v>
      </c>
      <c r="K97" s="28">
        <f>SUM('㈱塩釜:機船'!K97)</f>
        <v>2131.7331599999998</v>
      </c>
      <c r="L97" s="28">
        <f>SUM('㈱塩釜:機船'!L97)</f>
        <v>1645.0849500000002</v>
      </c>
      <c r="M97" s="28">
        <f>SUM('㈱塩釜:機船'!M97)</f>
        <v>766.8556</v>
      </c>
      <c r="N97" s="28">
        <f>SUM('㈱塩釜:機船'!N97)</f>
        <v>1444.7453799999998</v>
      </c>
      <c r="O97" s="28">
        <f>SUM('㈱塩釜:機船'!O97)</f>
        <v>18.53888</v>
      </c>
      <c r="P97" s="8">
        <f t="shared" si="13"/>
        <v>15846.5967</v>
      </c>
    </row>
    <row r="98" spans="1:16" ht="18.75">
      <c r="A98" s="484"/>
      <c r="B98" s="485"/>
      <c r="C98" s="58" t="s">
        <v>18</v>
      </c>
      <c r="D98" s="27">
        <f>SUM('㈱塩釜:機船'!D98)</f>
        <v>91566.2305881496</v>
      </c>
      <c r="E98" s="27">
        <f>SUM('㈱塩釜:機船'!E98)</f>
        <v>76094.45144094515</v>
      </c>
      <c r="F98" s="27">
        <f>SUM('㈱塩釜:機船'!F98)</f>
        <v>330317.6424072855</v>
      </c>
      <c r="G98" s="27">
        <f>SUM('㈱塩釜:機船'!G98)</f>
        <v>855941.0097528796</v>
      </c>
      <c r="H98" s="27">
        <f>SUM('㈱塩釜:機船'!H98)</f>
        <v>1537350.353587272</v>
      </c>
      <c r="I98" s="27">
        <f>SUM('㈱塩釜:機船'!I98)</f>
        <v>912398.7967152041</v>
      </c>
      <c r="J98" s="27">
        <f>SUM('㈱塩釜:機船'!J98)</f>
        <v>959734.4947182282</v>
      </c>
      <c r="K98" s="27">
        <f>SUM('㈱塩釜:機船'!K98)</f>
        <v>888796.0420148707</v>
      </c>
      <c r="L98" s="27">
        <f>SUM('㈱塩釜:機船'!L98)</f>
        <v>624975.6610549656</v>
      </c>
      <c r="M98" s="27">
        <f>SUM('㈱塩釜:機船'!M98)</f>
        <v>332699.94987055793</v>
      </c>
      <c r="N98" s="27">
        <f>SUM('㈱塩釜:機船'!N98)</f>
        <v>666141.8585598135</v>
      </c>
      <c r="O98" s="27">
        <f>SUM('㈱塩釜:機船'!O98)</f>
        <v>26343.31347116957</v>
      </c>
      <c r="P98" s="9">
        <f t="shared" si="13"/>
        <v>7302359.804181341</v>
      </c>
    </row>
    <row r="99" spans="1:16" ht="18.75">
      <c r="A99" s="490" t="s">
        <v>65</v>
      </c>
      <c r="B99" s="491"/>
      <c r="C99" s="65" t="s">
        <v>16</v>
      </c>
      <c r="D99" s="28">
        <f>+D8+D10+D22+D28+D36+D38+D40+D42+D44+D46+D48+D50+D52+D58+D71+D83+D85+D87+D89+D91+D93+D95+D97</f>
        <v>1063.277</v>
      </c>
      <c r="E99" s="28">
        <f aca="true" t="shared" si="16" ref="E99:O99">+E8+E10+E22+E28+E36+E38+E40+E42+E44+E46+E48+E50+E52+E58+E71+E83+E85+E87+E89+E91+E93+E95+E97</f>
        <v>740.0396</v>
      </c>
      <c r="F99" s="28">
        <f t="shared" si="16"/>
        <v>1257.8190800000002</v>
      </c>
      <c r="G99" s="28">
        <f t="shared" si="16"/>
        <v>2197.18096</v>
      </c>
      <c r="H99" s="28">
        <f t="shared" si="16"/>
        <v>3462.6971399999998</v>
      </c>
      <c r="I99" s="28">
        <f t="shared" si="16"/>
        <v>2362.35935</v>
      </c>
      <c r="J99" s="28">
        <f t="shared" si="16"/>
        <v>2268.6342999999997</v>
      </c>
      <c r="K99" s="28">
        <f t="shared" si="16"/>
        <v>2926.39976</v>
      </c>
      <c r="L99" s="28">
        <f t="shared" si="16"/>
        <v>3002.3681499999993</v>
      </c>
      <c r="M99" s="28">
        <f t="shared" si="16"/>
        <v>1628.2327</v>
      </c>
      <c r="N99" s="28">
        <f t="shared" si="16"/>
        <v>2556.1833800000004</v>
      </c>
      <c r="O99" s="28">
        <f t="shared" si="16"/>
        <v>883.63028</v>
      </c>
      <c r="P99" s="8">
        <f t="shared" si="13"/>
        <v>24348.821700000004</v>
      </c>
    </row>
    <row r="100" spans="1:16" ht="18.75">
      <c r="A100" s="492"/>
      <c r="B100" s="493"/>
      <c r="C100" s="58" t="s">
        <v>18</v>
      </c>
      <c r="D100" s="27">
        <f>+D9+D11+D23+D29+D37+D39+D41+D43+D45+D47+D49+D51+D53+D59+D72+D84+D86+D88+D90+D92+D94+D96+D98</f>
        <v>517751.0705335521</v>
      </c>
      <c r="E100" s="27">
        <f aca="true" t="shared" si="17" ref="E100:O100">+E9+E11+E23+E29+E37+E39+E41+E43+E45+E47+E49+E51+E53+E59+E72+E84+E86+E88+E90+E92+E94+E96+E98</f>
        <v>417705.3451733028</v>
      </c>
      <c r="F100" s="27">
        <f t="shared" si="17"/>
        <v>712961.7146077687</v>
      </c>
      <c r="G100" s="27">
        <f t="shared" si="17"/>
        <v>1168262.0055474793</v>
      </c>
      <c r="H100" s="27">
        <f t="shared" si="17"/>
        <v>1798451.1009178283</v>
      </c>
      <c r="I100" s="27">
        <f t="shared" si="17"/>
        <v>1178648.7744670645</v>
      </c>
      <c r="J100" s="27">
        <f t="shared" si="17"/>
        <v>1195173.913369436</v>
      </c>
      <c r="K100" s="27">
        <f t="shared" si="17"/>
        <v>1707763.5050651585</v>
      </c>
      <c r="L100" s="27">
        <f t="shared" si="17"/>
        <v>1632103.6417388893</v>
      </c>
      <c r="M100" s="27">
        <f t="shared" si="17"/>
        <v>1269335.4333938393</v>
      </c>
      <c r="N100" s="27">
        <f t="shared" si="17"/>
        <v>1575611.363297402</v>
      </c>
      <c r="O100" s="27">
        <f t="shared" si="17"/>
        <v>667576.8860979369</v>
      </c>
      <c r="P100" s="9">
        <f t="shared" si="13"/>
        <v>13841344.75420966</v>
      </c>
    </row>
    <row r="101" spans="1:16" ht="18.75">
      <c r="A101" s="53" t="s">
        <v>0</v>
      </c>
      <c r="B101" s="488" t="s">
        <v>167</v>
      </c>
      <c r="C101" s="65" t="s">
        <v>16</v>
      </c>
      <c r="D101" s="28">
        <f>SUM('㈱塩釜:機船'!D101)</f>
        <v>0</v>
      </c>
      <c r="E101" s="28">
        <f>SUM('㈱塩釜:機船'!E101)</f>
        <v>0</v>
      </c>
      <c r="F101" s="28">
        <f>SUM('㈱塩釜:機船'!F101)</f>
        <v>0</v>
      </c>
      <c r="G101" s="28">
        <f>SUM('㈱塩釜:機船'!G101)</f>
        <v>0</v>
      </c>
      <c r="H101" s="28">
        <f>SUM('㈱塩釜:機船'!H101)</f>
        <v>0</v>
      </c>
      <c r="I101" s="28">
        <f>SUM('㈱塩釜:機船'!I101)</f>
        <v>0</v>
      </c>
      <c r="J101" s="28">
        <f>SUM('㈱塩釜:機船'!J101)</f>
        <v>0</v>
      </c>
      <c r="K101" s="28">
        <f>SUM('㈱塩釜:機船'!K101)</f>
        <v>0</v>
      </c>
      <c r="L101" s="28">
        <f>SUM('㈱塩釜:機船'!L101)</f>
        <v>0</v>
      </c>
      <c r="M101" s="28">
        <f>SUM('㈱塩釜:機船'!M101)</f>
        <v>0</v>
      </c>
      <c r="N101" s="28">
        <f>SUM('㈱塩釜:機船'!N101)</f>
        <v>0</v>
      </c>
      <c r="O101" s="28">
        <f>SUM('㈱塩釜:機船'!O101)</f>
        <v>0</v>
      </c>
      <c r="P101" s="8">
        <f t="shared" si="13"/>
        <v>0</v>
      </c>
    </row>
    <row r="102" spans="1:16" ht="18.75">
      <c r="A102" s="53" t="s">
        <v>0</v>
      </c>
      <c r="B102" s="489"/>
      <c r="C102" s="58" t="s">
        <v>18</v>
      </c>
      <c r="D102" s="18">
        <f>SUM('㈱塩釜:機船'!D102)</f>
        <v>0</v>
      </c>
      <c r="E102" s="18">
        <f>SUM('㈱塩釜:機船'!E102)</f>
        <v>0</v>
      </c>
      <c r="F102" s="18">
        <f>SUM('㈱塩釜:機船'!F102)</f>
        <v>0</v>
      </c>
      <c r="G102" s="18">
        <f>SUM('㈱塩釜:機船'!G102)</f>
        <v>0</v>
      </c>
      <c r="H102" s="18">
        <f>SUM('㈱塩釜:機船'!H102)</f>
        <v>0</v>
      </c>
      <c r="I102" s="18">
        <f>SUM('㈱塩釜:機船'!I102)</f>
        <v>0</v>
      </c>
      <c r="J102" s="18">
        <f>SUM('㈱塩釜:機船'!J102)</f>
        <v>0</v>
      </c>
      <c r="K102" s="18">
        <f>SUM('㈱塩釜:機船'!K102)</f>
        <v>0</v>
      </c>
      <c r="L102" s="18">
        <f>SUM('㈱塩釜:機船'!L102)</f>
        <v>0</v>
      </c>
      <c r="M102" s="18">
        <f>SUM('㈱塩釜:機船'!M102)</f>
        <v>0</v>
      </c>
      <c r="N102" s="18">
        <f>SUM('㈱塩釜:機船'!N102)</f>
        <v>0</v>
      </c>
      <c r="O102" s="18">
        <f>SUM('㈱塩釜:機船'!O102)</f>
        <v>0</v>
      </c>
      <c r="P102" s="9">
        <f t="shared" si="13"/>
        <v>0</v>
      </c>
    </row>
    <row r="103" spans="1:16" ht="18.75">
      <c r="A103" s="54" t="s">
        <v>66</v>
      </c>
      <c r="B103" s="488" t="s">
        <v>188</v>
      </c>
      <c r="C103" s="65" t="s">
        <v>16</v>
      </c>
      <c r="D103" s="28">
        <f>SUM('㈱塩釜:機船'!D103)</f>
        <v>5.3422</v>
      </c>
      <c r="E103" s="28">
        <f>SUM('㈱塩釜:機船'!E103)</f>
        <v>4.297700000000001</v>
      </c>
      <c r="F103" s="28">
        <f>SUM('㈱塩釜:機船'!F103)</f>
        <v>4.2057</v>
      </c>
      <c r="G103" s="28">
        <f>SUM('㈱塩釜:機船'!G103)</f>
        <v>4.076700000000001</v>
      </c>
      <c r="H103" s="28">
        <f>SUM('㈱塩釜:機船'!H103)</f>
        <v>7.8459</v>
      </c>
      <c r="I103" s="28">
        <f>SUM('㈱塩釜:機船'!I103)</f>
        <v>7.134</v>
      </c>
      <c r="J103" s="28">
        <f>SUM('㈱塩釜:機船'!J103)</f>
        <v>1.4005</v>
      </c>
      <c r="K103" s="28">
        <f>SUM('㈱塩釜:機船'!K103)</f>
        <v>0.0668</v>
      </c>
      <c r="L103" s="28">
        <f>SUM('㈱塩釜:機船'!L103)</f>
        <v>2.5242999999999998</v>
      </c>
      <c r="M103" s="28">
        <f>SUM('㈱塩釜:機船'!M103)</f>
        <v>3.7870999999999997</v>
      </c>
      <c r="N103" s="28">
        <f>SUM('㈱塩釜:機船'!N103)</f>
        <v>3.1131</v>
      </c>
      <c r="O103" s="28">
        <f>SUM('㈱塩釜:機船'!O103)</f>
        <v>6.3342</v>
      </c>
      <c r="P103" s="8">
        <f aca="true" t="shared" si="18" ref="P103:P130">SUM(D103:O103)</f>
        <v>50.12820000000001</v>
      </c>
    </row>
    <row r="104" spans="1:16" ht="18.75">
      <c r="A104" s="54" t="s">
        <v>0</v>
      </c>
      <c r="B104" s="489"/>
      <c r="C104" s="58" t="s">
        <v>18</v>
      </c>
      <c r="D104" s="27">
        <f>SUM('㈱塩釜:機船'!D104)</f>
        <v>2113.584317257718</v>
      </c>
      <c r="E104" s="27">
        <f>SUM('㈱塩釜:機船'!E104)</f>
        <v>1983.7992987090124</v>
      </c>
      <c r="F104" s="27">
        <f>SUM('㈱塩釜:機船'!F104)</f>
        <v>2331.379403681706</v>
      </c>
      <c r="G104" s="27">
        <f>SUM('㈱塩釜:機船'!G104)</f>
        <v>2442.112991661298</v>
      </c>
      <c r="H104" s="27">
        <f>SUM('㈱塩釜:機船'!H104)</f>
        <v>3225.2390796983723</v>
      </c>
      <c r="I104" s="27">
        <f>SUM('㈱塩釜:機船'!I104)</f>
        <v>3102.901596236081</v>
      </c>
      <c r="J104" s="27">
        <f>SUM('㈱塩釜:機船'!J104)</f>
        <v>1054.007307216796</v>
      </c>
      <c r="K104" s="27">
        <f>SUM('㈱塩釜:機船'!K104)</f>
        <v>34.40400037210186</v>
      </c>
      <c r="L104" s="27">
        <f>SUM('㈱塩釜:機船'!L104)</f>
        <v>850.3340242193481</v>
      </c>
      <c r="M104" s="27">
        <f>SUM('㈱塩釜:機船'!M104)</f>
        <v>1757.576565364292</v>
      </c>
      <c r="N104" s="27">
        <f>SUM('㈱塩釜:機船'!N104)</f>
        <v>1434.514541750493</v>
      </c>
      <c r="O104" s="27">
        <f>SUM('㈱塩釜:機船'!O104)</f>
        <v>5501.6237413387125</v>
      </c>
      <c r="P104" s="9">
        <f t="shared" si="18"/>
        <v>25831.47686750593</v>
      </c>
    </row>
    <row r="105" spans="1:16" ht="18.75">
      <c r="A105" s="54" t="s">
        <v>0</v>
      </c>
      <c r="B105" s="488" t="s">
        <v>169</v>
      </c>
      <c r="C105" s="65" t="s">
        <v>16</v>
      </c>
      <c r="D105" s="28">
        <f>SUM('㈱塩釜:機船'!D105)</f>
        <v>145.84410000000003</v>
      </c>
      <c r="E105" s="28">
        <f>SUM('㈱塩釜:機船'!E105)</f>
        <v>2.9057</v>
      </c>
      <c r="F105" s="28">
        <f>SUM('㈱塩釜:機船'!F105)</f>
        <v>2.9277</v>
      </c>
      <c r="G105" s="28">
        <f>SUM('㈱塩釜:機船'!G105)</f>
        <v>2.979</v>
      </c>
      <c r="H105" s="28">
        <f>SUM('㈱塩釜:機船'!H105)</f>
        <v>5.1175999999999995</v>
      </c>
      <c r="I105" s="28">
        <f>SUM('㈱塩釜:機船'!I105)</f>
        <v>114.78240000000001</v>
      </c>
      <c r="J105" s="28">
        <f>SUM('㈱塩釜:機船'!J105)</f>
        <v>5.3069</v>
      </c>
      <c r="K105" s="28">
        <f>SUM('㈱塩釜:機船'!K105)</f>
        <v>6.3365</v>
      </c>
      <c r="L105" s="28">
        <f>SUM('㈱塩釜:機船'!L105)</f>
        <v>292.05019999999996</v>
      </c>
      <c r="M105" s="28">
        <f>SUM('㈱塩釜:機船'!M105)</f>
        <v>36.294399999999996</v>
      </c>
      <c r="N105" s="28">
        <f>SUM('㈱塩釜:機船'!N105)</f>
        <v>32.2299</v>
      </c>
      <c r="O105" s="28">
        <f>SUM('㈱塩釜:機船'!O105)</f>
        <v>267.2446</v>
      </c>
      <c r="P105" s="8">
        <f t="shared" si="18"/>
        <v>914.019</v>
      </c>
    </row>
    <row r="106" spans="1:16" ht="18.75">
      <c r="A106" s="54"/>
      <c r="B106" s="489"/>
      <c r="C106" s="58" t="s">
        <v>18</v>
      </c>
      <c r="D106" s="27">
        <f>SUM('㈱塩釜:機船'!D106)</f>
        <v>25975.7486569939</v>
      </c>
      <c r="E106" s="27">
        <f>SUM('㈱塩釜:機船'!E106)</f>
        <v>1467.6315313479104</v>
      </c>
      <c r="F106" s="27">
        <f>SUM('㈱塩釜:機船'!F106)</f>
        <v>1508.726328948915</v>
      </c>
      <c r="G106" s="27">
        <f>SUM('㈱塩釜:機船'!G106)</f>
        <v>1627.4290691921246</v>
      </c>
      <c r="H106" s="27">
        <f>SUM('㈱塩釜:機船'!H106)</f>
        <v>1789.8315569486597</v>
      </c>
      <c r="I106" s="27">
        <f>SUM('㈱塩釜:機船'!I106)</f>
        <v>15080.132008172324</v>
      </c>
      <c r="J106" s="27">
        <f>SUM('㈱塩釜:機船'!J106)</f>
        <v>2293.607012228669</v>
      </c>
      <c r="K106" s="27">
        <f>SUM('㈱塩釜:機船'!K106)</f>
        <v>3077.2880196875712</v>
      </c>
      <c r="L106" s="27">
        <f>SUM('㈱塩釜:機船'!L106)</f>
        <v>21155.39650455123</v>
      </c>
      <c r="M106" s="27">
        <f>SUM('㈱塩釜:機船'!M106)</f>
        <v>7783.372257414399</v>
      </c>
      <c r="N106" s="27">
        <f>SUM('㈱塩釜:機船'!N106)</f>
        <v>10133.529987174985</v>
      </c>
      <c r="O106" s="27">
        <f>SUM('㈱塩釜:機船'!O106)</f>
        <v>61306.21751977445</v>
      </c>
      <c r="P106" s="9">
        <f t="shared" si="18"/>
        <v>153198.91045243514</v>
      </c>
    </row>
    <row r="107" spans="1:16" ht="18.75">
      <c r="A107" s="54" t="s">
        <v>67</v>
      </c>
      <c r="B107" s="488" t="s">
        <v>189</v>
      </c>
      <c r="C107" s="65" t="s">
        <v>16</v>
      </c>
      <c r="D107" s="28">
        <f>SUM('㈱塩釜:機船'!D107)</f>
        <v>0.3656</v>
      </c>
      <c r="E107" s="28">
        <f>SUM('㈱塩釜:機船'!E107)</f>
        <v>0.1016</v>
      </c>
      <c r="F107" s="28">
        <f>SUM('㈱塩釜:機船'!F107)</f>
        <v>0.1455</v>
      </c>
      <c r="G107" s="28">
        <f>SUM('㈱塩釜:機船'!G107)</f>
        <v>0.2777</v>
      </c>
      <c r="H107" s="28">
        <f>SUM('㈱塩釜:機船'!H107)</f>
        <v>0.5784</v>
      </c>
      <c r="I107" s="28">
        <f>SUM('㈱塩釜:機船'!I107)</f>
        <v>0.5443</v>
      </c>
      <c r="J107" s="28">
        <f>SUM('㈱塩釜:機船'!J107)</f>
        <v>0.1183</v>
      </c>
      <c r="K107" s="28">
        <f>SUM('㈱塩釜:機船'!K107)</f>
        <v>0.052</v>
      </c>
      <c r="L107" s="28">
        <f>SUM('㈱塩釜:機船'!L107)</f>
        <v>0.0948</v>
      </c>
      <c r="M107" s="28">
        <f>SUM('㈱塩釜:機船'!M107)</f>
        <v>0.2173</v>
      </c>
      <c r="N107" s="28">
        <f>SUM('㈱塩釜:機船'!N107)</f>
        <v>0.31379999999999997</v>
      </c>
      <c r="O107" s="28">
        <f>SUM('㈱塩釜:機船'!O107)</f>
        <v>0.32989999999999997</v>
      </c>
      <c r="P107" s="8">
        <f t="shared" si="18"/>
        <v>3.1391999999999998</v>
      </c>
    </row>
    <row r="108" spans="1:16" ht="18.75">
      <c r="A108" s="54"/>
      <c r="B108" s="489"/>
      <c r="C108" s="58" t="s">
        <v>18</v>
      </c>
      <c r="D108" s="27">
        <f>SUM('㈱塩釜:機船'!D108)</f>
        <v>1469.248</v>
      </c>
      <c r="E108" s="27">
        <f>SUM('㈱塩釜:機船'!E108)</f>
        <v>616.059</v>
      </c>
      <c r="F108" s="27">
        <f>SUM('㈱塩釜:機船'!F108)</f>
        <v>969.698</v>
      </c>
      <c r="G108" s="27">
        <f>SUM('㈱塩釜:機船'!G108)</f>
        <v>1043.256</v>
      </c>
      <c r="H108" s="27">
        <f>SUM('㈱塩釜:機船'!H108)</f>
        <v>1942.6230058851054</v>
      </c>
      <c r="I108" s="27">
        <f>SUM('㈱塩釜:機船'!I108)</f>
        <v>1793.641</v>
      </c>
      <c r="J108" s="27">
        <f>SUM('㈱塩釜:機船'!J108)</f>
        <v>293.142</v>
      </c>
      <c r="K108" s="27">
        <f>SUM('㈱塩釜:機船'!K108)</f>
        <v>87.749</v>
      </c>
      <c r="L108" s="27">
        <f>SUM('㈱塩釜:機船'!L108)</f>
        <v>403.348</v>
      </c>
      <c r="M108" s="27">
        <f>SUM('㈱塩釜:機船'!M108)</f>
        <v>801.330500322587</v>
      </c>
      <c r="N108" s="27">
        <f>SUM('㈱塩釜:機船'!N108)</f>
        <v>445.24850318321563</v>
      </c>
      <c r="O108" s="27">
        <f>SUM('㈱塩釜:機船'!O108)</f>
        <v>292.4365008272835</v>
      </c>
      <c r="P108" s="9">
        <f t="shared" si="18"/>
        <v>10157.77951021819</v>
      </c>
    </row>
    <row r="109" spans="1:16" ht="18.75">
      <c r="A109" s="54"/>
      <c r="B109" s="488" t="s">
        <v>171</v>
      </c>
      <c r="C109" s="65" t="s">
        <v>16</v>
      </c>
      <c r="D109" s="28">
        <f>SUM('㈱塩釜:機船'!D109)</f>
        <v>0.9774</v>
      </c>
      <c r="E109" s="28">
        <f>SUM('㈱塩釜:機船'!E109)</f>
        <v>1.7139000000000002</v>
      </c>
      <c r="F109" s="28">
        <f>SUM('㈱塩釜:機船'!F109)</f>
        <v>1.1575</v>
      </c>
      <c r="G109" s="28">
        <f>SUM('㈱塩釜:機船'!G109)</f>
        <v>1.7025000000000001</v>
      </c>
      <c r="H109" s="28">
        <f>SUM('㈱塩釜:機船'!H109)</f>
        <v>3.3082</v>
      </c>
      <c r="I109" s="28">
        <f>SUM('㈱塩釜:機船'!I109)</f>
        <v>1.3896000000000002</v>
      </c>
      <c r="J109" s="28">
        <f>SUM('㈱塩釜:機船'!J109)</f>
        <v>1.0139</v>
      </c>
      <c r="K109" s="28">
        <f>SUM('㈱塩釜:機船'!K109)</f>
        <v>1.4484</v>
      </c>
      <c r="L109" s="28">
        <f>SUM('㈱塩釜:機船'!L109)</f>
        <v>1.9043999999999999</v>
      </c>
      <c r="M109" s="28">
        <f>SUM('㈱塩釜:機船'!M109)</f>
        <v>1.2382</v>
      </c>
      <c r="N109" s="28">
        <f>SUM('㈱塩釜:機船'!N109)</f>
        <v>0.4269</v>
      </c>
      <c r="O109" s="28">
        <f>SUM('㈱塩釜:機船'!O109)</f>
        <v>1.3090000000000002</v>
      </c>
      <c r="P109" s="8">
        <f t="shared" si="18"/>
        <v>17.589899999999997</v>
      </c>
    </row>
    <row r="110" spans="1:16" ht="18.75">
      <c r="A110" s="54"/>
      <c r="B110" s="489"/>
      <c r="C110" s="58" t="s">
        <v>18</v>
      </c>
      <c r="D110" s="27">
        <f>SUM('㈱塩釜:機船'!D110)</f>
        <v>1218.5519703703442</v>
      </c>
      <c r="E110" s="27">
        <f>SUM('㈱塩釜:機船'!E110)</f>
        <v>2570.662949432296</v>
      </c>
      <c r="F110" s="27">
        <f>SUM('㈱塩釜:機船'!F110)</f>
        <v>2106.5103306894043</v>
      </c>
      <c r="G110" s="27">
        <f>SUM('㈱塩釜:機船'!G110)</f>
        <v>2837.6480234621094</v>
      </c>
      <c r="H110" s="27">
        <f>SUM('㈱塩釜:機船'!H110)</f>
        <v>4298.488420531767</v>
      </c>
      <c r="I110" s="27">
        <f>SUM('㈱塩釜:機船'!I110)</f>
        <v>1334.7840274681066</v>
      </c>
      <c r="J110" s="27">
        <f>SUM('㈱塩釜:機船'!J110)</f>
        <v>867.6964469369827</v>
      </c>
      <c r="K110" s="27">
        <f>SUM('㈱塩釜:機船'!K110)</f>
        <v>785.2615248327253</v>
      </c>
      <c r="L110" s="27">
        <f>SUM('㈱塩釜:機船'!L110)</f>
        <v>899.4162673562427</v>
      </c>
      <c r="M110" s="27">
        <f>SUM('㈱塩釜:機船'!M110)</f>
        <v>950.4387981412065</v>
      </c>
      <c r="N110" s="27">
        <f>SUM('㈱塩釜:機船'!N110)</f>
        <v>515.2040237257497</v>
      </c>
      <c r="O110" s="27">
        <f>SUM('㈱塩釜:機船'!O110)</f>
        <v>2937.3443591085274</v>
      </c>
      <c r="P110" s="9">
        <f t="shared" si="18"/>
        <v>21322.007142055463</v>
      </c>
    </row>
    <row r="111" spans="1:16" ht="18.75">
      <c r="A111" s="54" t="s">
        <v>68</v>
      </c>
      <c r="B111" s="488" t="s">
        <v>190</v>
      </c>
      <c r="C111" s="65" t="s">
        <v>16</v>
      </c>
      <c r="D111" s="28">
        <f>SUM('㈱塩釜:機船'!D111)</f>
        <v>0</v>
      </c>
      <c r="E111" s="28">
        <f>SUM('㈱塩釜:機船'!E111)</f>
        <v>0</v>
      </c>
      <c r="F111" s="28">
        <f>SUM('㈱塩釜:機船'!F111)</f>
        <v>0</v>
      </c>
      <c r="G111" s="28">
        <f>SUM('㈱塩釜:機船'!G111)</f>
        <v>0</v>
      </c>
      <c r="H111" s="28">
        <f>SUM('㈱塩釜:機船'!H111)</f>
        <v>0</v>
      </c>
      <c r="I111" s="28">
        <f>SUM('㈱塩釜:機船'!I111)</f>
        <v>0</v>
      </c>
      <c r="J111" s="28">
        <f>SUM('㈱塩釜:機船'!J111)</f>
        <v>0</v>
      </c>
      <c r="K111" s="28">
        <f>SUM('㈱塩釜:機船'!K111)</f>
        <v>0</v>
      </c>
      <c r="L111" s="28">
        <f>SUM('㈱塩釜:機船'!L111)</f>
        <v>0</v>
      </c>
      <c r="M111" s="28">
        <f>SUM('㈱塩釜:機船'!M111)</f>
        <v>0</v>
      </c>
      <c r="N111" s="28">
        <f>SUM('㈱塩釜:機船'!N111)</f>
        <v>0</v>
      </c>
      <c r="O111" s="28">
        <f>SUM('㈱塩釜:機船'!O111)</f>
        <v>0</v>
      </c>
      <c r="P111" s="8">
        <f t="shared" si="18"/>
        <v>0</v>
      </c>
    </row>
    <row r="112" spans="1:16" ht="18.75">
      <c r="A112" s="54"/>
      <c r="B112" s="489"/>
      <c r="C112" s="58" t="s">
        <v>18</v>
      </c>
      <c r="D112" s="18">
        <f>SUM('㈱塩釜:機船'!D112)</f>
        <v>0</v>
      </c>
      <c r="E112" s="18">
        <f>SUM('㈱塩釜:機船'!E112)</f>
        <v>0</v>
      </c>
      <c r="F112" s="18">
        <f>SUM('㈱塩釜:機船'!F112)</f>
        <v>0</v>
      </c>
      <c r="G112" s="18">
        <f>SUM('㈱塩釜:機船'!G112)</f>
        <v>0</v>
      </c>
      <c r="H112" s="18">
        <f>SUM('㈱塩釜:機船'!H112)</f>
        <v>0</v>
      </c>
      <c r="I112" s="18">
        <f>SUM('㈱塩釜:機船'!I112)</f>
        <v>0</v>
      </c>
      <c r="J112" s="18">
        <f>SUM('㈱塩釜:機船'!J112)</f>
        <v>0</v>
      </c>
      <c r="K112" s="18">
        <f>SUM('㈱塩釜:機船'!K112)</f>
        <v>0</v>
      </c>
      <c r="L112" s="18">
        <f>SUM('㈱塩釜:機船'!L112)</f>
        <v>0</v>
      </c>
      <c r="M112" s="18">
        <f>SUM('㈱塩釜:機船'!M112)</f>
        <v>0</v>
      </c>
      <c r="N112" s="18">
        <f>SUM('㈱塩釜:機船'!N112)</f>
        <v>0</v>
      </c>
      <c r="O112" s="18">
        <f>SUM('㈱塩釜:機船'!O112)</f>
        <v>0</v>
      </c>
      <c r="P112" s="9">
        <f t="shared" si="18"/>
        <v>0</v>
      </c>
    </row>
    <row r="113" spans="1:16" ht="18.75">
      <c r="A113" s="54"/>
      <c r="B113" s="488" t="s">
        <v>191</v>
      </c>
      <c r="C113" s="65" t="s">
        <v>16</v>
      </c>
      <c r="D113" s="28">
        <f>SUM('㈱塩釜:機船'!D113)</f>
        <v>0.1668</v>
      </c>
      <c r="E113" s="28">
        <f>SUM('㈱塩釜:機船'!E113)</f>
        <v>0.0899</v>
      </c>
      <c r="F113" s="28">
        <f>SUM('㈱塩釜:機船'!F113)</f>
        <v>0.061700000000000005</v>
      </c>
      <c r="G113" s="28">
        <f>SUM('㈱塩釜:機船'!G113)</f>
        <v>0.2798</v>
      </c>
      <c r="H113" s="28">
        <f>SUM('㈱塩釜:機船'!H113)</f>
        <v>0.0477</v>
      </c>
      <c r="I113" s="28">
        <f>SUM('㈱塩釜:機船'!I113)</f>
        <v>0.0726</v>
      </c>
      <c r="J113" s="28">
        <f>SUM('㈱塩釜:機船'!J113)</f>
        <v>0.0061</v>
      </c>
      <c r="K113" s="28">
        <f>SUM('㈱塩釜:機船'!K113)</f>
        <v>0.0087</v>
      </c>
      <c r="L113" s="28">
        <f>SUM('㈱塩釜:機船'!L113)</f>
        <v>0.0195</v>
      </c>
      <c r="M113" s="28">
        <f>SUM('㈱塩釜:機船'!M113)</f>
        <v>0</v>
      </c>
      <c r="N113" s="28">
        <f>SUM('㈱塩釜:機船'!N113)</f>
        <v>0.0121</v>
      </c>
      <c r="O113" s="28">
        <f>SUM('㈱塩釜:機船'!O113)</f>
        <v>0.1059</v>
      </c>
      <c r="P113" s="8">
        <f t="shared" si="18"/>
        <v>0.8708</v>
      </c>
    </row>
    <row r="114" spans="1:16" ht="18.75">
      <c r="A114" s="54"/>
      <c r="B114" s="489"/>
      <c r="C114" s="58" t="s">
        <v>18</v>
      </c>
      <c r="D114" s="27">
        <f>SUM('㈱塩釜:機船'!D114)</f>
        <v>110.34601200352904</v>
      </c>
      <c r="E114" s="27">
        <f>SUM('㈱塩釜:機船'!E114)</f>
        <v>65.79301302473355</v>
      </c>
      <c r="F114" s="27">
        <f>SUM('㈱塩釜:機船'!F114)</f>
        <v>43.41800695333916</v>
      </c>
      <c r="G114" s="27">
        <f>SUM('㈱塩釜:機船'!G114)</f>
        <v>146.54002061282242</v>
      </c>
      <c r="H114" s="27">
        <f>SUM('㈱塩釜:機船'!H114)</f>
        <v>39.81900080475395</v>
      </c>
      <c r="I114" s="27">
        <f>SUM('㈱塩釜:機船'!I114)</f>
        <v>45.79150842309944</v>
      </c>
      <c r="J114" s="27">
        <f>SUM('㈱塩釜:機船'!J114)</f>
        <v>6.521</v>
      </c>
      <c r="K114" s="27">
        <f>SUM('㈱塩釜:機船'!K114)</f>
        <v>4.410000281895352</v>
      </c>
      <c r="L114" s="27">
        <f>SUM('㈱塩釜:機船'!L114)</f>
        <v>7.088000105754748</v>
      </c>
      <c r="M114" s="27">
        <f>SUM('㈱塩釜:機船'!M114)</f>
        <v>0</v>
      </c>
      <c r="N114" s="27">
        <f>SUM('㈱塩釜:機船'!N114)</f>
        <v>21.147000029733007</v>
      </c>
      <c r="O114" s="27">
        <f>SUM('㈱塩釜:機船'!O114)</f>
        <v>148.28100950363878</v>
      </c>
      <c r="P114" s="9">
        <f t="shared" si="18"/>
        <v>639.1545717432996</v>
      </c>
    </row>
    <row r="115" spans="1:16" ht="18.75">
      <c r="A115" s="54" t="s">
        <v>70</v>
      </c>
      <c r="B115" s="488" t="s">
        <v>192</v>
      </c>
      <c r="C115" s="65" t="s">
        <v>16</v>
      </c>
      <c r="D115" s="28">
        <f>SUM('㈱塩釜:機船'!D115)</f>
        <v>0.168</v>
      </c>
      <c r="E115" s="28">
        <f>SUM('㈱塩釜:機船'!E115)</f>
        <v>0.024</v>
      </c>
      <c r="F115" s="28">
        <f>SUM('㈱塩釜:機船'!F115)</f>
        <v>0</v>
      </c>
      <c r="G115" s="28">
        <f>SUM('㈱塩釜:機船'!G115)</f>
        <v>0</v>
      </c>
      <c r="H115" s="28">
        <f>SUM('㈱塩釜:機船'!H115)</f>
        <v>0.96</v>
      </c>
      <c r="I115" s="28">
        <f>SUM('㈱塩釜:機船'!I115)</f>
        <v>0.876</v>
      </c>
      <c r="J115" s="28">
        <f>SUM('㈱塩釜:機船'!J115)</f>
        <v>2.0612</v>
      </c>
      <c r="K115" s="28">
        <f>SUM('㈱塩釜:機船'!K115)</f>
        <v>2.378</v>
      </c>
      <c r="L115" s="28">
        <f>SUM('㈱塩釜:機船'!L115)</f>
        <v>0.4</v>
      </c>
      <c r="M115" s="28">
        <f>SUM('㈱塩釜:機船'!M115)</f>
        <v>0.0484</v>
      </c>
      <c r="N115" s="28">
        <f>SUM('㈱塩釜:機船'!N115)</f>
        <v>0.05</v>
      </c>
      <c r="O115" s="28">
        <f>SUM('㈱塩釜:機船'!O115)</f>
        <v>0.202</v>
      </c>
      <c r="P115" s="8">
        <f t="shared" si="18"/>
        <v>7.1676</v>
      </c>
    </row>
    <row r="116" spans="1:16" ht="18.75">
      <c r="A116" s="54"/>
      <c r="B116" s="489"/>
      <c r="C116" s="58" t="s">
        <v>18</v>
      </c>
      <c r="D116" s="27">
        <f>SUM('㈱塩釜:機船'!D116)</f>
        <v>146.79003107580294</v>
      </c>
      <c r="E116" s="27">
        <f>SUM('㈱塩釜:機船'!E116)</f>
        <v>16.065003180313173</v>
      </c>
      <c r="F116" s="27">
        <f>SUM('㈱塩釜:機船'!F116)</f>
        <v>0</v>
      </c>
      <c r="G116" s="27">
        <f>SUM('㈱塩釜:機船'!G116)</f>
        <v>0</v>
      </c>
      <c r="H116" s="27">
        <f>SUM('㈱塩釜:機船'!H116)</f>
        <v>556.9201451841823</v>
      </c>
      <c r="I116" s="27">
        <f>SUM('㈱塩釜:機船'!I116)</f>
        <v>502.9763913266272</v>
      </c>
      <c r="J116" s="27">
        <f>SUM('㈱塩釜:機船'!J116)</f>
        <v>1185.8704315955881</v>
      </c>
      <c r="K116" s="27">
        <f>SUM('㈱塩釜:機船'!K116)</f>
        <v>1405.5826509436852</v>
      </c>
      <c r="L116" s="27">
        <f>SUM('㈱塩釜:機船'!L116)</f>
        <v>218.82001574234968</v>
      </c>
      <c r="M116" s="27">
        <f>SUM('㈱塩釜:機船'!M116)</f>
        <v>78.56100587249645</v>
      </c>
      <c r="N116" s="27">
        <f>SUM('㈱塩釜:機船'!N116)</f>
        <v>63.840003449028735</v>
      </c>
      <c r="O116" s="27">
        <f>SUM('㈱塩釜:機船'!O116)</f>
        <v>53.55</v>
      </c>
      <c r="P116" s="9">
        <f t="shared" si="18"/>
        <v>4228.975678370074</v>
      </c>
    </row>
    <row r="117" spans="1:16" ht="18.75">
      <c r="A117" s="54"/>
      <c r="B117" s="488" t="s">
        <v>72</v>
      </c>
      <c r="C117" s="65" t="s">
        <v>16</v>
      </c>
      <c r="D117" s="28">
        <f>SUM('㈱塩釜:機船'!D117)</f>
        <v>3.504</v>
      </c>
      <c r="E117" s="28">
        <f>SUM('㈱塩釜:機船'!E117)</f>
        <v>5.0412</v>
      </c>
      <c r="F117" s="28">
        <f>SUM('㈱塩釜:機船'!F117)</f>
        <v>9.4579</v>
      </c>
      <c r="G117" s="28">
        <f>SUM('㈱塩釜:機船'!G117)</f>
        <v>7.243670000000001</v>
      </c>
      <c r="H117" s="28">
        <f>SUM('㈱塩釜:機船'!H117)</f>
        <v>7.3040400000000005</v>
      </c>
      <c r="I117" s="28">
        <f>SUM('㈱塩釜:機船'!I117)</f>
        <v>6.1862</v>
      </c>
      <c r="J117" s="28">
        <f>SUM('㈱塩釜:機船'!J117)</f>
        <v>7.492500000000001</v>
      </c>
      <c r="K117" s="28">
        <f>SUM('㈱塩釜:機船'!K117)</f>
        <v>7.3781</v>
      </c>
      <c r="L117" s="28">
        <f>SUM('㈱塩釜:機船'!L117)</f>
        <v>5.36</v>
      </c>
      <c r="M117" s="28">
        <f>SUM('㈱塩釜:機船'!M117)</f>
        <v>6.31</v>
      </c>
      <c r="N117" s="28">
        <f>SUM('㈱塩釜:機船'!N117)</f>
        <v>6.920000000000001</v>
      </c>
      <c r="O117" s="28">
        <f>SUM('㈱塩釜:機船'!O117)</f>
        <v>10.731599999999998</v>
      </c>
      <c r="P117" s="8">
        <f t="shared" si="18"/>
        <v>82.92921</v>
      </c>
    </row>
    <row r="118" spans="1:16" ht="18.75">
      <c r="A118" s="54"/>
      <c r="B118" s="489"/>
      <c r="C118" s="58" t="s">
        <v>18</v>
      </c>
      <c r="D118" s="27">
        <f>SUM('㈱塩釜:機船'!D118)</f>
        <v>1716.4143567004253</v>
      </c>
      <c r="E118" s="27">
        <f>SUM('㈱塩釜:機船'!E118)</f>
        <v>2437.6384825678333</v>
      </c>
      <c r="F118" s="27">
        <f>SUM('㈱塩釜:機船'!F118)</f>
        <v>4702.656982399343</v>
      </c>
      <c r="G118" s="27">
        <f>SUM('㈱塩釜:機船'!G118)</f>
        <v>4055.039428443444</v>
      </c>
      <c r="H118" s="27">
        <f>SUM('㈱塩釜:機船'!H118)</f>
        <v>4903.561173309362</v>
      </c>
      <c r="I118" s="27">
        <f>SUM('㈱塩釜:機船'!I118)</f>
        <v>4350.933083284345</v>
      </c>
      <c r="J118" s="27">
        <f>SUM('㈱塩釜:機船'!J118)</f>
        <v>5592.621949823064</v>
      </c>
      <c r="K118" s="27">
        <f>SUM('㈱塩釜:機船'!K118)</f>
        <v>5811.677117782684</v>
      </c>
      <c r="L118" s="27">
        <f>SUM('㈱塩釜:機船'!L118)</f>
        <v>3821.0815203185794</v>
      </c>
      <c r="M118" s="27">
        <f>SUM('㈱塩釜:機船'!M118)</f>
        <v>4711.565594705418</v>
      </c>
      <c r="N118" s="27">
        <f>SUM('㈱塩釜:機船'!N118)</f>
        <v>5223.441536008031</v>
      </c>
      <c r="O118" s="27">
        <f>SUM('㈱塩釜:機船'!O118)</f>
        <v>6497.448082741839</v>
      </c>
      <c r="P118" s="9">
        <f t="shared" si="18"/>
        <v>53824.079308084365</v>
      </c>
    </row>
    <row r="119" spans="1:16" ht="18.75">
      <c r="A119" s="54" t="s">
        <v>23</v>
      </c>
      <c r="B119" s="488" t="s">
        <v>193</v>
      </c>
      <c r="C119" s="65" t="s">
        <v>16</v>
      </c>
      <c r="D119" s="28">
        <f>SUM('㈱塩釜:機船'!D119)</f>
        <v>5.4347</v>
      </c>
      <c r="E119" s="28">
        <f>SUM('㈱塩釜:機船'!E119)</f>
        <v>5.9841</v>
      </c>
      <c r="F119" s="28">
        <f>SUM('㈱塩釜:機船'!F119)</f>
        <v>4.8184000000000005</v>
      </c>
      <c r="G119" s="28">
        <f>SUM('㈱塩釜:機船'!G119)</f>
        <v>4.991</v>
      </c>
      <c r="H119" s="28">
        <f>SUM('㈱塩釜:機船'!H119)</f>
        <v>3.7756</v>
      </c>
      <c r="I119" s="28">
        <f>SUM('㈱塩釜:機船'!I119)</f>
        <v>4.4978</v>
      </c>
      <c r="J119" s="28">
        <f>SUM('㈱塩釜:機船'!J119)</f>
        <v>3.2695</v>
      </c>
      <c r="K119" s="28">
        <f>SUM('㈱塩釜:機船'!K119)</f>
        <v>3.9115</v>
      </c>
      <c r="L119" s="28">
        <f>SUM('㈱塩釜:機船'!L119)</f>
        <v>2.9291</v>
      </c>
      <c r="M119" s="28">
        <f>SUM('㈱塩釜:機船'!M119)</f>
        <v>1.2088</v>
      </c>
      <c r="N119" s="28">
        <f>SUM('㈱塩釜:機船'!N119)</f>
        <v>1.3257999999999999</v>
      </c>
      <c r="O119" s="28">
        <f>SUM('㈱塩釜:機船'!O119)</f>
        <v>4.2974</v>
      </c>
      <c r="P119" s="8">
        <f t="shared" si="18"/>
        <v>46.44370000000001</v>
      </c>
    </row>
    <row r="120" spans="1:16" ht="18.75">
      <c r="A120" s="60"/>
      <c r="B120" s="489"/>
      <c r="C120" s="58" t="s">
        <v>18</v>
      </c>
      <c r="D120" s="27">
        <f>SUM('㈱塩釜:機船'!D120)</f>
        <v>2135.9421186583854</v>
      </c>
      <c r="E120" s="27">
        <f>SUM('㈱塩釜:機船'!E120)</f>
        <v>2006.6155421034505</v>
      </c>
      <c r="F120" s="27">
        <f>SUM('㈱塩釜:機船'!F120)</f>
        <v>3503.717300229572</v>
      </c>
      <c r="G120" s="27">
        <f>SUM('㈱塩釜:機船'!G120)</f>
        <v>2601.261905953521</v>
      </c>
      <c r="H120" s="27">
        <f>SUM('㈱塩釜:機船'!H120)</f>
        <v>2499.923699809557</v>
      </c>
      <c r="I120" s="27">
        <f>SUM('㈱塩釜:機船'!I120)</f>
        <v>2425.143918024706</v>
      </c>
      <c r="J120" s="27">
        <f>SUM('㈱塩釜:機船'!J120)</f>
        <v>2703.634481387142</v>
      </c>
      <c r="K120" s="27">
        <f>SUM('㈱塩釜:機船'!K120)</f>
        <v>3259.6685931461375</v>
      </c>
      <c r="L120" s="27">
        <f>SUM('㈱塩釜:機船'!L120)</f>
        <v>2273.7949086816006</v>
      </c>
      <c r="M120" s="27">
        <f>SUM('㈱塩釜:機船'!M120)</f>
        <v>1801.2278843402246</v>
      </c>
      <c r="N120" s="27">
        <f>SUM('㈱塩釜:機船'!N120)</f>
        <v>1900.353107276687</v>
      </c>
      <c r="O120" s="27">
        <f>SUM('㈱塩釜:機船'!O120)</f>
        <v>4195.131688768462</v>
      </c>
      <c r="P120" s="9">
        <f t="shared" si="18"/>
        <v>31306.41514837944</v>
      </c>
    </row>
    <row r="121" spans="1:16" ht="18.75">
      <c r="A121" s="60"/>
      <c r="B121" s="56" t="s">
        <v>20</v>
      </c>
      <c r="C121" s="65" t="s">
        <v>16</v>
      </c>
      <c r="D121" s="28">
        <f>SUM('㈱塩釜:機船'!D121)</f>
        <v>0</v>
      </c>
      <c r="E121" s="28">
        <f>SUM('㈱塩釜:機船'!E121)</f>
        <v>0</v>
      </c>
      <c r="F121" s="28">
        <f>SUM('㈱塩釜:機船'!F121)</f>
        <v>0</v>
      </c>
      <c r="G121" s="28">
        <f>SUM('㈱塩釜:機船'!G121)</f>
        <v>0</v>
      </c>
      <c r="H121" s="28">
        <f>SUM('㈱塩釜:機船'!H121)</f>
        <v>0</v>
      </c>
      <c r="I121" s="28">
        <f>SUM('㈱塩釜:機船'!I121)</f>
        <v>0.0123</v>
      </c>
      <c r="J121" s="28">
        <f>SUM('㈱塩釜:機船'!J121)</f>
        <v>0.0775</v>
      </c>
      <c r="K121" s="28">
        <f>SUM('㈱塩釜:機船'!K121)</f>
        <v>0.543</v>
      </c>
      <c r="L121" s="28">
        <f>SUM('㈱塩釜:機船'!L121)</f>
        <v>0.6102</v>
      </c>
      <c r="M121" s="28">
        <f>SUM('㈱塩釜:機船'!M121)</f>
        <v>0</v>
      </c>
      <c r="N121" s="28">
        <f>SUM('㈱塩釜:機船'!N121)</f>
        <v>0</v>
      </c>
      <c r="O121" s="28">
        <f>SUM('㈱塩釜:機船'!O121)</f>
        <v>0</v>
      </c>
      <c r="P121" s="8">
        <f t="shared" si="18"/>
        <v>1.2429999999999999</v>
      </c>
    </row>
    <row r="122" spans="1:16" ht="18.75">
      <c r="A122" s="60"/>
      <c r="B122" s="58" t="s">
        <v>73</v>
      </c>
      <c r="C122" s="58" t="s">
        <v>18</v>
      </c>
      <c r="D122" s="27">
        <f>SUM('㈱塩釜:機船'!D122)</f>
        <v>0</v>
      </c>
      <c r="E122" s="27">
        <f>SUM('㈱塩釜:機船'!E122)</f>
        <v>0</v>
      </c>
      <c r="F122" s="27">
        <f>SUM('㈱塩釜:機船'!F122)</f>
        <v>0</v>
      </c>
      <c r="G122" s="27">
        <f>SUM('㈱塩釜:機船'!G122)</f>
        <v>0</v>
      </c>
      <c r="H122" s="27">
        <f>SUM('㈱塩釜:機船'!H122)</f>
        <v>0</v>
      </c>
      <c r="I122" s="27">
        <f>SUM('㈱塩釜:機船'!I122)</f>
        <v>23.247</v>
      </c>
      <c r="J122" s="27">
        <f>SUM('㈱塩釜:機船'!J122)</f>
        <v>103.42600137572526</v>
      </c>
      <c r="K122" s="27">
        <f>SUM('㈱塩釜:機船'!K122)</f>
        <v>258.8250277948817</v>
      </c>
      <c r="L122" s="27">
        <f>SUM('㈱塩釜:機船'!L122)</f>
        <v>279.8880201357041</v>
      </c>
      <c r="M122" s="27">
        <f>SUM('㈱塩釜:機船'!M122)</f>
        <v>0</v>
      </c>
      <c r="N122" s="27">
        <f>SUM('㈱塩釜:機船'!N122)</f>
        <v>0</v>
      </c>
      <c r="O122" s="27">
        <f>SUM('㈱塩釜:機船'!O122)</f>
        <v>0</v>
      </c>
      <c r="P122" s="9">
        <f t="shared" si="18"/>
        <v>665.3860493063111</v>
      </c>
    </row>
    <row r="123" spans="1:16" ht="18.75">
      <c r="A123" s="60"/>
      <c r="B123" s="486" t="s">
        <v>194</v>
      </c>
      <c r="C123" s="65" t="s">
        <v>16</v>
      </c>
      <c r="D123" s="28">
        <f>+D101+D103+D105+D107+D109+D111+D113+D115+D117+D119+D121</f>
        <v>161.8028</v>
      </c>
      <c r="E123" s="28">
        <f aca="true" t="shared" si="19" ref="E123:O123">+E101+E103+E105+E107+E109+E111+E113+E115+E117+E119+E121</f>
        <v>20.158099999999997</v>
      </c>
      <c r="F123" s="28">
        <f t="shared" si="19"/>
        <v>22.774400000000004</v>
      </c>
      <c r="G123" s="28">
        <f t="shared" si="19"/>
        <v>21.55037</v>
      </c>
      <c r="H123" s="28">
        <f t="shared" si="19"/>
        <v>28.937440000000002</v>
      </c>
      <c r="I123" s="28">
        <f t="shared" si="19"/>
        <v>135.49520000000004</v>
      </c>
      <c r="J123" s="28">
        <f t="shared" si="19"/>
        <v>20.7464</v>
      </c>
      <c r="K123" s="28">
        <f t="shared" si="19"/>
        <v>22.122999999999998</v>
      </c>
      <c r="L123" s="28">
        <f t="shared" si="19"/>
        <v>305.8925</v>
      </c>
      <c r="M123" s="28">
        <f t="shared" si="19"/>
        <v>49.104200000000006</v>
      </c>
      <c r="N123" s="28">
        <f t="shared" si="19"/>
        <v>44.391600000000004</v>
      </c>
      <c r="O123" s="28">
        <f t="shared" si="19"/>
        <v>290.55460000000005</v>
      </c>
      <c r="P123" s="8">
        <f t="shared" si="18"/>
        <v>1123.53061</v>
      </c>
    </row>
    <row r="124" spans="1:16" ht="18.75">
      <c r="A124" s="59"/>
      <c r="B124" s="487"/>
      <c r="C124" s="58" t="s">
        <v>18</v>
      </c>
      <c r="D124" s="27">
        <f>+D102+D104+D106+D108+D110+D112+D114+D116+D118+D120+D122</f>
        <v>34886.6254630601</v>
      </c>
      <c r="E124" s="27">
        <f aca="true" t="shared" si="20" ref="E124:O124">+E102+E104+E106+E108+E110+E112+E114+E116+E118+E120+E122</f>
        <v>11164.26482036555</v>
      </c>
      <c r="F124" s="27">
        <f t="shared" si="20"/>
        <v>15166.10635290228</v>
      </c>
      <c r="G124" s="27">
        <f t="shared" si="20"/>
        <v>14753.287439325319</v>
      </c>
      <c r="H124" s="27">
        <f t="shared" si="20"/>
        <v>19256.40608217176</v>
      </c>
      <c r="I124" s="27">
        <f t="shared" si="20"/>
        <v>28659.55053293529</v>
      </c>
      <c r="J124" s="27">
        <f t="shared" si="20"/>
        <v>14100.526630563967</v>
      </c>
      <c r="K124" s="27">
        <f t="shared" si="20"/>
        <v>14724.86593484168</v>
      </c>
      <c r="L124" s="27">
        <f t="shared" si="20"/>
        <v>29909.167261110808</v>
      </c>
      <c r="M124" s="27">
        <f t="shared" si="20"/>
        <v>17884.072606160622</v>
      </c>
      <c r="N124" s="27">
        <f t="shared" si="20"/>
        <v>19737.27870259792</v>
      </c>
      <c r="O124" s="27">
        <f t="shared" si="20"/>
        <v>80932.03290206293</v>
      </c>
      <c r="P124" s="9">
        <f t="shared" si="18"/>
        <v>301174.1847280982</v>
      </c>
    </row>
    <row r="125" spans="1:16" ht="18.75">
      <c r="A125" s="53" t="s">
        <v>0</v>
      </c>
      <c r="B125" s="488" t="s">
        <v>74</v>
      </c>
      <c r="C125" s="65" t="s">
        <v>16</v>
      </c>
      <c r="D125" s="28">
        <f>SUM('㈱塩釜:機船'!D125)</f>
        <v>0</v>
      </c>
      <c r="E125" s="28">
        <f>SUM('㈱塩釜:機船'!E125)</f>
        <v>0</v>
      </c>
      <c r="F125" s="28">
        <f>SUM('㈱塩釜:機船'!F125)</f>
        <v>0</v>
      </c>
      <c r="G125" s="28">
        <f>SUM('㈱塩釜:機船'!G125)</f>
        <v>0</v>
      </c>
      <c r="H125" s="28">
        <f>SUM('㈱塩釜:機船'!H125)</f>
        <v>0</v>
      </c>
      <c r="I125" s="28">
        <f>SUM('㈱塩釜:機船'!I125)</f>
        <v>0</v>
      </c>
      <c r="J125" s="28">
        <f>SUM('㈱塩釜:機船'!J125)</f>
        <v>0</v>
      </c>
      <c r="K125" s="28">
        <f>SUM('㈱塩釜:機船'!K125)</f>
        <v>0</v>
      </c>
      <c r="L125" s="28">
        <f>SUM('㈱塩釜:機船'!L125)</f>
        <v>0</v>
      </c>
      <c r="M125" s="28">
        <f>SUM('㈱塩釜:機船'!M125)</f>
        <v>0</v>
      </c>
      <c r="N125" s="28">
        <f>SUM('㈱塩釜:機船'!N125)</f>
        <v>0</v>
      </c>
      <c r="O125" s="28">
        <f>SUM('㈱塩釜:機船'!O125)</f>
        <v>0</v>
      </c>
      <c r="P125" s="8">
        <f t="shared" si="18"/>
        <v>0</v>
      </c>
    </row>
    <row r="126" spans="1:16" ht="18.75">
      <c r="A126" s="53" t="s">
        <v>0</v>
      </c>
      <c r="B126" s="489"/>
      <c r="C126" s="58" t="s">
        <v>18</v>
      </c>
      <c r="D126" s="27">
        <f>SUM('㈱塩釜:機船'!D126)</f>
        <v>0</v>
      </c>
      <c r="E126" s="27">
        <f>SUM('㈱塩釜:機船'!E126)</f>
        <v>0</v>
      </c>
      <c r="F126" s="27">
        <f>SUM('㈱塩釜:機船'!F126)</f>
        <v>0</v>
      </c>
      <c r="G126" s="27">
        <f>SUM('㈱塩釜:機船'!G126)</f>
        <v>0</v>
      </c>
      <c r="H126" s="27">
        <f>SUM('㈱塩釜:機船'!H126)</f>
        <v>0</v>
      </c>
      <c r="I126" s="27">
        <f>SUM('㈱塩釜:機船'!I126)</f>
        <v>0</v>
      </c>
      <c r="J126" s="27">
        <f>SUM('㈱塩釜:機船'!J126)</f>
        <v>0</v>
      </c>
      <c r="K126" s="27">
        <f>SUM('㈱塩釜:機船'!K126)</f>
        <v>0</v>
      </c>
      <c r="L126" s="27">
        <f>SUM('㈱塩釜:機船'!L126)</f>
        <v>0</v>
      </c>
      <c r="M126" s="27">
        <f>SUM('㈱塩釜:機船'!M126)</f>
        <v>0</v>
      </c>
      <c r="N126" s="27">
        <f>SUM('㈱塩釜:機船'!N126)</f>
        <v>0</v>
      </c>
      <c r="O126" s="27">
        <f>SUM('㈱塩釜:機船'!O126)</f>
        <v>0</v>
      </c>
      <c r="P126" s="9">
        <f t="shared" si="18"/>
        <v>0</v>
      </c>
    </row>
    <row r="127" spans="1:16" ht="18.75">
      <c r="A127" s="54" t="s">
        <v>75</v>
      </c>
      <c r="B127" s="488" t="s">
        <v>76</v>
      </c>
      <c r="C127" s="65" t="s">
        <v>16</v>
      </c>
      <c r="D127" s="28">
        <f>SUM('㈱塩釜:機船'!D127)</f>
        <v>0</v>
      </c>
      <c r="E127" s="28">
        <f>SUM('㈱塩釜:機船'!E127)</f>
        <v>0.0154</v>
      </c>
      <c r="F127" s="28">
        <f>SUM('㈱塩釜:機船'!F127)</f>
        <v>0.03</v>
      </c>
      <c r="G127" s="28">
        <f>SUM('㈱塩釜:機船'!G127)</f>
        <v>0</v>
      </c>
      <c r="H127" s="28">
        <f>SUM('㈱塩釜:機船'!H127)</f>
        <v>0</v>
      </c>
      <c r="I127" s="28">
        <f>SUM('㈱塩釜:機船'!I127)</f>
        <v>0</v>
      </c>
      <c r="J127" s="28">
        <f>SUM('㈱塩釜:機船'!J127)</f>
        <v>0</v>
      </c>
      <c r="K127" s="28">
        <f>SUM('㈱塩釜:機船'!K127)</f>
        <v>0</v>
      </c>
      <c r="L127" s="28">
        <f>SUM('㈱塩釜:機船'!L127)</f>
        <v>0</v>
      </c>
      <c r="M127" s="28">
        <f>SUM('㈱塩釜:機船'!M127)</f>
        <v>0</v>
      </c>
      <c r="N127" s="28">
        <f>SUM('㈱塩釜:機船'!N127)</f>
        <v>0</v>
      </c>
      <c r="O127" s="28">
        <f>SUM('㈱塩釜:機船'!O127)</f>
        <v>0</v>
      </c>
      <c r="P127" s="8">
        <f t="shared" si="18"/>
        <v>0.045399999999999996</v>
      </c>
    </row>
    <row r="128" spans="1:16" ht="18.75">
      <c r="A128" s="54"/>
      <c r="B128" s="489"/>
      <c r="C128" s="58" t="s">
        <v>18</v>
      </c>
      <c r="D128" s="27">
        <f>SUM('㈱塩釜:機船'!D128)</f>
        <v>0</v>
      </c>
      <c r="E128" s="27">
        <f>SUM('㈱塩釜:機船'!E128)</f>
        <v>31.983006331525438</v>
      </c>
      <c r="F128" s="27">
        <f>SUM('㈱塩釜:機船'!F128)</f>
        <v>63.00001316089431</v>
      </c>
      <c r="G128" s="27">
        <f>SUM('㈱塩釜:機船'!G128)</f>
        <v>0</v>
      </c>
      <c r="H128" s="27">
        <f>SUM('㈱塩釜:機船'!H128)</f>
        <v>0</v>
      </c>
      <c r="I128" s="27">
        <f>SUM('㈱塩釜:機船'!I128)</f>
        <v>0</v>
      </c>
      <c r="J128" s="27">
        <f>SUM('㈱塩釜:機船'!J128)</f>
        <v>0</v>
      </c>
      <c r="K128" s="27">
        <f>SUM('㈱塩釜:機船'!K128)</f>
        <v>0</v>
      </c>
      <c r="L128" s="27">
        <f>SUM('㈱塩釜:機船'!L128)</f>
        <v>0</v>
      </c>
      <c r="M128" s="27">
        <f>SUM('㈱塩釜:機船'!M128)</f>
        <v>0</v>
      </c>
      <c r="N128" s="27">
        <f>SUM('㈱塩釜:機船'!N128)</f>
        <v>0</v>
      </c>
      <c r="O128" s="27">
        <f>SUM('㈱塩釜:機船'!O128)</f>
        <v>0</v>
      </c>
      <c r="P128" s="9">
        <f t="shared" si="18"/>
        <v>94.98301949241974</v>
      </c>
    </row>
    <row r="129" spans="1:16" ht="18.75">
      <c r="A129" s="54" t="s">
        <v>77</v>
      </c>
      <c r="B129" s="56" t="s">
        <v>20</v>
      </c>
      <c r="C129" s="56" t="s">
        <v>16</v>
      </c>
      <c r="D129" s="29">
        <f>SUM('㈱塩釜:機船'!D129)</f>
        <v>0.0216</v>
      </c>
      <c r="E129" s="29">
        <f>SUM('㈱塩釜:機船'!E129)</f>
        <v>0</v>
      </c>
      <c r="F129" s="29">
        <f>SUM('㈱塩釜:機船'!F129)</f>
        <v>0.2879</v>
      </c>
      <c r="G129" s="29">
        <f>SUM('㈱塩釜:機船'!G129)</f>
        <v>0.1255</v>
      </c>
      <c r="H129" s="29">
        <f>SUM('㈱塩釜:機船'!H129)</f>
        <v>0</v>
      </c>
      <c r="I129" s="29">
        <f>SUM('㈱塩釜:機船'!I129)</f>
        <v>0</v>
      </c>
      <c r="J129" s="29">
        <f>SUM('㈱塩釜:機船'!J129)</f>
        <v>0</v>
      </c>
      <c r="K129" s="29">
        <f>SUM('㈱塩釜:機船'!K129)</f>
        <v>0</v>
      </c>
      <c r="L129" s="29">
        <f>SUM('㈱塩釜:機船'!L129)</f>
        <v>0</v>
      </c>
      <c r="M129" s="29">
        <f>SUM('㈱塩釜:機船'!M129)</f>
        <v>0</v>
      </c>
      <c r="N129" s="29">
        <f>SUM('㈱塩釜:機船'!N129)</f>
        <v>0</v>
      </c>
      <c r="O129" s="29">
        <f>SUM('㈱塩釜:機船'!O129)</f>
        <v>0</v>
      </c>
      <c r="P129" s="13">
        <f t="shared" si="18"/>
        <v>0.435</v>
      </c>
    </row>
    <row r="130" spans="1:16" ht="18.75">
      <c r="A130" s="54"/>
      <c r="B130" s="56" t="s">
        <v>214</v>
      </c>
      <c r="C130" s="65" t="s">
        <v>79</v>
      </c>
      <c r="D130" s="28">
        <f>SUM('㈱塩釜:機船'!D130)</f>
        <v>0</v>
      </c>
      <c r="E130" s="28">
        <f>SUM('㈱塩釜:機船'!E130)</f>
        <v>0</v>
      </c>
      <c r="F130" s="28">
        <f>SUM('㈱塩釜:機船'!F130)</f>
        <v>0</v>
      </c>
      <c r="G130" s="28">
        <f>SUM('㈱塩釜:機船'!G130)</f>
        <v>0</v>
      </c>
      <c r="H130" s="28">
        <f>SUM('㈱塩釜:機船'!H130)</f>
        <v>0</v>
      </c>
      <c r="I130" s="28">
        <f>SUM('㈱塩釜:機船'!I130)</f>
        <v>0</v>
      </c>
      <c r="J130" s="28">
        <f>SUM('㈱塩釜:機船'!J130)</f>
        <v>0</v>
      </c>
      <c r="K130" s="28">
        <f>SUM('㈱塩釜:機船'!K130)</f>
        <v>0</v>
      </c>
      <c r="L130" s="28">
        <f>SUM('㈱塩釜:機船'!L130)</f>
        <v>0</v>
      </c>
      <c r="M130" s="28">
        <f>SUM('㈱塩釜:機船'!M130)</f>
        <v>0</v>
      </c>
      <c r="N130" s="28">
        <f>SUM('㈱塩釜:機船'!N130)</f>
        <v>0</v>
      </c>
      <c r="O130" s="28">
        <f>SUM('㈱塩釜:機船'!O130)</f>
        <v>0</v>
      </c>
      <c r="P130" s="8">
        <f t="shared" si="18"/>
        <v>0</v>
      </c>
    </row>
    <row r="131" spans="1:16" ht="18.75">
      <c r="A131" s="54" t="s">
        <v>23</v>
      </c>
      <c r="B131" s="2"/>
      <c r="C131" s="58" t="s">
        <v>18</v>
      </c>
      <c r="D131" s="27">
        <f>SUM('㈱塩釜:機船'!D131)</f>
        <v>16.002003387662636</v>
      </c>
      <c r="E131" s="27">
        <f>SUM('㈱塩釜:機船'!E131)</f>
        <v>0</v>
      </c>
      <c r="F131" s="27">
        <f>SUM('㈱塩釜:機船'!F131)</f>
        <v>137.86502616824487</v>
      </c>
      <c r="G131" s="27">
        <f>SUM('㈱塩釜:機船'!G131)</f>
        <v>56.44801319534809</v>
      </c>
      <c r="H131" s="27">
        <f>SUM('㈱塩釜:機船'!H131)</f>
        <v>0</v>
      </c>
      <c r="I131" s="27">
        <f>SUM('㈱塩釜:機船'!I131)</f>
        <v>0</v>
      </c>
      <c r="J131" s="27">
        <f>SUM('㈱塩釜:機船'!J131)</f>
        <v>0</v>
      </c>
      <c r="K131" s="27">
        <f>SUM('㈱塩釜:機船'!K131)</f>
        <v>0</v>
      </c>
      <c r="L131" s="27">
        <f>SUM('㈱塩釜:機船'!L131)</f>
        <v>0</v>
      </c>
      <c r="M131" s="27">
        <f>SUM('㈱塩釜:機船'!M131)</f>
        <v>0</v>
      </c>
      <c r="N131" s="27">
        <f>SUM('㈱塩釜:機船'!N131)</f>
        <v>0</v>
      </c>
      <c r="O131" s="27">
        <f>SUM('㈱塩釜:機船'!O131)</f>
        <v>0</v>
      </c>
      <c r="P131" s="9">
        <f aca="true" t="shared" si="21" ref="P131:P137">SUM(D131:O131)</f>
        <v>210.3150427512556</v>
      </c>
    </row>
    <row r="132" spans="1:16" ht="18.75">
      <c r="A132" s="54"/>
      <c r="B132" s="66" t="s">
        <v>0</v>
      </c>
      <c r="C132" s="56" t="s">
        <v>16</v>
      </c>
      <c r="D132" s="29">
        <f>+D125+D127+D129</f>
        <v>0.0216</v>
      </c>
      <c r="E132" s="29">
        <f aca="true" t="shared" si="22" ref="E132:O132">+E125+E127+E129</f>
        <v>0.0154</v>
      </c>
      <c r="F132" s="29">
        <f t="shared" si="22"/>
        <v>0.31789999999999996</v>
      </c>
      <c r="G132" s="29">
        <f t="shared" si="22"/>
        <v>0.1255</v>
      </c>
      <c r="H132" s="29">
        <f t="shared" si="22"/>
        <v>0</v>
      </c>
      <c r="I132" s="29">
        <f t="shared" si="22"/>
        <v>0</v>
      </c>
      <c r="J132" s="29">
        <f t="shared" si="22"/>
        <v>0</v>
      </c>
      <c r="K132" s="29">
        <f t="shared" si="22"/>
        <v>0</v>
      </c>
      <c r="L132" s="29">
        <f t="shared" si="22"/>
        <v>0</v>
      </c>
      <c r="M132" s="29">
        <f t="shared" si="22"/>
        <v>0</v>
      </c>
      <c r="N132" s="29">
        <f t="shared" si="22"/>
        <v>0</v>
      </c>
      <c r="O132" s="29">
        <f t="shared" si="22"/>
        <v>0</v>
      </c>
      <c r="P132" s="13">
        <f t="shared" si="21"/>
        <v>0.4804</v>
      </c>
    </row>
    <row r="133" spans="1:16" ht="18.75">
      <c r="A133" s="60"/>
      <c r="B133" s="67" t="s">
        <v>195</v>
      </c>
      <c r="C133" s="65" t="s">
        <v>79</v>
      </c>
      <c r="D133" s="28">
        <f>D130</f>
        <v>0</v>
      </c>
      <c r="E133" s="28">
        <f aca="true" t="shared" si="23" ref="E133:O133">E130</f>
        <v>0</v>
      </c>
      <c r="F133" s="28">
        <f t="shared" si="23"/>
        <v>0</v>
      </c>
      <c r="G133" s="28">
        <f t="shared" si="23"/>
        <v>0</v>
      </c>
      <c r="H133" s="28">
        <f t="shared" si="23"/>
        <v>0</v>
      </c>
      <c r="I133" s="28">
        <f t="shared" si="23"/>
        <v>0</v>
      </c>
      <c r="J133" s="28">
        <f t="shared" si="23"/>
        <v>0</v>
      </c>
      <c r="K133" s="28">
        <f t="shared" si="23"/>
        <v>0</v>
      </c>
      <c r="L133" s="28">
        <f t="shared" si="23"/>
        <v>0</v>
      </c>
      <c r="M133" s="28">
        <f t="shared" si="23"/>
        <v>0</v>
      </c>
      <c r="N133" s="28">
        <f t="shared" si="23"/>
        <v>0</v>
      </c>
      <c r="O133" s="28">
        <f t="shared" si="23"/>
        <v>0</v>
      </c>
      <c r="P133" s="8">
        <f t="shared" si="21"/>
        <v>0</v>
      </c>
    </row>
    <row r="134" spans="1:16" ht="18.75">
      <c r="A134" s="59"/>
      <c r="B134" s="2"/>
      <c r="C134" s="58" t="s">
        <v>18</v>
      </c>
      <c r="D134" s="27">
        <f>+D126+D128+D131</f>
        <v>16.002003387662636</v>
      </c>
      <c r="E134" s="27">
        <f aca="true" t="shared" si="24" ref="E134:O134">+E126+E128+E131</f>
        <v>31.983006331525438</v>
      </c>
      <c r="F134" s="27">
        <f t="shared" si="24"/>
        <v>200.86503932913917</v>
      </c>
      <c r="G134" s="27">
        <f t="shared" si="24"/>
        <v>56.44801319534809</v>
      </c>
      <c r="H134" s="27">
        <f t="shared" si="24"/>
        <v>0</v>
      </c>
      <c r="I134" s="27">
        <f t="shared" si="24"/>
        <v>0</v>
      </c>
      <c r="J134" s="27">
        <f t="shared" si="24"/>
        <v>0</v>
      </c>
      <c r="K134" s="27">
        <f t="shared" si="24"/>
        <v>0</v>
      </c>
      <c r="L134" s="27">
        <f t="shared" si="24"/>
        <v>0</v>
      </c>
      <c r="M134" s="27">
        <f t="shared" si="24"/>
        <v>0</v>
      </c>
      <c r="N134" s="27">
        <f t="shared" si="24"/>
        <v>0</v>
      </c>
      <c r="O134" s="27">
        <f t="shared" si="24"/>
        <v>0</v>
      </c>
      <c r="P134" s="9">
        <f t="shared" si="21"/>
        <v>305.2980622436753</v>
      </c>
    </row>
    <row r="135" spans="1:16" s="82" customFormat="1" ht="18.75">
      <c r="A135" s="68"/>
      <c r="B135" s="69" t="s">
        <v>0</v>
      </c>
      <c r="C135" s="70" t="s">
        <v>16</v>
      </c>
      <c r="D135" s="30">
        <f>D132+D123+D99</f>
        <v>1225.1014</v>
      </c>
      <c r="E135" s="30">
        <f aca="true" t="shared" si="25" ref="E135:O135">E132+E123+E99</f>
        <v>760.2130999999999</v>
      </c>
      <c r="F135" s="30">
        <f t="shared" si="25"/>
        <v>1280.9113800000002</v>
      </c>
      <c r="G135" s="30">
        <f t="shared" si="25"/>
        <v>2218.85683</v>
      </c>
      <c r="H135" s="30">
        <f t="shared" si="25"/>
        <v>3491.63458</v>
      </c>
      <c r="I135" s="30">
        <f t="shared" si="25"/>
        <v>2497.85455</v>
      </c>
      <c r="J135" s="30">
        <f t="shared" si="25"/>
        <v>2289.3806999999997</v>
      </c>
      <c r="K135" s="30">
        <f t="shared" si="25"/>
        <v>2948.52276</v>
      </c>
      <c r="L135" s="30">
        <f t="shared" si="25"/>
        <v>3308.2606499999993</v>
      </c>
      <c r="M135" s="30">
        <f t="shared" si="25"/>
        <v>1677.3369</v>
      </c>
      <c r="N135" s="30">
        <f t="shared" si="25"/>
        <v>2600.5749800000003</v>
      </c>
      <c r="O135" s="30">
        <f t="shared" si="25"/>
        <v>1174.18488</v>
      </c>
      <c r="P135" s="14">
        <f t="shared" si="21"/>
        <v>25472.83271</v>
      </c>
    </row>
    <row r="136" spans="1:16" s="82" customFormat="1" ht="18.75">
      <c r="A136" s="68"/>
      <c r="B136" s="72" t="s">
        <v>131</v>
      </c>
      <c r="C136" s="73" t="s">
        <v>79</v>
      </c>
      <c r="D136" s="31">
        <f>D133</f>
        <v>0</v>
      </c>
      <c r="E136" s="31">
        <f aca="true" t="shared" si="26" ref="E136:O136">E133</f>
        <v>0</v>
      </c>
      <c r="F136" s="31">
        <f t="shared" si="26"/>
        <v>0</v>
      </c>
      <c r="G136" s="31">
        <f t="shared" si="26"/>
        <v>0</v>
      </c>
      <c r="H136" s="31">
        <f t="shared" si="26"/>
        <v>0</v>
      </c>
      <c r="I136" s="31">
        <f t="shared" si="26"/>
        <v>0</v>
      </c>
      <c r="J136" s="31">
        <f t="shared" si="26"/>
        <v>0</v>
      </c>
      <c r="K136" s="31">
        <f t="shared" si="26"/>
        <v>0</v>
      </c>
      <c r="L136" s="31">
        <f t="shared" si="26"/>
        <v>0</v>
      </c>
      <c r="M136" s="31">
        <f t="shared" si="26"/>
        <v>0</v>
      </c>
      <c r="N136" s="31">
        <f t="shared" si="26"/>
        <v>0</v>
      </c>
      <c r="O136" s="31">
        <f t="shared" si="26"/>
        <v>0</v>
      </c>
      <c r="P136" s="15">
        <f t="shared" si="21"/>
        <v>0</v>
      </c>
    </row>
    <row r="137" spans="1:16" s="82" customFormat="1" ht="19.5" thickBot="1">
      <c r="A137" s="74"/>
      <c r="B137" s="75"/>
      <c r="C137" s="76" t="s">
        <v>18</v>
      </c>
      <c r="D137" s="32">
        <f>D134+D124+D100</f>
        <v>552653.6979999999</v>
      </c>
      <c r="E137" s="32">
        <f aca="true" t="shared" si="27" ref="E137:O137">E134+E124+E100</f>
        <v>428901.5929999999</v>
      </c>
      <c r="F137" s="32">
        <f t="shared" si="27"/>
        <v>728328.6860000001</v>
      </c>
      <c r="G137" s="32">
        <f t="shared" si="27"/>
        <v>1183071.741</v>
      </c>
      <c r="H137" s="32">
        <f t="shared" si="27"/>
        <v>1817707.507</v>
      </c>
      <c r="I137" s="32">
        <f t="shared" si="27"/>
        <v>1207308.3249999997</v>
      </c>
      <c r="J137" s="32">
        <f t="shared" si="27"/>
        <v>1209274.44</v>
      </c>
      <c r="K137" s="32">
        <f t="shared" si="27"/>
        <v>1722488.371</v>
      </c>
      <c r="L137" s="32">
        <f t="shared" si="27"/>
        <v>1662012.8090000001</v>
      </c>
      <c r="M137" s="32">
        <f t="shared" si="27"/>
        <v>1287219.5059999998</v>
      </c>
      <c r="N137" s="32">
        <f t="shared" si="27"/>
        <v>1595348.6419999998</v>
      </c>
      <c r="O137" s="32">
        <f t="shared" si="27"/>
        <v>748508.9189999998</v>
      </c>
      <c r="P137" s="7">
        <f t="shared" si="21"/>
        <v>14142824.236999996</v>
      </c>
    </row>
    <row r="138" spans="15:16" ht="18.75">
      <c r="O138" s="77"/>
      <c r="P138" s="78" t="s">
        <v>92</v>
      </c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25" zoomScaleNormal="50" zoomScaleSheetLayoutView="25" zoomScalePageLayoutView="0" workbookViewId="0" topLeftCell="A1">
      <pane ySplit="3" topLeftCell="A61" activePane="bottomLeft" state="frozen"/>
      <selection pane="topLeft" activeCell="A1" sqref="A1:P1"/>
      <selection pane="bottomLef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45" customWidth="1"/>
    <col min="17" max="16384" width="9.00390625" style="95" customWidth="1"/>
  </cols>
  <sheetData>
    <row r="1" ht="18.75">
      <c r="B1" s="44" t="s">
        <v>0</v>
      </c>
    </row>
    <row r="2" spans="1:15" ht="19.5" thickBot="1">
      <c r="A2" s="12" t="s">
        <v>91</v>
      </c>
      <c r="B2" s="47"/>
      <c r="C2" s="12"/>
      <c r="O2" s="12" t="s">
        <v>90</v>
      </c>
    </row>
    <row r="3" spans="1:16" ht="18.75">
      <c r="A3" s="48"/>
      <c r="B3" s="49"/>
      <c r="C3" s="49"/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">
        <f>SUM('石巻第１:石巻第２'!D4)</f>
        <v>480.1698</v>
      </c>
      <c r="E4" s="1">
        <f>SUM('石巻第１:石巻第２'!E4)</f>
        <v>114.6634</v>
      </c>
      <c r="F4" s="1">
        <f>SUM('石巻第１:石巻第２'!F4)</f>
        <v>0</v>
      </c>
      <c r="G4" s="1">
        <f>SUM('石巻第１:石巻第２'!G4)</f>
        <v>0</v>
      </c>
      <c r="H4" s="1">
        <f>SUM('石巻第１:石巻第２'!H4)</f>
        <v>1.9854</v>
      </c>
      <c r="I4" s="1">
        <f>SUM('石巻第１:石巻第２'!I4)</f>
        <v>109.2569</v>
      </c>
      <c r="J4" s="1">
        <f>SUM('石巻第１:石巻第２'!J4)</f>
        <v>25.3466</v>
      </c>
      <c r="K4" s="1">
        <f>SUM('石巻第１:石巻第２'!K4)</f>
        <v>9.194</v>
      </c>
      <c r="L4" s="1">
        <f>SUM('石巻第１:石巻第２'!L4)</f>
        <v>24.5716</v>
      </c>
      <c r="M4" s="1">
        <f>SUM('石巻第１:石巻第２'!M4)</f>
        <v>49.2254</v>
      </c>
      <c r="N4" s="1">
        <f>SUM('石巻第１:石巻第２'!N4)</f>
        <v>7.2982</v>
      </c>
      <c r="O4" s="1">
        <f>SUM('石巻第１:石巻第２'!O4)</f>
        <v>12.5976</v>
      </c>
      <c r="P4" s="8">
        <f>SUM(D4:O4)</f>
        <v>834.3089</v>
      </c>
    </row>
    <row r="5" spans="1:16" ht="18.75">
      <c r="A5" s="54" t="s">
        <v>17</v>
      </c>
      <c r="B5" s="489"/>
      <c r="C5" s="58" t="s">
        <v>18</v>
      </c>
      <c r="D5" s="2">
        <f>SUM('石巻第１:石巻第２'!D5)</f>
        <v>25405.402</v>
      </c>
      <c r="E5" s="2">
        <f>SUM('石巻第１:石巻第２'!E5)</f>
        <v>8410.028</v>
      </c>
      <c r="F5" s="2">
        <f>SUM('石巻第１:石巻第２'!F5)</f>
        <v>0</v>
      </c>
      <c r="G5" s="2">
        <f>SUM('石巻第１:石巻第２'!G5)</f>
        <v>0</v>
      </c>
      <c r="H5" s="2">
        <f>SUM('石巻第１:石巻第２'!H5)</f>
        <v>1585.618</v>
      </c>
      <c r="I5" s="2">
        <f>SUM('石巻第１:石巻第２'!I5)</f>
        <v>15063.854</v>
      </c>
      <c r="J5" s="2">
        <f>SUM('石巻第１:石巻第２'!J5)</f>
        <v>2791.588</v>
      </c>
      <c r="K5" s="2">
        <f>SUM('石巻第１:石巻第２'!K5)</f>
        <v>1247.38</v>
      </c>
      <c r="L5" s="2">
        <f>SUM('石巻第１:石巻第２'!L5)</f>
        <v>11468.521</v>
      </c>
      <c r="M5" s="2">
        <f>SUM('石巻第１:石巻第２'!M5)</f>
        <v>19012.215</v>
      </c>
      <c r="N5" s="2">
        <f>SUM('石巻第１:石巻第２'!N5)</f>
        <v>2497.63</v>
      </c>
      <c r="O5" s="2">
        <f>SUM('石巻第１:石巻第２'!O5)</f>
        <v>2353.771</v>
      </c>
      <c r="P5" s="9">
        <f>SUM(D5:O5)</f>
        <v>89836.007</v>
      </c>
    </row>
    <row r="6" spans="1:16" ht="18.75">
      <c r="A6" s="54" t="s">
        <v>19</v>
      </c>
      <c r="B6" s="56" t="s">
        <v>20</v>
      </c>
      <c r="C6" s="65" t="s">
        <v>16</v>
      </c>
      <c r="D6" s="1">
        <f>SUM('石巻第１:石巻第２'!D6)</f>
        <v>116.463</v>
      </c>
      <c r="E6" s="1">
        <f>SUM('石巻第１:石巻第２'!E6)</f>
        <v>60.787</v>
      </c>
      <c r="F6" s="1">
        <f>SUM('石巻第１:石巻第２'!F6)</f>
        <v>0.463</v>
      </c>
      <c r="G6" s="1">
        <f>SUM('石巻第１:石巻第２'!G6)</f>
        <v>0</v>
      </c>
      <c r="H6" s="1">
        <f>SUM('石巻第１:石巻第２'!H6)</f>
        <v>799.965</v>
      </c>
      <c r="I6" s="1">
        <f>SUM('石巻第１:石巻第２'!I6)</f>
        <v>203.2722</v>
      </c>
      <c r="J6" s="1">
        <f>SUM('石巻第１:石巻第２'!J6)</f>
        <v>262.38</v>
      </c>
      <c r="K6" s="1">
        <f>SUM('石巻第１:石巻第２'!K6)</f>
        <v>22.241</v>
      </c>
      <c r="L6" s="1">
        <f>SUM('石巻第１:石巻第２'!L6)</f>
        <v>52.587</v>
      </c>
      <c r="M6" s="1">
        <f>SUM('石巻第１:石巻第２'!M6)</f>
        <v>70.374</v>
      </c>
      <c r="N6" s="1">
        <f>SUM('石巻第１:石巻第２'!N6)</f>
        <v>116.957</v>
      </c>
      <c r="O6" s="1">
        <f>SUM('石巻第１:石巻第２'!O6)</f>
        <v>809.482</v>
      </c>
      <c r="P6" s="8">
        <f>SUM(D6:O6)</f>
        <v>2514.9712</v>
      </c>
    </row>
    <row r="7" spans="1:16" ht="18.75">
      <c r="A7" s="54" t="s">
        <v>21</v>
      </c>
      <c r="B7" s="58" t="s">
        <v>153</v>
      </c>
      <c r="C7" s="58" t="s">
        <v>18</v>
      </c>
      <c r="D7" s="2">
        <f>SUM('石巻第１:石巻第２'!D7)</f>
        <v>3766.54</v>
      </c>
      <c r="E7" s="2">
        <f>SUM('石巻第１:石巻第２'!E7)</f>
        <v>2318.895</v>
      </c>
      <c r="F7" s="2">
        <f>SUM('石巻第１:石巻第２'!F7)</f>
        <v>9.723</v>
      </c>
      <c r="G7" s="2">
        <f>SUM('石巻第１:石巻第２'!G7)</f>
        <v>0</v>
      </c>
      <c r="H7" s="2">
        <f>SUM('石巻第１:石巻第２'!H7)</f>
        <v>30632.214</v>
      </c>
      <c r="I7" s="2">
        <f>SUM('石巻第１:石巻第２'!I7)</f>
        <v>5861.619</v>
      </c>
      <c r="J7" s="2">
        <f>SUM('石巻第１:石巻第２'!J7)</f>
        <v>6818.816</v>
      </c>
      <c r="K7" s="2">
        <f>SUM('石巻第１:石巻第２'!K7)</f>
        <v>393.664</v>
      </c>
      <c r="L7" s="2">
        <f>SUM('石巻第１:石巻第２'!L7)</f>
        <v>1081.05</v>
      </c>
      <c r="M7" s="2">
        <f>SUM('石巻第１:石巻第２'!M7)</f>
        <v>1408.733</v>
      </c>
      <c r="N7" s="2">
        <f>SUM('石巻第１:石巻第２'!N7)</f>
        <v>3339.556</v>
      </c>
      <c r="O7" s="2">
        <f>SUM('石巻第１:石巻第２'!O7)</f>
        <v>35835.166</v>
      </c>
      <c r="P7" s="9">
        <f>SUM(D7:O7)</f>
        <v>91465.976</v>
      </c>
    </row>
    <row r="8" spans="1:16" s="46" customFormat="1" ht="18.75">
      <c r="A8" s="53" t="s">
        <v>23</v>
      </c>
      <c r="B8" s="486" t="s">
        <v>114</v>
      </c>
      <c r="C8" s="65" t="s">
        <v>16</v>
      </c>
      <c r="D8" s="1">
        <f>+D4+D6</f>
        <v>596.6328</v>
      </c>
      <c r="E8" s="1">
        <f aca="true" t="shared" si="0" ref="E8:O9">+E4+E6</f>
        <v>175.4504</v>
      </c>
      <c r="F8" s="1">
        <f t="shared" si="0"/>
        <v>0.463</v>
      </c>
      <c r="G8" s="1">
        <f t="shared" si="0"/>
        <v>0</v>
      </c>
      <c r="H8" s="1">
        <f t="shared" si="0"/>
        <v>801.9504000000001</v>
      </c>
      <c r="I8" s="1">
        <f t="shared" si="0"/>
        <v>312.52909999999997</v>
      </c>
      <c r="J8" s="1">
        <f t="shared" si="0"/>
        <v>287.7266</v>
      </c>
      <c r="K8" s="1">
        <f t="shared" si="0"/>
        <v>31.435000000000002</v>
      </c>
      <c r="L8" s="5">
        <f t="shared" si="0"/>
        <v>77.1586</v>
      </c>
      <c r="M8" s="5">
        <f t="shared" si="0"/>
        <v>119.5994</v>
      </c>
      <c r="N8" s="5">
        <f t="shared" si="0"/>
        <v>124.25519999999999</v>
      </c>
      <c r="O8" s="5">
        <f t="shared" si="0"/>
        <v>822.0796</v>
      </c>
      <c r="P8" s="15">
        <f aca="true" t="shared" si="1" ref="P8:P57">SUM(D8:O8)</f>
        <v>3349.2801000000004</v>
      </c>
    </row>
    <row r="9" spans="1:16" s="46" customFormat="1" ht="18.75">
      <c r="A9" s="59"/>
      <c r="B9" s="487"/>
      <c r="C9" s="58" t="s">
        <v>18</v>
      </c>
      <c r="D9" s="2">
        <f>+D5+D7</f>
        <v>29171.942</v>
      </c>
      <c r="E9" s="2">
        <f t="shared" si="0"/>
        <v>10728.923</v>
      </c>
      <c r="F9" s="2">
        <f t="shared" si="0"/>
        <v>9.723</v>
      </c>
      <c r="G9" s="2">
        <f t="shared" si="0"/>
        <v>0</v>
      </c>
      <c r="H9" s="2">
        <f t="shared" si="0"/>
        <v>32217.832</v>
      </c>
      <c r="I9" s="2">
        <f t="shared" si="0"/>
        <v>20925.472999999998</v>
      </c>
      <c r="J9" s="2">
        <f t="shared" si="0"/>
        <v>9610.404</v>
      </c>
      <c r="K9" s="2">
        <f t="shared" si="0"/>
        <v>1641.044</v>
      </c>
      <c r="L9" s="41">
        <f t="shared" si="0"/>
        <v>12549.571</v>
      </c>
      <c r="M9" s="41">
        <f t="shared" si="0"/>
        <v>20420.948</v>
      </c>
      <c r="N9" s="41">
        <f t="shared" si="0"/>
        <v>5837.186</v>
      </c>
      <c r="O9" s="41">
        <f t="shared" si="0"/>
        <v>38188.937</v>
      </c>
      <c r="P9" s="106">
        <f t="shared" si="1"/>
        <v>181301.98299999998</v>
      </c>
    </row>
    <row r="10" spans="1:16" ht="18.75">
      <c r="A10" s="482" t="s">
        <v>198</v>
      </c>
      <c r="B10" s="483"/>
      <c r="C10" s="65" t="s">
        <v>215</v>
      </c>
      <c r="D10" s="1">
        <f>SUM('石巻第１:石巻第２'!D10)</f>
        <v>0</v>
      </c>
      <c r="E10" s="1">
        <f>SUM('石巻第１:石巻第２'!E10)</f>
        <v>0</v>
      </c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0</v>
      </c>
      <c r="I10" s="1">
        <f>SUM('石巻第１:石巻第２'!I10)</f>
        <v>299.1114</v>
      </c>
      <c r="J10" s="1">
        <f>SUM('石巻第１:石巻第２'!J10)</f>
        <v>6158.0632</v>
      </c>
      <c r="K10" s="1">
        <f>SUM('石巻第１:石巻第２'!K10)</f>
        <v>4676.788</v>
      </c>
      <c r="L10" s="1">
        <f>SUM('石巻第１:石巻第２'!L10)</f>
        <v>1720.193</v>
      </c>
      <c r="M10" s="1">
        <f>SUM('石巻第１:石巻第２'!M10)</f>
        <v>0</v>
      </c>
      <c r="N10" s="1">
        <f>SUM('石巻第１:石巻第２'!N10)</f>
        <v>0</v>
      </c>
      <c r="O10" s="1">
        <f>SUM('石巻第１:石巻第２'!O10)</f>
        <v>0</v>
      </c>
      <c r="P10" s="8">
        <f t="shared" si="1"/>
        <v>12854.155599999998</v>
      </c>
    </row>
    <row r="11" spans="1:16" ht="18.75">
      <c r="A11" s="484"/>
      <c r="B11" s="485"/>
      <c r="C11" s="58" t="s">
        <v>18</v>
      </c>
      <c r="D11" s="2">
        <f>SUM('石巻第１:石巻第２'!D11)</f>
        <v>0</v>
      </c>
      <c r="E11" s="2">
        <f>SUM('石巻第１:石巻第２'!E11)</f>
        <v>0</v>
      </c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0</v>
      </c>
      <c r="I11" s="2">
        <f>SUM('石巻第１:石巻第２'!I11)</f>
        <v>58608.994</v>
      </c>
      <c r="J11" s="2">
        <f>SUM('石巻第１:石巻第２'!J11)</f>
        <v>1132441.29</v>
      </c>
      <c r="K11" s="2">
        <f>SUM('石巻第１:石巻第２'!K11)</f>
        <v>901232.403</v>
      </c>
      <c r="L11" s="2">
        <f>SUM('石巻第１:石巻第２'!L11)</f>
        <v>341485.071</v>
      </c>
      <c r="M11" s="2">
        <f>SUM('石巻第１:石巻第２'!M11)</f>
        <v>0</v>
      </c>
      <c r="N11" s="2">
        <f>SUM('石巻第１:石巻第２'!N11)</f>
        <v>0</v>
      </c>
      <c r="O11" s="2">
        <f>SUM('石巻第１:石巻第２'!O11)</f>
        <v>0</v>
      </c>
      <c r="P11" s="9">
        <f t="shared" si="1"/>
        <v>2433767.758</v>
      </c>
    </row>
    <row r="12" spans="1:16" ht="18.75">
      <c r="A12" s="60"/>
      <c r="B12" s="488" t="s">
        <v>26</v>
      </c>
      <c r="C12" s="65" t="s">
        <v>215</v>
      </c>
      <c r="D12" s="1">
        <f>SUM('石巻第１:石巻第２'!D12)</f>
        <v>0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1.815</v>
      </c>
      <c r="I12" s="1">
        <f>SUM('石巻第１:石巻第２'!I12)</f>
        <v>2.537</v>
      </c>
      <c r="J12" s="1">
        <f>SUM('石巻第１:石巻第２'!J12)</f>
        <v>0.109</v>
      </c>
      <c r="K12" s="1">
        <f>SUM('石巻第１:石巻第２'!K12)</f>
        <v>0.271</v>
      </c>
      <c r="L12" s="1">
        <f>SUM('石巻第１:石巻第２'!L12)</f>
        <v>0.056</v>
      </c>
      <c r="M12" s="1">
        <f>SUM('石巻第１:石巻第２'!M12)</f>
        <v>0.04</v>
      </c>
      <c r="N12" s="1">
        <f>SUM('石巻第１:石巻第２'!N12)</f>
        <v>0.03</v>
      </c>
      <c r="O12" s="1">
        <f>SUM('石巻第１:石巻第２'!O12)</f>
        <v>0</v>
      </c>
      <c r="P12" s="8">
        <f t="shared" si="1"/>
        <v>4.8580000000000005</v>
      </c>
    </row>
    <row r="13" spans="1:16" ht="18.75">
      <c r="A13" s="53" t="s">
        <v>0</v>
      </c>
      <c r="B13" s="489"/>
      <c r="C13" s="58" t="s">
        <v>18</v>
      </c>
      <c r="D13" s="2">
        <f>SUM('石巻第１:石巻第２'!D13)</f>
        <v>0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4599.404</v>
      </c>
      <c r="I13" s="2">
        <f>SUM('石巻第１:石巻第２'!I13)</f>
        <v>6404.45</v>
      </c>
      <c r="J13" s="2">
        <f>SUM('石巻第１:石巻第２'!J13)</f>
        <v>283.941</v>
      </c>
      <c r="K13" s="2">
        <f>SUM('石巻第１:石巻第２'!K13)</f>
        <v>564.712</v>
      </c>
      <c r="L13" s="2">
        <f>SUM('石巻第１:石巻第２'!L13)</f>
        <v>90.175</v>
      </c>
      <c r="M13" s="2">
        <f>SUM('石巻第１:石巻第２'!M13)</f>
        <v>109.2</v>
      </c>
      <c r="N13" s="2">
        <f>SUM('石巻第１:石巻第２'!N13)</f>
        <v>37.8</v>
      </c>
      <c r="O13" s="2">
        <f>SUM('石巻第１:石巻第２'!O13)</f>
        <v>0</v>
      </c>
      <c r="P13" s="9">
        <f t="shared" si="1"/>
        <v>12089.681999999999</v>
      </c>
    </row>
    <row r="14" spans="1:16" ht="18.75">
      <c r="A14" s="54" t="s">
        <v>27</v>
      </c>
      <c r="B14" s="488" t="s">
        <v>28</v>
      </c>
      <c r="C14" s="65" t="s">
        <v>16</v>
      </c>
      <c r="D14" s="1">
        <f>SUM('石巻第１:石巻第２'!D14)</f>
        <v>0</v>
      </c>
      <c r="E14" s="1">
        <f>SUM('石巻第１:石巻第２'!E14)</f>
        <v>0</v>
      </c>
      <c r="F14" s="1">
        <f>SUM('石巻第１:石巻第２'!F14)</f>
        <v>0</v>
      </c>
      <c r="G14" s="1">
        <f>SUM('石巻第１:石巻第２'!G14)</f>
        <v>0</v>
      </c>
      <c r="H14" s="1">
        <f>SUM('石巻第１:石巻第２'!H14)</f>
        <v>3.817</v>
      </c>
      <c r="I14" s="1">
        <f>SUM('石巻第１:石巻第２'!I14)</f>
        <v>22.3944</v>
      </c>
      <c r="J14" s="1">
        <f>SUM('石巻第１:石巻第２'!J14)</f>
        <v>2.7892</v>
      </c>
      <c r="K14" s="1">
        <f>SUM('石巻第１:石巻第２'!K14)</f>
        <v>11.9384</v>
      </c>
      <c r="L14" s="1">
        <f>SUM('石巻第１:石巻第２'!L14)</f>
        <v>9.762</v>
      </c>
      <c r="M14" s="1">
        <f>SUM('石巻第１:石巻第２'!M14)</f>
        <v>6.906</v>
      </c>
      <c r="N14" s="1">
        <f>SUM('石巻第１:石巻第２'!N14)</f>
        <v>6.827</v>
      </c>
      <c r="O14" s="1">
        <f>SUM('石巻第１:石巻第２'!O14)</f>
        <v>0.0462</v>
      </c>
      <c r="P14" s="8">
        <f t="shared" si="1"/>
        <v>64.4802</v>
      </c>
    </row>
    <row r="15" spans="1:16" ht="18.75">
      <c r="A15" s="54" t="s">
        <v>0</v>
      </c>
      <c r="B15" s="489"/>
      <c r="C15" s="58" t="s">
        <v>18</v>
      </c>
      <c r="D15" s="2">
        <f>SUM('石巻第１:石巻第２'!D15)</f>
        <v>0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4715.755</v>
      </c>
      <c r="I15" s="2">
        <f>SUM('石巻第１:石巻第２'!I15)</f>
        <v>34300.901</v>
      </c>
      <c r="J15" s="2">
        <f>SUM('石巻第１:石巻第２'!J15)</f>
        <v>4016.199</v>
      </c>
      <c r="K15" s="2">
        <f>SUM('石巻第１:石巻第２'!K15)</f>
        <v>15966.298</v>
      </c>
      <c r="L15" s="2">
        <f>SUM('石巻第１:石巻第２'!L15)</f>
        <v>14138.684</v>
      </c>
      <c r="M15" s="2">
        <f>SUM('石巻第１:石巻第２'!M15)</f>
        <v>7975.21</v>
      </c>
      <c r="N15" s="2">
        <f>SUM('石巻第１:石巻第２'!N15)</f>
        <v>9411.144</v>
      </c>
      <c r="O15" s="2">
        <f>SUM('石巻第１:石巻第２'!O15)</f>
        <v>112.392</v>
      </c>
      <c r="P15" s="9">
        <f t="shared" si="1"/>
        <v>90636.58300000001</v>
      </c>
    </row>
    <row r="16" spans="1:16" ht="18.75">
      <c r="A16" s="54" t="s">
        <v>29</v>
      </c>
      <c r="B16" s="488" t="s">
        <v>30</v>
      </c>
      <c r="C16" s="65" t="s">
        <v>16</v>
      </c>
      <c r="D16" s="1">
        <f>SUM('石巻第１:石巻第２'!D16)</f>
        <v>0</v>
      </c>
      <c r="E16" s="1">
        <f>SUM('石巻第１:石巻第２'!E16)</f>
        <v>0</v>
      </c>
      <c r="F16" s="1">
        <f>SUM('石巻第１:石巻第２'!F16)</f>
        <v>0</v>
      </c>
      <c r="G16" s="1">
        <f>SUM('石巻第１:石巻第２'!G16)</f>
        <v>0</v>
      </c>
      <c r="H16" s="1">
        <f>SUM('石巻第１:石巻第２'!H16)</f>
        <v>0</v>
      </c>
      <c r="I16" s="1">
        <f>SUM('石巻第１:石巻第２'!I16)</f>
        <v>15.336</v>
      </c>
      <c r="J16" s="1">
        <f>SUM('石巻第１:石巻第２'!J16)</f>
        <v>155.556</v>
      </c>
      <c r="K16" s="1">
        <f>SUM('石巻第１:石巻第２'!K16)</f>
        <v>224.372</v>
      </c>
      <c r="L16" s="1">
        <f>SUM('石巻第１:石巻第２'!L16)</f>
        <v>3.093</v>
      </c>
      <c r="M16" s="1">
        <f>SUM('石巻第１:石巻第２'!M16)</f>
        <v>0</v>
      </c>
      <c r="N16" s="1">
        <f>SUM('石巻第１:石巻第２'!N16)</f>
        <v>0</v>
      </c>
      <c r="O16" s="1">
        <f>SUM('石巻第１:石巻第２'!O16)</f>
        <v>0</v>
      </c>
      <c r="P16" s="8">
        <f t="shared" si="1"/>
        <v>398.357</v>
      </c>
    </row>
    <row r="17" spans="1:16" ht="18.75">
      <c r="A17" s="54"/>
      <c r="B17" s="489"/>
      <c r="C17" s="58" t="s">
        <v>18</v>
      </c>
      <c r="D17" s="2">
        <f>SUM('石巻第１:石巻第２'!D17)</f>
        <v>0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7409.584</v>
      </c>
      <c r="J17" s="2">
        <f>SUM('石巻第１:石巻第２'!J17)</f>
        <v>30831.37</v>
      </c>
      <c r="K17" s="2">
        <f>SUM('石巻第１:石巻第２'!K17)</f>
        <v>40684.109</v>
      </c>
      <c r="L17" s="2">
        <f>SUM('石巻第１:石巻第２'!L17)</f>
        <v>705.737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0</v>
      </c>
      <c r="P17" s="9">
        <f t="shared" si="1"/>
        <v>79630.79999999999</v>
      </c>
    </row>
    <row r="18" spans="1:16" ht="18.75">
      <c r="A18" s="54" t="s">
        <v>31</v>
      </c>
      <c r="B18" s="56" t="s">
        <v>108</v>
      </c>
      <c r="C18" s="65" t="s">
        <v>16</v>
      </c>
      <c r="D18" s="1">
        <f>SUM('石巻第１:石巻第２'!D18)</f>
        <v>0</v>
      </c>
      <c r="E18" s="1">
        <f>SUM('石巻第１:石巻第２'!E18)</f>
        <v>0</v>
      </c>
      <c r="F18" s="1">
        <f>SUM('石巻第１:石巻第２'!F18)</f>
        <v>0</v>
      </c>
      <c r="G18" s="1">
        <f>SUM('石巻第１:石巻第２'!G18)</f>
        <v>0</v>
      </c>
      <c r="H18" s="1">
        <f>SUM('石巻第１:石巻第２'!H18)</f>
        <v>0</v>
      </c>
      <c r="I18" s="1">
        <f>SUM('石巻第１:石巻第２'!I18)</f>
        <v>18.17</v>
      </c>
      <c r="J18" s="1">
        <f>SUM('石巻第１:石巻第２'!J18)</f>
        <v>74.225</v>
      </c>
      <c r="K18" s="1">
        <f>SUM('石巻第１:石巻第２'!K18)</f>
        <v>495.686</v>
      </c>
      <c r="L18" s="1">
        <f>SUM('石巻第１:石巻第２'!L18)</f>
        <v>500.011</v>
      </c>
      <c r="M18" s="1">
        <f>SUM('石巻第１:石巻第２'!M18)</f>
        <v>2.633</v>
      </c>
      <c r="N18" s="1">
        <f>SUM('石巻第１:石巻第２'!N18)</f>
        <v>0</v>
      </c>
      <c r="O18" s="1">
        <f>SUM('石巻第１:石巻第２'!O18)</f>
        <v>0</v>
      </c>
      <c r="P18" s="8">
        <f t="shared" si="1"/>
        <v>1090.7250000000001</v>
      </c>
    </row>
    <row r="19" spans="1:16" ht="18.75">
      <c r="A19" s="54"/>
      <c r="B19" s="58" t="s">
        <v>109</v>
      </c>
      <c r="C19" s="58" t="s">
        <v>18</v>
      </c>
      <c r="D19" s="2">
        <f>SUM('石巻第１:石巻第２'!D19)</f>
        <v>0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0</v>
      </c>
      <c r="I19" s="2">
        <f>SUM('石巻第１:石巻第２'!I19)</f>
        <v>6500.425</v>
      </c>
      <c r="J19" s="2">
        <f>SUM('石巻第１:石巻第２'!J19)</f>
        <v>20965.201</v>
      </c>
      <c r="K19" s="2">
        <f>SUM('石巻第１:石巻第２'!K19)</f>
        <v>178056.495</v>
      </c>
      <c r="L19" s="2">
        <f>SUM('石巻第１:石巻第２'!L19)</f>
        <v>196813.936</v>
      </c>
      <c r="M19" s="2">
        <f>SUM('石巻第１:石巻第２'!M19)</f>
        <v>1105.86</v>
      </c>
      <c r="N19" s="2">
        <f>SUM('石巻第１:石巻第２'!N19)</f>
        <v>0</v>
      </c>
      <c r="O19" s="2">
        <f>SUM('石巻第１:石巻第２'!O19)</f>
        <v>0</v>
      </c>
      <c r="P19" s="9">
        <f t="shared" si="1"/>
        <v>403441.91699999996</v>
      </c>
    </row>
    <row r="20" spans="1:16" ht="18.75">
      <c r="A20" s="54" t="s">
        <v>23</v>
      </c>
      <c r="B20" s="488" t="s">
        <v>32</v>
      </c>
      <c r="C20" s="65" t="s">
        <v>16</v>
      </c>
      <c r="D20" s="1">
        <f>SUM('石巻第１:石巻第２'!D20)</f>
        <v>0</v>
      </c>
      <c r="E20" s="1">
        <f>SUM('石巻第１:石巻第２'!E20)</f>
        <v>0</v>
      </c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0</v>
      </c>
      <c r="I20" s="1">
        <f>SUM('石巻第１:石巻第２'!I20)</f>
        <v>1087.347</v>
      </c>
      <c r="J20" s="1">
        <f>SUM('石巻第１:石巻第２'!J20)</f>
        <v>322.604</v>
      </c>
      <c r="K20" s="1">
        <f>SUM('石巻第１:石巻第２'!K20)</f>
        <v>4.953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8">
        <f t="shared" si="1"/>
        <v>1414.904</v>
      </c>
    </row>
    <row r="21" spans="1:16" ht="18.75">
      <c r="A21" s="54"/>
      <c r="B21" s="489"/>
      <c r="C21" s="58" t="s">
        <v>18</v>
      </c>
      <c r="D21" s="2">
        <f>SUM('石巻第１:石巻第２'!D21)</f>
        <v>0</v>
      </c>
      <c r="E21" s="2">
        <f>SUM('石巻第１:石巻第２'!E21)</f>
        <v>0</v>
      </c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0</v>
      </c>
      <c r="I21" s="2">
        <f>SUM('石巻第１:石巻第２'!I21)</f>
        <v>273113.647</v>
      </c>
      <c r="J21" s="2">
        <f>SUM('石巻第１:石巻第２'!J21)</f>
        <v>77868.066</v>
      </c>
      <c r="K21" s="2">
        <f>SUM('石巻第１:石巻第２'!K21)</f>
        <v>1278.575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9">
        <f t="shared" si="1"/>
        <v>352260.288</v>
      </c>
    </row>
    <row r="22" spans="1:16" s="46" customFormat="1" ht="18.75">
      <c r="A22" s="60"/>
      <c r="B22" s="486" t="s">
        <v>114</v>
      </c>
      <c r="C22" s="65" t="s">
        <v>16</v>
      </c>
      <c r="D22" s="1">
        <f>+D12+D14+D16+D18+D20</f>
        <v>0</v>
      </c>
      <c r="E22" s="1">
        <f aca="true" t="shared" si="2" ref="E22:O23">+E12+E14+E16+E18+E20</f>
        <v>0</v>
      </c>
      <c r="F22" s="1">
        <f t="shared" si="2"/>
        <v>0</v>
      </c>
      <c r="G22" s="1">
        <f t="shared" si="2"/>
        <v>0</v>
      </c>
      <c r="H22" s="1">
        <f t="shared" si="2"/>
        <v>5.632</v>
      </c>
      <c r="I22" s="1">
        <f t="shared" si="2"/>
        <v>1145.7844</v>
      </c>
      <c r="J22" s="1">
        <f t="shared" si="2"/>
        <v>555.2832</v>
      </c>
      <c r="K22" s="1">
        <f t="shared" si="2"/>
        <v>737.2203999999999</v>
      </c>
      <c r="L22" s="5">
        <f t="shared" si="2"/>
        <v>512.922</v>
      </c>
      <c r="M22" s="5">
        <f t="shared" si="2"/>
        <v>9.579</v>
      </c>
      <c r="N22" s="5">
        <f t="shared" si="2"/>
        <v>6.857</v>
      </c>
      <c r="O22" s="5">
        <f t="shared" si="2"/>
        <v>0.0462</v>
      </c>
      <c r="P22" s="15">
        <f t="shared" si="1"/>
        <v>2973.3242000000005</v>
      </c>
    </row>
    <row r="23" spans="1:16" s="46" customFormat="1" ht="18.75">
      <c r="A23" s="59"/>
      <c r="B23" s="487"/>
      <c r="C23" s="58" t="s">
        <v>18</v>
      </c>
      <c r="D23" s="2">
        <f>+D13+D15+D17+D19+D21</f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9315.159</v>
      </c>
      <c r="I23" s="2">
        <f t="shared" si="2"/>
        <v>327729.007</v>
      </c>
      <c r="J23" s="2">
        <f t="shared" si="2"/>
        <v>133964.777</v>
      </c>
      <c r="K23" s="2">
        <f>+K13+K15+K17+K19+K21</f>
        <v>236550.189</v>
      </c>
      <c r="L23" s="41">
        <f t="shared" si="2"/>
        <v>211748.53199999998</v>
      </c>
      <c r="M23" s="41">
        <f t="shared" si="2"/>
        <v>9190.27</v>
      </c>
      <c r="N23" s="41">
        <f t="shared" si="2"/>
        <v>9448.944</v>
      </c>
      <c r="O23" s="41">
        <f t="shared" si="2"/>
        <v>112.392</v>
      </c>
      <c r="P23" s="106">
        <f t="shared" si="1"/>
        <v>938059.27</v>
      </c>
    </row>
    <row r="24" spans="1:16" ht="18.75">
      <c r="A24" s="54" t="s">
        <v>0</v>
      </c>
      <c r="B24" s="488" t="s">
        <v>33</v>
      </c>
      <c r="C24" s="65" t="s">
        <v>16</v>
      </c>
      <c r="D24" s="1">
        <f>SUM('石巻第１:石巻第２'!D24)</f>
        <v>0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</v>
      </c>
      <c r="J24" s="1">
        <f>SUM('石巻第１:石巻第２'!J24)</f>
        <v>0.133</v>
      </c>
      <c r="K24" s="1">
        <f>SUM('石巻第１:石巻第２'!K24)</f>
        <v>0</v>
      </c>
      <c r="L24" s="1">
        <f>SUM('石巻第１:石巻第２'!L24)</f>
        <v>0.02</v>
      </c>
      <c r="M24" s="1">
        <f>SUM('石巻第１:石巻第２'!M24)</f>
        <v>0.209</v>
      </c>
      <c r="N24" s="1">
        <f>SUM('石巻第１:石巻第２'!N24)</f>
        <v>0.006</v>
      </c>
      <c r="O24" s="1">
        <f>SUM('石巻第１:石巻第２'!O24)</f>
        <v>0</v>
      </c>
      <c r="P24" s="8">
        <f t="shared" si="1"/>
        <v>0.368</v>
      </c>
    </row>
    <row r="25" spans="1:16" ht="18.75">
      <c r="A25" s="54" t="s">
        <v>34</v>
      </c>
      <c r="B25" s="489"/>
      <c r="C25" s="58" t="s">
        <v>18</v>
      </c>
      <c r="D25" s="2">
        <f>SUM('石巻第１:石巻第２'!D25)</f>
        <v>0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0</v>
      </c>
      <c r="J25" s="2">
        <f>SUM('石巻第１:石巻第２'!J25)</f>
        <v>13.965</v>
      </c>
      <c r="K25" s="2">
        <f>SUM('石巻第１:石巻第２'!K25)</f>
        <v>0</v>
      </c>
      <c r="L25" s="2">
        <f>SUM('石巻第１:石巻第２'!L25)</f>
        <v>15.75</v>
      </c>
      <c r="M25" s="2">
        <f>SUM('石巻第１:石巻第２'!M25)</f>
        <v>139.125</v>
      </c>
      <c r="N25" s="2">
        <f>SUM('石巻第１:石巻第２'!N25)</f>
        <v>2.52</v>
      </c>
      <c r="O25" s="2">
        <f>SUM('石巻第１:石巻第２'!O25)</f>
        <v>0</v>
      </c>
      <c r="P25" s="9">
        <f t="shared" si="1"/>
        <v>171.36</v>
      </c>
    </row>
    <row r="26" spans="1:16" ht="18.75">
      <c r="A26" s="54" t="s">
        <v>35</v>
      </c>
      <c r="B26" s="56" t="s">
        <v>20</v>
      </c>
      <c r="C26" s="65" t="s">
        <v>16</v>
      </c>
      <c r="D26" s="1">
        <f>SUM('石巻第１:石巻第２'!D26)</f>
        <v>0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0.34</v>
      </c>
      <c r="J26" s="1">
        <f>SUM('石巻第１:石巻第２'!J26)</f>
        <v>0.543</v>
      </c>
      <c r="K26" s="1">
        <f>SUM('石巻第１:石巻第２'!K26)</f>
        <v>1.013</v>
      </c>
      <c r="L26" s="1">
        <f>SUM('石巻第１:石巻第２'!L26)</f>
        <v>2.599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8">
        <f t="shared" si="1"/>
        <v>4.495</v>
      </c>
    </row>
    <row r="27" spans="1:16" ht="18.75">
      <c r="A27" s="54" t="s">
        <v>36</v>
      </c>
      <c r="B27" s="58" t="s">
        <v>110</v>
      </c>
      <c r="C27" s="58" t="s">
        <v>18</v>
      </c>
      <c r="D27" s="2">
        <f>SUM('石巻第１:石巻第２'!D27)</f>
        <v>0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22.25</v>
      </c>
      <c r="J27" s="2">
        <f>SUM('石巻第１:石巻第２'!J27)</f>
        <v>30.408</v>
      </c>
      <c r="K27" s="2">
        <f>SUM('石巻第１:石巻第２'!K27)</f>
        <v>109.201</v>
      </c>
      <c r="L27" s="2">
        <f>SUM('石巻第１:石巻第２'!L27)</f>
        <v>149.008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9">
        <f t="shared" si="1"/>
        <v>310.86699999999996</v>
      </c>
    </row>
    <row r="28" spans="1:16" s="46" customFormat="1" ht="18.75">
      <c r="A28" s="53" t="s">
        <v>23</v>
      </c>
      <c r="B28" s="486" t="s">
        <v>114</v>
      </c>
      <c r="C28" s="65" t="s">
        <v>16</v>
      </c>
      <c r="D28" s="1">
        <f>+D24+D26</f>
        <v>0</v>
      </c>
      <c r="E28" s="1">
        <f aca="true" t="shared" si="3" ref="E28:O29">+E24+E26</f>
        <v>0</v>
      </c>
      <c r="F28" s="1">
        <f>+F24+F26</f>
        <v>0</v>
      </c>
      <c r="G28" s="1">
        <f t="shared" si="3"/>
        <v>0</v>
      </c>
      <c r="H28" s="1">
        <f t="shared" si="3"/>
        <v>0</v>
      </c>
      <c r="I28" s="1">
        <f t="shared" si="3"/>
        <v>0.34</v>
      </c>
      <c r="J28" s="1">
        <f>+J24+J26</f>
        <v>0.676</v>
      </c>
      <c r="K28" s="1">
        <f t="shared" si="3"/>
        <v>1.013</v>
      </c>
      <c r="L28" s="5">
        <f t="shared" si="3"/>
        <v>2.619</v>
      </c>
      <c r="M28" s="5">
        <f t="shared" si="3"/>
        <v>0.209</v>
      </c>
      <c r="N28" s="5">
        <f t="shared" si="3"/>
        <v>0.006</v>
      </c>
      <c r="O28" s="5">
        <f t="shared" si="3"/>
        <v>0</v>
      </c>
      <c r="P28" s="15">
        <f t="shared" si="1"/>
        <v>4.8629999999999995</v>
      </c>
    </row>
    <row r="29" spans="1:16" s="46" customFormat="1" ht="18.75">
      <c r="A29" s="59"/>
      <c r="B29" s="487"/>
      <c r="C29" s="58" t="s">
        <v>18</v>
      </c>
      <c r="D29" s="2">
        <f>+D25+D27</f>
        <v>0</v>
      </c>
      <c r="E29" s="2">
        <f t="shared" si="3"/>
        <v>0</v>
      </c>
      <c r="F29" s="2">
        <f>+F25+F27</f>
        <v>0</v>
      </c>
      <c r="G29" s="2">
        <f t="shared" si="3"/>
        <v>0</v>
      </c>
      <c r="H29" s="2">
        <f t="shared" si="3"/>
        <v>0</v>
      </c>
      <c r="I29" s="2">
        <f t="shared" si="3"/>
        <v>22.25</v>
      </c>
      <c r="J29" s="2">
        <f>+J25+J27</f>
        <v>44.373000000000005</v>
      </c>
      <c r="K29" s="2">
        <f t="shared" si="3"/>
        <v>109.201</v>
      </c>
      <c r="L29" s="41">
        <f t="shared" si="3"/>
        <v>164.758</v>
      </c>
      <c r="M29" s="41">
        <f t="shared" si="3"/>
        <v>139.125</v>
      </c>
      <c r="N29" s="41">
        <f t="shared" si="3"/>
        <v>2.52</v>
      </c>
      <c r="O29" s="41">
        <f t="shared" si="3"/>
        <v>0</v>
      </c>
      <c r="P29" s="106">
        <f t="shared" si="1"/>
        <v>482.227</v>
      </c>
    </row>
    <row r="30" spans="1:16" ht="18.75">
      <c r="A30" s="54" t="s">
        <v>0</v>
      </c>
      <c r="B30" s="488" t="s">
        <v>37</v>
      </c>
      <c r="C30" s="65" t="s">
        <v>16</v>
      </c>
      <c r="D30" s="1">
        <f>SUM('石巻第１:石巻第２'!D30)</f>
        <v>654.5206</v>
      </c>
      <c r="E30" s="1">
        <f>SUM('石巻第１:石巻第２'!E30)</f>
        <v>640.1727</v>
      </c>
      <c r="F30" s="1">
        <f>SUM('石巻第１:石巻第２'!F30)</f>
        <v>406.8716</v>
      </c>
      <c r="G30" s="1">
        <f>SUM('石巻第１:石巻第２'!G30)</f>
        <v>227.528</v>
      </c>
      <c r="H30" s="1">
        <f>SUM('石巻第１:石巻第２'!H30)</f>
        <v>47.0354</v>
      </c>
      <c r="I30" s="1">
        <f>SUM('石巻第１:石巻第２'!I30)</f>
        <v>43.5638</v>
      </c>
      <c r="J30" s="1">
        <f>SUM('石巻第１:石巻第２'!J30)</f>
        <v>7.4326</v>
      </c>
      <c r="K30" s="1">
        <f>SUM('石巻第１:石巻第２'!K30)</f>
        <v>24.46</v>
      </c>
      <c r="L30" s="1">
        <f>SUM('石巻第１:石巻第２'!L30)</f>
        <v>58.4896</v>
      </c>
      <c r="M30" s="1">
        <f>SUM('石巻第１:石巻第２'!M30)</f>
        <v>179.845</v>
      </c>
      <c r="N30" s="1">
        <f>SUM('石巻第１:石巻第２'!N30)</f>
        <v>211.5892</v>
      </c>
      <c r="O30" s="1">
        <f>SUM('石巻第１:石巻第２'!O30)</f>
        <v>51.593</v>
      </c>
      <c r="P30" s="8">
        <f t="shared" si="1"/>
        <v>2553.1014999999993</v>
      </c>
    </row>
    <row r="31" spans="1:16" ht="18.75">
      <c r="A31" s="54" t="s">
        <v>38</v>
      </c>
      <c r="B31" s="489"/>
      <c r="C31" s="58" t="s">
        <v>18</v>
      </c>
      <c r="D31" s="2">
        <f>SUM('石巻第１:石巻第２'!D31)</f>
        <v>128736.137</v>
      </c>
      <c r="E31" s="2">
        <f>SUM('石巻第１:石巻第２'!E31)</f>
        <v>96636.693</v>
      </c>
      <c r="F31" s="2">
        <f>SUM('石巻第１:石巻第２'!F31)</f>
        <v>59019.66</v>
      </c>
      <c r="G31" s="2">
        <f>SUM('石巻第１:石巻第２'!G31)</f>
        <v>30136.252</v>
      </c>
      <c r="H31" s="2">
        <f>SUM('石巻第１:石巻第２'!H31)</f>
        <v>4684.464</v>
      </c>
      <c r="I31" s="2">
        <f>SUM('石巻第１:石巻第２'!I31)</f>
        <v>4410.134</v>
      </c>
      <c r="J31" s="2">
        <f>SUM('石巻第１:石巻第２'!J31)</f>
        <v>1201.282</v>
      </c>
      <c r="K31" s="2">
        <f>SUM('石巻第１:石巻第２'!K31)</f>
        <v>3873.975</v>
      </c>
      <c r="L31" s="2">
        <f>SUM('石巻第１:石巻第２'!L31)</f>
        <v>10805.93</v>
      </c>
      <c r="M31" s="2">
        <f>SUM('石巻第１:石巻第２'!M31)</f>
        <v>30845.849</v>
      </c>
      <c r="N31" s="2">
        <f>SUM('石巻第１:石巻第２'!N31)</f>
        <v>40016.515</v>
      </c>
      <c r="O31" s="2">
        <f>SUM('石巻第１:石巻第２'!O31)</f>
        <v>14009.628</v>
      </c>
      <c r="P31" s="9">
        <f t="shared" si="1"/>
        <v>424376.519</v>
      </c>
    </row>
    <row r="32" spans="1:16" ht="18.75">
      <c r="A32" s="54" t="s">
        <v>0</v>
      </c>
      <c r="B32" s="488" t="s">
        <v>39</v>
      </c>
      <c r="C32" s="65" t="s">
        <v>16</v>
      </c>
      <c r="D32" s="1">
        <f>SUM('石巻第１:石巻第２'!D32)</f>
        <v>76.4996</v>
      </c>
      <c r="E32" s="1">
        <f>SUM('石巻第１:石巻第２'!E32)</f>
        <v>863.262</v>
      </c>
      <c r="F32" s="1">
        <f>SUM('石巻第１:石巻第２'!F32)</f>
        <v>1879.3824</v>
      </c>
      <c r="G32" s="1">
        <f>SUM('石巻第１:石巻第２'!G32)</f>
        <v>362.1966</v>
      </c>
      <c r="H32" s="1">
        <f>SUM('石巻第１:石巻第２'!H32)</f>
        <v>78.0326</v>
      </c>
      <c r="I32" s="1">
        <f>SUM('石巻第１:石巻第２'!I32)</f>
        <v>6.5754</v>
      </c>
      <c r="J32" s="1">
        <f>SUM('石巻第１:石巻第２'!J32)</f>
        <v>0.47</v>
      </c>
      <c r="K32" s="1">
        <f>SUM('石巻第１:石巻第２'!K32)</f>
        <v>0.235</v>
      </c>
      <c r="L32" s="1">
        <f>SUM('石巻第１:石巻第２'!L32)</f>
        <v>2.2554</v>
      </c>
      <c r="M32" s="1">
        <f>SUM('石巻第１:石巻第２'!M32)</f>
        <v>25.0056</v>
      </c>
      <c r="N32" s="1">
        <f>SUM('石巻第１:石巻第２'!N32)</f>
        <v>47.0586</v>
      </c>
      <c r="O32" s="1">
        <f>SUM('石巻第１:石巻第２'!O32)</f>
        <v>39.0468</v>
      </c>
      <c r="P32" s="8">
        <f t="shared" si="1"/>
        <v>3380.0199999999995</v>
      </c>
    </row>
    <row r="33" spans="1:16" ht="18.75">
      <c r="A33" s="54" t="s">
        <v>40</v>
      </c>
      <c r="B33" s="489"/>
      <c r="C33" s="58" t="s">
        <v>18</v>
      </c>
      <c r="D33" s="2">
        <f>SUM('石巻第１:石巻第２'!D33)</f>
        <v>2535.122</v>
      </c>
      <c r="E33" s="2">
        <f>SUM('石巻第１:石巻第２'!E33)</f>
        <v>28093.161</v>
      </c>
      <c r="F33" s="2">
        <f>SUM('石巻第１:石巻第２'!F33)</f>
        <v>57191.58</v>
      </c>
      <c r="G33" s="2">
        <f>SUM('石巻第１:石巻第２'!G33)</f>
        <v>11778.551</v>
      </c>
      <c r="H33" s="2">
        <f>SUM('石巻第１:石巻第２'!H33)</f>
        <v>2220.828</v>
      </c>
      <c r="I33" s="2">
        <f>SUM('石巻第１:石巻第２'!I33)</f>
        <v>196.02</v>
      </c>
      <c r="J33" s="2">
        <f>SUM('石巻第１:石巻第２'!J33)</f>
        <v>64.68</v>
      </c>
      <c r="K33" s="2">
        <f>SUM('石巻第１:石巻第２'!K33)</f>
        <v>43.89</v>
      </c>
      <c r="L33" s="2">
        <f>SUM('石巻第１:石巻第２'!L33)</f>
        <v>294.652</v>
      </c>
      <c r="M33" s="2">
        <f>SUM('石巻第１:石巻第２'!M33)</f>
        <v>1739.917</v>
      </c>
      <c r="N33" s="2">
        <f>SUM('石巻第１:石巻第２'!N33)</f>
        <v>3308.672</v>
      </c>
      <c r="O33" s="2">
        <f>SUM('石巻第１:石巻第２'!O33)</f>
        <v>2854.587</v>
      </c>
      <c r="P33" s="9">
        <f t="shared" si="1"/>
        <v>110321.65999999999</v>
      </c>
    </row>
    <row r="34" spans="1:16" ht="18.75">
      <c r="A34" s="54"/>
      <c r="B34" s="56" t="s">
        <v>20</v>
      </c>
      <c r="C34" s="65" t="s">
        <v>16</v>
      </c>
      <c r="D34" s="1">
        <f>SUM('石巻第１:石巻第２'!D34)</f>
        <v>545.088</v>
      </c>
      <c r="E34" s="1">
        <f>SUM('石巻第１:石巻第２'!E34)</f>
        <v>994.203</v>
      </c>
      <c r="F34" s="1">
        <f>SUM('石巻第１:石巻第２'!F34)</f>
        <v>748.2956</v>
      </c>
      <c r="G34" s="1">
        <f>SUM('石巻第１:石巻第２'!G34)</f>
        <v>415.666</v>
      </c>
      <c r="H34" s="1">
        <f>SUM('石巻第１:石巻第２'!H34)</f>
        <v>278.883</v>
      </c>
      <c r="I34" s="1">
        <f>SUM('石巻第１:石巻第２'!I34)</f>
        <v>46.621</v>
      </c>
      <c r="J34" s="1">
        <f>SUM('石巻第１:石巻第２'!J34)</f>
        <v>0</v>
      </c>
      <c r="K34" s="1">
        <f>SUM('石巻第１:石巻第２'!K34)</f>
        <v>0</v>
      </c>
      <c r="L34" s="1">
        <f>SUM('石巻第１:石巻第２'!L34)</f>
        <v>198.269</v>
      </c>
      <c r="M34" s="1">
        <f>SUM('石巻第１:石巻第２'!M34)</f>
        <v>317.704</v>
      </c>
      <c r="N34" s="1">
        <f>SUM('石巻第１:石巻第２'!N34)</f>
        <v>503.042</v>
      </c>
      <c r="O34" s="1">
        <f>SUM('石巻第１:石巻第２'!O34)</f>
        <v>209.955</v>
      </c>
      <c r="P34" s="8">
        <f t="shared" si="1"/>
        <v>4257.7266</v>
      </c>
    </row>
    <row r="35" spans="1:16" ht="18.75">
      <c r="A35" s="54" t="s">
        <v>23</v>
      </c>
      <c r="B35" s="58" t="s">
        <v>111</v>
      </c>
      <c r="C35" s="58" t="s">
        <v>18</v>
      </c>
      <c r="D35" s="2">
        <f>SUM('石巻第１:石巻第２'!D35)</f>
        <v>13397.281</v>
      </c>
      <c r="E35" s="2">
        <f>SUM('石巻第１:石巻第２'!E35)</f>
        <v>103058.344</v>
      </c>
      <c r="F35" s="2">
        <f>SUM('石巻第１:石巻第２'!F35)</f>
        <v>100004.361</v>
      </c>
      <c r="G35" s="2">
        <f>SUM('石巻第１:石巻第２'!G35)</f>
        <v>25011.244</v>
      </c>
      <c r="H35" s="2">
        <f>SUM('石巻第１:石巻第２'!H35)</f>
        <v>8118.277</v>
      </c>
      <c r="I35" s="2">
        <f>SUM('石巻第１:石巻第２'!I35)</f>
        <v>1039.907</v>
      </c>
      <c r="J35" s="2">
        <f>SUM('石巻第１:石巻第２'!J35)</f>
        <v>0</v>
      </c>
      <c r="K35" s="2">
        <f>SUM('石巻第１:石巻第２'!K35)</f>
        <v>0</v>
      </c>
      <c r="L35" s="2">
        <f>SUM('石巻第１:石巻第２'!L35)</f>
        <v>5611.215</v>
      </c>
      <c r="M35" s="2">
        <f>SUM('石巻第１:石巻第２'!M35)</f>
        <v>10570.215</v>
      </c>
      <c r="N35" s="2">
        <f>SUM('石巻第１:石巻第２'!N35)</f>
        <v>15262.478</v>
      </c>
      <c r="O35" s="2">
        <f>SUM('石巻第１:石巻第２'!O35)</f>
        <v>5347.955</v>
      </c>
      <c r="P35" s="9">
        <f t="shared" si="1"/>
        <v>287421.27700000006</v>
      </c>
    </row>
    <row r="36" spans="1:16" s="46" customFormat="1" ht="18.75">
      <c r="A36" s="60"/>
      <c r="B36" s="486" t="s">
        <v>107</v>
      </c>
      <c r="C36" s="65" t="s">
        <v>16</v>
      </c>
      <c r="D36" s="1">
        <f>+D30+D32+D34</f>
        <v>1276.1082</v>
      </c>
      <c r="E36" s="1">
        <f aca="true" t="shared" si="4" ref="E36:N37">+E30+E32+E34</f>
        <v>2497.6376999999998</v>
      </c>
      <c r="F36" s="1">
        <f t="shared" si="4"/>
        <v>3034.5496</v>
      </c>
      <c r="G36" s="1">
        <f t="shared" si="4"/>
        <v>1005.3906</v>
      </c>
      <c r="H36" s="1">
        <f t="shared" si="4"/>
        <v>403.951</v>
      </c>
      <c r="I36" s="1">
        <f t="shared" si="4"/>
        <v>96.7602</v>
      </c>
      <c r="J36" s="1">
        <f>+J30+J32+J34</f>
        <v>7.9026</v>
      </c>
      <c r="K36" s="1">
        <f t="shared" si="4"/>
        <v>24.695</v>
      </c>
      <c r="L36" s="5">
        <f t="shared" si="4"/>
        <v>259.014</v>
      </c>
      <c r="M36" s="5">
        <f t="shared" si="4"/>
        <v>522.5545999999999</v>
      </c>
      <c r="N36" s="5">
        <f t="shared" si="4"/>
        <v>761.6898</v>
      </c>
      <c r="O36" s="5">
        <f>+O30+O32+O34</f>
        <v>300.5948</v>
      </c>
      <c r="P36" s="15">
        <f t="shared" si="1"/>
        <v>10190.8481</v>
      </c>
    </row>
    <row r="37" spans="1:16" s="46" customFormat="1" ht="18.75">
      <c r="A37" s="59"/>
      <c r="B37" s="487"/>
      <c r="C37" s="58" t="s">
        <v>18</v>
      </c>
      <c r="D37" s="2">
        <f>+D31+D33+D35</f>
        <v>144668.53999999998</v>
      </c>
      <c r="E37" s="2">
        <f t="shared" si="4"/>
        <v>227788.19799999997</v>
      </c>
      <c r="F37" s="2">
        <f t="shared" si="4"/>
        <v>216215.60100000002</v>
      </c>
      <c r="G37" s="2">
        <f t="shared" si="4"/>
        <v>66926.04699999999</v>
      </c>
      <c r="H37" s="2">
        <f t="shared" si="4"/>
        <v>15023.569</v>
      </c>
      <c r="I37" s="2">
        <f t="shared" si="4"/>
        <v>5646.061000000001</v>
      </c>
      <c r="J37" s="2">
        <f>+J31+J33+J35</f>
        <v>1265.962</v>
      </c>
      <c r="K37" s="2">
        <f t="shared" si="4"/>
        <v>3917.865</v>
      </c>
      <c r="L37" s="41">
        <f t="shared" si="4"/>
        <v>16711.797</v>
      </c>
      <c r="M37" s="41">
        <f t="shared" si="4"/>
        <v>43155.981</v>
      </c>
      <c r="N37" s="41">
        <f t="shared" si="4"/>
        <v>58587.66499999999</v>
      </c>
      <c r="O37" s="41">
        <f>+O31+O33+O35</f>
        <v>22212.17</v>
      </c>
      <c r="P37" s="106">
        <f t="shared" si="1"/>
        <v>822119.4560000001</v>
      </c>
    </row>
    <row r="38" spans="1:16" ht="18.75">
      <c r="A38" s="482" t="s">
        <v>199</v>
      </c>
      <c r="B38" s="483"/>
      <c r="C38" s="65" t="s">
        <v>16</v>
      </c>
      <c r="D38" s="1">
        <f>SUM('石巻第１:石巻第２'!D38)</f>
        <v>0.124</v>
      </c>
      <c r="E38" s="1">
        <f>SUM('石巻第１:石巻第２'!E38)</f>
        <v>0</v>
      </c>
      <c r="F38" s="1">
        <f>SUM('石巻第１:石巻第２'!F38)</f>
        <v>0</v>
      </c>
      <c r="G38" s="1">
        <f>SUM('石巻第１:石巻第２'!G38)</f>
        <v>0.042</v>
      </c>
      <c r="H38" s="1">
        <f>SUM('石巻第１:石巻第２'!H38)</f>
        <v>0.0722</v>
      </c>
      <c r="I38" s="1">
        <f>SUM('石巻第１:石巻第２'!I38)</f>
        <v>17.4968</v>
      </c>
      <c r="J38" s="1">
        <f>SUM('石巻第１:石巻第２'!J38)</f>
        <v>38.2038</v>
      </c>
      <c r="K38" s="1">
        <f>SUM('石巻第１:石巻第２'!K38)</f>
        <v>97.5242</v>
      </c>
      <c r="L38" s="1">
        <f>SUM('石巻第１:石巻第２'!L38)</f>
        <v>59.6376</v>
      </c>
      <c r="M38" s="1">
        <f>SUM('石巻第１:石巻第２'!M38)</f>
        <v>152.6818</v>
      </c>
      <c r="N38" s="1">
        <f>SUM('石巻第１:石巻第２'!N38)</f>
        <v>64.284</v>
      </c>
      <c r="O38" s="1">
        <f>SUM('石巻第１:石巻第２'!O38)</f>
        <v>3.7502</v>
      </c>
      <c r="P38" s="8">
        <f t="shared" si="1"/>
        <v>433.8166</v>
      </c>
    </row>
    <row r="39" spans="1:16" ht="18.75">
      <c r="A39" s="484"/>
      <c r="B39" s="485"/>
      <c r="C39" s="58" t="s">
        <v>18</v>
      </c>
      <c r="D39" s="2">
        <f>SUM('石巻第１:石巻第２'!D39)</f>
        <v>1.953</v>
      </c>
      <c r="E39" s="2">
        <f>SUM('石巻第１:石巻第２'!E39)</f>
        <v>0</v>
      </c>
      <c r="F39" s="2">
        <f>SUM('石巻第１:石巻第２'!F39)</f>
        <v>0</v>
      </c>
      <c r="G39" s="2">
        <f>SUM('石巻第１:石巻第２'!G39)</f>
        <v>16.065</v>
      </c>
      <c r="H39" s="2">
        <f>SUM('石巻第１:石巻第２'!H39)</f>
        <v>46.777</v>
      </c>
      <c r="I39" s="2">
        <f>SUM('石巻第１:石巻第２'!I39)</f>
        <v>4747.477</v>
      </c>
      <c r="J39" s="2">
        <f>SUM('石巻第１:石巻第２'!J39)</f>
        <v>8728.703</v>
      </c>
      <c r="K39" s="2">
        <f>SUM('石巻第１:石巻第２'!K39)</f>
        <v>24591.861</v>
      </c>
      <c r="L39" s="2">
        <f>SUM('石巻第１:石巻第２'!L39)</f>
        <v>8767.18</v>
      </c>
      <c r="M39" s="2">
        <f>SUM('石巻第１:石巻第２'!M39)</f>
        <v>31005.311</v>
      </c>
      <c r="N39" s="2">
        <f>SUM('石巻第１:石巻第２'!N39)</f>
        <v>14396.666</v>
      </c>
      <c r="O39" s="2">
        <f>SUM('石巻第１:石巻第２'!O39)</f>
        <v>675.35</v>
      </c>
      <c r="P39" s="9">
        <f t="shared" si="1"/>
        <v>92977.343</v>
      </c>
    </row>
    <row r="40" spans="1:16" ht="18.75">
      <c r="A40" s="482" t="s">
        <v>200</v>
      </c>
      <c r="B40" s="483"/>
      <c r="C40" s="65" t="s">
        <v>16</v>
      </c>
      <c r="D40" s="1">
        <f>SUM('石巻第１:石巻第２'!D40)</f>
        <v>0</v>
      </c>
      <c r="E40" s="1">
        <f>SUM('石巻第１:石巻第２'!E40)</f>
        <v>0</v>
      </c>
      <c r="F40" s="1">
        <f>SUM('石巻第１:石巻第２'!F40)</f>
        <v>0</v>
      </c>
      <c r="G40" s="1">
        <f>SUM('石巻第１:石巻第２'!G40)</f>
        <v>0.0492</v>
      </c>
      <c r="H40" s="1">
        <f>SUM('石巻第１:石巻第２'!H40)</f>
        <v>16.1574</v>
      </c>
      <c r="I40" s="1">
        <f>SUM('石巻第１:石巻第２'!I40)</f>
        <v>148.6387</v>
      </c>
      <c r="J40" s="1">
        <f>SUM('石巻第１:石巻第２'!J40)</f>
        <v>91.9263</v>
      </c>
      <c r="K40" s="1">
        <f>SUM('石巻第１:石巻第２'!K40)</f>
        <v>105.1154</v>
      </c>
      <c r="L40" s="1">
        <f>SUM('石巻第１:石巻第２'!L40)</f>
        <v>3.327</v>
      </c>
      <c r="M40" s="1">
        <f>SUM('石巻第１:石巻第２'!M40)</f>
        <v>193.6563</v>
      </c>
      <c r="N40" s="1">
        <f>SUM('石巻第１:石巻第２'!N40)</f>
        <v>373.685</v>
      </c>
      <c r="O40" s="1">
        <f>SUM('石巻第１:石巻第２'!O40)</f>
        <v>285.6768</v>
      </c>
      <c r="P40" s="8">
        <f t="shared" si="1"/>
        <v>1218.2321</v>
      </c>
    </row>
    <row r="41" spans="1:16" ht="18.75">
      <c r="A41" s="484"/>
      <c r="B41" s="485"/>
      <c r="C41" s="58" t="s">
        <v>18</v>
      </c>
      <c r="D41" s="2">
        <f>SUM('石巻第１:石巻第２'!D41)</f>
        <v>0</v>
      </c>
      <c r="E41" s="2">
        <f>SUM('石巻第１:石巻第２'!E41)</f>
        <v>0</v>
      </c>
      <c r="F41" s="2">
        <f>SUM('石巻第１:石巻第２'!F41)</f>
        <v>0</v>
      </c>
      <c r="G41" s="2">
        <f>SUM('石巻第１:石巻第２'!G41)</f>
        <v>19.813</v>
      </c>
      <c r="H41" s="2">
        <f>SUM('石巻第１:石巻第２'!H41)</f>
        <v>5137.437</v>
      </c>
      <c r="I41" s="2">
        <f>SUM('石巻第１:石巻第２'!I41)</f>
        <v>39776.777</v>
      </c>
      <c r="J41" s="2">
        <f>SUM('石巻第１:石巻第２'!J41)</f>
        <v>27500.313</v>
      </c>
      <c r="K41" s="2">
        <f>SUM('石巻第１:石巻第２'!K41)</f>
        <v>18711.41</v>
      </c>
      <c r="L41" s="2">
        <f>SUM('石巻第１:石巻第２'!L41)</f>
        <v>1611.58</v>
      </c>
      <c r="M41" s="2">
        <f>SUM('石巻第１:石巻第２'!M41)</f>
        <v>14479.438</v>
      </c>
      <c r="N41" s="2">
        <f>SUM('石巻第１:石巻第２'!N41)</f>
        <v>39624.591</v>
      </c>
      <c r="O41" s="2">
        <f>SUM('石巻第１:石巻第２'!O41)</f>
        <v>46127.49</v>
      </c>
      <c r="P41" s="9">
        <f t="shared" si="1"/>
        <v>192988.849</v>
      </c>
    </row>
    <row r="42" spans="1:16" ht="18.75">
      <c r="A42" s="482" t="s">
        <v>201</v>
      </c>
      <c r="B42" s="483"/>
      <c r="C42" s="65" t="s">
        <v>16</v>
      </c>
      <c r="D42" s="1">
        <f>SUM('石巻第１:石巻第２'!D42)</f>
        <v>0</v>
      </c>
      <c r="E42" s="1">
        <f>SUM('石巻第１:石巻第２'!E42)</f>
        <v>0</v>
      </c>
      <c r="F42" s="1">
        <f>SUM('石巻第１:石巻第２'!F42)</f>
        <v>0.0014</v>
      </c>
      <c r="G42" s="1">
        <f>SUM('石巻第１:石巻第２'!G42)</f>
        <v>0.005</v>
      </c>
      <c r="H42" s="1">
        <f>SUM('石巻第１:石巻第２'!H42)</f>
        <v>0.0064</v>
      </c>
      <c r="I42" s="1">
        <f>SUM('石巻第１:石巻第２'!I42)</f>
        <v>0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</v>
      </c>
      <c r="N42" s="1">
        <f>SUM('石巻第１:石巻第２'!N42)</f>
        <v>0</v>
      </c>
      <c r="O42" s="1">
        <f>SUM('石巻第１:石巻第２'!O42)</f>
        <v>0</v>
      </c>
      <c r="P42" s="8">
        <f t="shared" si="1"/>
        <v>0.0128</v>
      </c>
    </row>
    <row r="43" spans="1:16" ht="18.75">
      <c r="A43" s="484"/>
      <c r="B43" s="485"/>
      <c r="C43" s="58" t="s">
        <v>18</v>
      </c>
      <c r="D43" s="2">
        <f>SUM('石巻第１:石巻第２'!D43)</f>
        <v>0</v>
      </c>
      <c r="E43" s="2">
        <f>SUM('石巻第１:石巻第２'!E43)</f>
        <v>0</v>
      </c>
      <c r="F43" s="2">
        <f>SUM('石巻第１:石巻第２'!F43)</f>
        <v>4.41</v>
      </c>
      <c r="G43" s="2">
        <f>SUM('石巻第１:石巻第２'!G43)</f>
        <v>14.7</v>
      </c>
      <c r="H43" s="2">
        <f>SUM('石巻第１:石巻第２'!H43)</f>
        <v>17.619</v>
      </c>
      <c r="I43" s="2">
        <f>SUM('石巻第１:石巻第２'!I43)</f>
        <v>0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0</v>
      </c>
      <c r="N43" s="2">
        <f>SUM('石巻第１:石巻第２'!N43)</f>
        <v>0</v>
      </c>
      <c r="O43" s="2">
        <f>SUM('石巻第１:石巻第２'!O43)</f>
        <v>0</v>
      </c>
      <c r="P43" s="9">
        <f t="shared" si="1"/>
        <v>36.729</v>
      </c>
    </row>
    <row r="44" spans="1:16" ht="18.75">
      <c r="A44" s="482" t="s">
        <v>202</v>
      </c>
      <c r="B44" s="483"/>
      <c r="C44" s="65" t="s">
        <v>16</v>
      </c>
      <c r="D44" s="1">
        <f>SUM('石巻第１:石巻第２'!D44)</f>
        <v>0.0244</v>
      </c>
      <c r="E44" s="1">
        <f>SUM('石巻第１:石巻第２'!E44)</f>
        <v>0.008</v>
      </c>
      <c r="F44" s="1">
        <f>SUM('石巻第１:石巻第２'!F44)</f>
        <v>0.0558</v>
      </c>
      <c r="G44" s="1">
        <f>SUM('石巻第１:石巻第２'!G44)</f>
        <v>0.0072</v>
      </c>
      <c r="H44" s="1">
        <f>SUM('石巻第１:石巻第２'!H44)</f>
        <v>0.0582</v>
      </c>
      <c r="I44" s="1">
        <f>SUM('石巻第１:石巻第２'!I44)</f>
        <v>0.0016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0.0012</v>
      </c>
      <c r="M44" s="1">
        <f>SUM('石巻第１:石巻第２'!M44)</f>
        <v>0.0034</v>
      </c>
      <c r="N44" s="1">
        <f>SUM('石巻第１:石巻第２'!N44)</f>
        <v>0.4212</v>
      </c>
      <c r="O44" s="1">
        <f>SUM('石巻第１:石巻第２'!O44)</f>
        <v>2.1502</v>
      </c>
      <c r="P44" s="8">
        <f t="shared" si="1"/>
        <v>2.7312</v>
      </c>
    </row>
    <row r="45" spans="1:16" ht="18.75">
      <c r="A45" s="484"/>
      <c r="B45" s="485"/>
      <c r="C45" s="58" t="s">
        <v>18</v>
      </c>
      <c r="D45" s="2">
        <f>SUM('石巻第１:石巻第２'!D45)</f>
        <v>26.061</v>
      </c>
      <c r="E45" s="2">
        <f>SUM('石巻第１:石巻第２'!E45)</f>
        <v>9.324</v>
      </c>
      <c r="F45" s="2">
        <f>SUM('石巻第１:石巻第２'!F45)</f>
        <v>58.275</v>
      </c>
      <c r="G45" s="2">
        <f>SUM('石巻第１:石巻第２'!G45)</f>
        <v>15.624</v>
      </c>
      <c r="H45" s="2">
        <f>SUM('石巻第１:石巻第２'!H45)</f>
        <v>42.441</v>
      </c>
      <c r="I45" s="2">
        <f>SUM('石巻第１:石巻第２'!I45)</f>
        <v>2.835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0.882</v>
      </c>
      <c r="M45" s="2">
        <f>SUM('石巻第１:石巻第２'!M45)</f>
        <v>1.701</v>
      </c>
      <c r="N45" s="2">
        <f>SUM('石巻第１:石巻第２'!N45)</f>
        <v>114.521</v>
      </c>
      <c r="O45" s="2">
        <f>SUM('石巻第１:石巻第２'!O45)</f>
        <v>239.178</v>
      </c>
      <c r="P45" s="9">
        <f t="shared" si="1"/>
        <v>510.842</v>
      </c>
    </row>
    <row r="46" spans="1:16" ht="18.75">
      <c r="A46" s="482" t="s">
        <v>203</v>
      </c>
      <c r="B46" s="483"/>
      <c r="C46" s="65" t="s">
        <v>16</v>
      </c>
      <c r="D46" s="1">
        <f>SUM('石巻第１:石巻第２'!D46)</f>
        <v>0.1514</v>
      </c>
      <c r="E46" s="1">
        <f>SUM('石巻第１:石巻第２'!E46)</f>
        <v>0.0692</v>
      </c>
      <c r="F46" s="1">
        <f>SUM('石巻第１:石巻第２'!F46)</f>
        <v>0.0032</v>
      </c>
      <c r="G46" s="1">
        <f>SUM('石巻第１:石巻第２'!G46)</f>
        <v>0.0022</v>
      </c>
      <c r="H46" s="1">
        <f>SUM('石巻第１:石巻第２'!H46)</f>
        <v>0.0226</v>
      </c>
      <c r="I46" s="1">
        <f>SUM('石巻第１:石巻第２'!I46)</f>
        <v>0.0046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0.8594</v>
      </c>
      <c r="M46" s="1">
        <f>SUM('石巻第１:石巻第２'!M46)</f>
        <v>0.2002</v>
      </c>
      <c r="N46" s="1">
        <f>SUM('石巻第１:石巻第２'!N46)</f>
        <v>0.0828</v>
      </c>
      <c r="O46" s="1">
        <f>SUM('石巻第１:石巻第２'!O46)</f>
        <v>0.0388</v>
      </c>
      <c r="P46" s="8">
        <f t="shared" si="1"/>
        <v>1.4344</v>
      </c>
    </row>
    <row r="47" spans="1:16" ht="18.75">
      <c r="A47" s="484"/>
      <c r="B47" s="485"/>
      <c r="C47" s="58" t="s">
        <v>18</v>
      </c>
      <c r="D47" s="2">
        <f>SUM('石巻第１:石巻第２'!D47)</f>
        <v>144.284</v>
      </c>
      <c r="E47" s="2">
        <f>SUM('石巻第１:石巻第２'!E47)</f>
        <v>68.055</v>
      </c>
      <c r="F47" s="2">
        <f>SUM('石巻第１:石巻第２'!F47)</f>
        <v>4.914</v>
      </c>
      <c r="G47" s="2">
        <f>SUM('石巻第１:石巻第２'!G47)</f>
        <v>3.551</v>
      </c>
      <c r="H47" s="2">
        <f>SUM('石巻第１:石巻第２'!H47)</f>
        <v>38.344</v>
      </c>
      <c r="I47" s="2">
        <f>SUM('石巻第１:石巻第２'!I47)</f>
        <v>2.92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125.954</v>
      </c>
      <c r="M47" s="2">
        <f>SUM('石巻第１:石巻第２'!M47)</f>
        <v>40.201</v>
      </c>
      <c r="N47" s="2">
        <f>SUM('石巻第１:石巻第２'!N47)</f>
        <v>35.585</v>
      </c>
      <c r="O47" s="2">
        <f>SUM('石巻第１:石巻第２'!O47)</f>
        <v>18.646</v>
      </c>
      <c r="P47" s="9">
        <f t="shared" si="1"/>
        <v>482.454</v>
      </c>
    </row>
    <row r="48" spans="1:16" ht="18.75">
      <c r="A48" s="482" t="s">
        <v>204</v>
      </c>
      <c r="B48" s="483"/>
      <c r="C48" s="65" t="s">
        <v>16</v>
      </c>
      <c r="D48" s="1">
        <f>SUM('石巻第１:石巻第２'!D48)</f>
        <v>18.434</v>
      </c>
      <c r="E48" s="1">
        <f>SUM('石巻第１:石巻第２'!E48)</f>
        <v>0.1</v>
      </c>
      <c r="F48" s="1">
        <f>SUM('石巻第１:石巻第２'!F48)</f>
        <v>0</v>
      </c>
      <c r="G48" s="1">
        <f>SUM('石巻第１:石巻第２'!G48)</f>
        <v>0</v>
      </c>
      <c r="H48" s="1">
        <f>SUM('石巻第１:石巻第２'!H48)</f>
        <v>7.2914</v>
      </c>
      <c r="I48" s="1">
        <f>SUM('石巻第１:石巻第２'!I48)</f>
        <v>266.042</v>
      </c>
      <c r="J48" s="1">
        <f>SUM('石巻第１:石巻第２'!J48)</f>
        <v>563.802</v>
      </c>
      <c r="K48" s="1">
        <f>SUM('石巻第１:石巻第２'!K48)</f>
        <v>810.7738</v>
      </c>
      <c r="L48" s="1">
        <f>SUM('石巻第１:石巻第２'!L48)</f>
        <v>1189.3218</v>
      </c>
      <c r="M48" s="1">
        <f>SUM('石巻第１:石巻第２'!M48)</f>
        <v>907.1696</v>
      </c>
      <c r="N48" s="1">
        <f>SUM('石巻第１:石巻第２'!N48)</f>
        <v>1487.4714</v>
      </c>
      <c r="O48" s="1">
        <f>SUM('石巻第１:石巻第２'!O48)</f>
        <v>1703.6217</v>
      </c>
      <c r="P48" s="8">
        <f t="shared" si="1"/>
        <v>6954.027700000001</v>
      </c>
    </row>
    <row r="49" spans="1:16" ht="18.75">
      <c r="A49" s="484"/>
      <c r="B49" s="485"/>
      <c r="C49" s="58" t="s">
        <v>18</v>
      </c>
      <c r="D49" s="2">
        <f>SUM('石巻第１:石巻第２'!D49)</f>
        <v>397.057</v>
      </c>
      <c r="E49" s="2">
        <f>SUM('石巻第１:石巻第２'!E49)</f>
        <v>15.75</v>
      </c>
      <c r="F49" s="2">
        <f>SUM('石巻第１:石巻第２'!F49)</f>
        <v>0</v>
      </c>
      <c r="G49" s="2">
        <f>SUM('石巻第１:石巻第２'!G49)</f>
        <v>0</v>
      </c>
      <c r="H49" s="2">
        <f>SUM('石巻第１:石巻第２'!H49)</f>
        <v>2083.833</v>
      </c>
      <c r="I49" s="2">
        <f>SUM('石巻第１:石巻第２'!I49)</f>
        <v>32998.946</v>
      </c>
      <c r="J49" s="2">
        <f>SUM('石巻第１:石巻第２'!J49)</f>
        <v>70436.168</v>
      </c>
      <c r="K49" s="2">
        <f>SUM('石巻第１:石巻第２'!K49)</f>
        <v>76881.524</v>
      </c>
      <c r="L49" s="2">
        <f>SUM('石巻第１:石巻第２'!L49)</f>
        <v>60636.806</v>
      </c>
      <c r="M49" s="2">
        <f>SUM('石巻第１:石巻第２'!M49)</f>
        <v>55724.202</v>
      </c>
      <c r="N49" s="2">
        <f>SUM('石巻第１:石巻第２'!N49)</f>
        <v>149199.72</v>
      </c>
      <c r="O49" s="2">
        <f>SUM('石巻第１:石巻第２'!O49)</f>
        <v>182596.574</v>
      </c>
      <c r="P49" s="9">
        <f t="shared" si="1"/>
        <v>630970.5800000001</v>
      </c>
    </row>
    <row r="50" spans="1:16" ht="18.75">
      <c r="A50" s="482" t="s">
        <v>205</v>
      </c>
      <c r="B50" s="483"/>
      <c r="C50" s="65" t="s">
        <v>16</v>
      </c>
      <c r="D50" s="1">
        <f>SUM('石巻第１:石巻第２'!D50)</f>
        <v>0.062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1.6984</v>
      </c>
      <c r="J50" s="1">
        <f>SUM('石巻第１:石巻第２'!J50)</f>
        <v>0.0046</v>
      </c>
      <c r="K50" s="1">
        <f>SUM('石巻第１:石巻第２'!K50)</f>
        <v>2.52</v>
      </c>
      <c r="L50" s="1">
        <f>SUM('石巻第１:石巻第２'!L50)</f>
        <v>11.116</v>
      </c>
      <c r="M50" s="1">
        <f>SUM('石巻第１:石巻第２'!M50)</f>
        <v>6.616</v>
      </c>
      <c r="N50" s="1">
        <f>SUM('石巻第１:石巻第２'!N50)</f>
        <v>535.082</v>
      </c>
      <c r="O50" s="1">
        <f>SUM('石巻第１:石巻第２'!O50)</f>
        <v>378.319</v>
      </c>
      <c r="P50" s="8">
        <f t="shared" si="1"/>
        <v>935.4180000000001</v>
      </c>
    </row>
    <row r="51" spans="1:16" ht="18.75">
      <c r="A51" s="484"/>
      <c r="B51" s="485"/>
      <c r="C51" s="58" t="s">
        <v>18</v>
      </c>
      <c r="D51" s="2">
        <f>SUM('石巻第１:石巻第２'!D51)</f>
        <v>2.604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330.449</v>
      </c>
      <c r="J51" s="2">
        <f>SUM('石巻第１:石巻第２'!J51)</f>
        <v>1.172</v>
      </c>
      <c r="K51" s="2">
        <f>SUM('石巻第１:石巻第２'!K51)</f>
        <v>996.786</v>
      </c>
      <c r="L51" s="2">
        <f>SUM('石巻第１:石巻第２'!L51)</f>
        <v>4619.538</v>
      </c>
      <c r="M51" s="2">
        <f>SUM('石巻第１:石巻第２'!M51)</f>
        <v>2386.65</v>
      </c>
      <c r="N51" s="2">
        <f>SUM('石巻第１:石巻第２'!N51)</f>
        <v>20200.11</v>
      </c>
      <c r="O51" s="2">
        <f>SUM('石巻第１:石巻第２'!O51)</f>
        <v>17185.439</v>
      </c>
      <c r="P51" s="9">
        <f t="shared" si="1"/>
        <v>45722.748</v>
      </c>
    </row>
    <row r="52" spans="1:16" ht="18.75">
      <c r="A52" s="482" t="s">
        <v>216</v>
      </c>
      <c r="B52" s="483"/>
      <c r="C52" s="65" t="s">
        <v>16</v>
      </c>
      <c r="D52" s="1">
        <f>SUM('石巻第１:石巻第２'!D52)</f>
        <v>0.281</v>
      </c>
      <c r="E52" s="1">
        <f>SUM('石巻第１:石巻第２'!E52)</f>
        <v>0.6254</v>
      </c>
      <c r="F52" s="1">
        <f>SUM('石巻第１:石巻第２'!F52)</f>
        <v>1.0913</v>
      </c>
      <c r="G52" s="1">
        <f>SUM('石巻第１:石巻第２'!G52)</f>
        <v>1.7661</v>
      </c>
      <c r="H52" s="1">
        <f>SUM('石巻第１:石巻第２'!H52)</f>
        <v>2.7607</v>
      </c>
      <c r="I52" s="1">
        <f>SUM('石巻第１:石巻第２'!I52)</f>
        <v>0.8782</v>
      </c>
      <c r="J52" s="1">
        <f>SUM('石巻第１:石巻第２'!J52)</f>
        <v>0.0289</v>
      </c>
      <c r="K52" s="1">
        <f>SUM('石巻第１:石巻第２'!K52)</f>
        <v>0.0742</v>
      </c>
      <c r="L52" s="1">
        <f>SUM('石巻第１:石巻第２'!L52)</f>
        <v>34.9642</v>
      </c>
      <c r="M52" s="1">
        <f>SUM('石巻第１:石巻第２'!M52)</f>
        <v>734.5334</v>
      </c>
      <c r="N52" s="1">
        <f>SUM('石巻第１:石巻第２'!N52)</f>
        <v>357.3138</v>
      </c>
      <c r="O52" s="1">
        <f>SUM('石巻第１:石巻第２'!O52)</f>
        <v>18.3772</v>
      </c>
      <c r="P52" s="8">
        <f t="shared" si="1"/>
        <v>1152.6943999999999</v>
      </c>
    </row>
    <row r="53" spans="1:16" ht="18.75">
      <c r="A53" s="484"/>
      <c r="B53" s="485"/>
      <c r="C53" s="58" t="s">
        <v>18</v>
      </c>
      <c r="D53" s="2">
        <f>SUM('石巻第１:石巻第２'!D53)</f>
        <v>126.438</v>
      </c>
      <c r="E53" s="2">
        <f>SUM('石巻第１:石巻第２'!E53)</f>
        <v>890.35</v>
      </c>
      <c r="F53" s="2">
        <f>SUM('石巻第１:石巻第２'!F53)</f>
        <v>1779.137</v>
      </c>
      <c r="G53" s="2">
        <f>SUM('石巻第１:石巻第２'!G53)</f>
        <v>2896.064</v>
      </c>
      <c r="H53" s="2">
        <f>SUM('石巻第１:石巻第２'!H53)</f>
        <v>3075.347</v>
      </c>
      <c r="I53" s="2">
        <f>SUM('石巻第１:石巻第２'!I53)</f>
        <v>659.285</v>
      </c>
      <c r="J53" s="2">
        <f>SUM('石巻第１:石巻第２'!J53)</f>
        <v>23.982</v>
      </c>
      <c r="K53" s="2">
        <f>SUM('石巻第１:石巻第２'!K53)</f>
        <v>103.62</v>
      </c>
      <c r="L53" s="2">
        <f>SUM('石巻第１:石巻第２'!L53)</f>
        <v>12545.845</v>
      </c>
      <c r="M53" s="2">
        <f>SUM('石巻第１:石巻第２'!M53)</f>
        <v>277786.855</v>
      </c>
      <c r="N53" s="2">
        <f>SUM('石巻第１:石巻第２'!N53)</f>
        <v>160324.18</v>
      </c>
      <c r="O53" s="2">
        <f>SUM('石巻第１:石巻第２'!O53)</f>
        <v>8571.075</v>
      </c>
      <c r="P53" s="9">
        <f t="shared" si="1"/>
        <v>468782.17799999996</v>
      </c>
    </row>
    <row r="54" spans="1:16" ht="18.75">
      <c r="A54" s="53" t="s">
        <v>0</v>
      </c>
      <c r="B54" s="488" t="s">
        <v>132</v>
      </c>
      <c r="C54" s="65" t="s">
        <v>16</v>
      </c>
      <c r="D54" s="1">
        <f>SUM('石巻第１:石巻第２'!D54)</f>
        <v>0.0594</v>
      </c>
      <c r="E54" s="1">
        <f>SUM('石巻第１:石巻第２'!E54)</f>
        <v>0.12</v>
      </c>
      <c r="F54" s="1">
        <f>SUM('石巻第１:石巻第２'!F54)</f>
        <v>0.0022</v>
      </c>
      <c r="G54" s="1">
        <f>SUM('石巻第１:石巻第２'!G54)</f>
        <v>0</v>
      </c>
      <c r="H54" s="1">
        <f>SUM('石巻第１:石巻第２'!H54)</f>
        <v>3.8434</v>
      </c>
      <c r="I54" s="1">
        <f>SUM('石巻第１:石巻第２'!I54)</f>
        <v>10.746</v>
      </c>
      <c r="J54" s="1">
        <f>SUM('石巻第１:石巻第２'!J54)</f>
        <v>13.0106</v>
      </c>
      <c r="K54" s="1">
        <f>SUM('石巻第１:石巻第２'!K54)</f>
        <v>14.7442</v>
      </c>
      <c r="L54" s="1">
        <f>SUM('石巻第１:石巻第２'!L54)</f>
        <v>27.7349</v>
      </c>
      <c r="M54" s="1">
        <f>SUM('石巻第１:石巻第２'!M54)</f>
        <v>41.9915</v>
      </c>
      <c r="N54" s="1">
        <f>SUM('石巻第１:石巻第２'!N54)</f>
        <v>19.8488</v>
      </c>
      <c r="O54" s="1">
        <f>SUM('石巻第１:石巻第２'!O54)</f>
        <v>1.6578</v>
      </c>
      <c r="P54" s="8">
        <f t="shared" si="1"/>
        <v>133.7588</v>
      </c>
    </row>
    <row r="55" spans="1:16" ht="18.75">
      <c r="A55" s="54" t="s">
        <v>38</v>
      </c>
      <c r="B55" s="489"/>
      <c r="C55" s="58" t="s">
        <v>18</v>
      </c>
      <c r="D55" s="2">
        <f>SUM('石巻第１:石巻第２'!D55)</f>
        <v>20.15</v>
      </c>
      <c r="E55" s="2">
        <f>SUM('石巻第１:石巻第２'!E55)</f>
        <v>7.417</v>
      </c>
      <c r="F55" s="2">
        <f>SUM('石巻第１:石巻第２'!F55)</f>
        <v>0.116</v>
      </c>
      <c r="G55" s="2">
        <f>SUM('石巻第１:石巻第２'!G55)</f>
        <v>0</v>
      </c>
      <c r="H55" s="2">
        <f>SUM('石巻第１:石巻第２'!H55)</f>
        <v>4574.021</v>
      </c>
      <c r="I55" s="2">
        <f>SUM('石巻第１:石巻第２'!I55)</f>
        <v>7227.752</v>
      </c>
      <c r="J55" s="2">
        <f>SUM('石巻第１:石巻第２'!J55)</f>
        <v>6770.861</v>
      </c>
      <c r="K55" s="2">
        <f>SUM('石巻第１:石巻第２'!K55)</f>
        <v>6125.511</v>
      </c>
      <c r="L55" s="2">
        <f>SUM('石巻第１:石巻第２'!L55)</f>
        <v>4895.153</v>
      </c>
      <c r="M55" s="2">
        <f>SUM('石巻第１:石巻第２'!M55)</f>
        <v>5884.004</v>
      </c>
      <c r="N55" s="2">
        <f>SUM('石巻第１:石巻第２'!N55)</f>
        <v>6079.528</v>
      </c>
      <c r="O55" s="2">
        <f>SUM('石巻第１:石巻第２'!O55)</f>
        <v>946.091</v>
      </c>
      <c r="P55" s="9">
        <f t="shared" si="1"/>
        <v>42530.604</v>
      </c>
    </row>
    <row r="56" spans="1:16" ht="18.75">
      <c r="A56" s="54" t="s">
        <v>17</v>
      </c>
      <c r="B56" s="56" t="s">
        <v>20</v>
      </c>
      <c r="C56" s="65" t="s">
        <v>16</v>
      </c>
      <c r="D56" s="1">
        <f>SUM('石巻第１:石巻第２'!D56)</f>
        <v>0.002</v>
      </c>
      <c r="E56" s="1">
        <f>SUM('石巻第１:石巻第２'!E56)</f>
        <v>0.006</v>
      </c>
      <c r="F56" s="1">
        <f>SUM('石巻第１:石巻第２'!F56)</f>
        <v>0.1704</v>
      </c>
      <c r="G56" s="1">
        <f>SUM('石巻第１:石巻第２'!G56)</f>
        <v>0.1162</v>
      </c>
      <c r="H56" s="1">
        <f>SUM('石巻第１:石巻第２'!H56)</f>
        <v>0.1578</v>
      </c>
      <c r="I56" s="1">
        <f>SUM('石巻第１:石巻第２'!I56)</f>
        <v>0.1444</v>
      </c>
      <c r="J56" s="1">
        <f>SUM('石巻第１:石巻第２'!J56)</f>
        <v>0.1324</v>
      </c>
      <c r="K56" s="1">
        <f>SUM('石巻第１:石巻第２'!K56)</f>
        <v>0.447</v>
      </c>
      <c r="L56" s="1">
        <f>SUM('石巻第１:石巻第２'!L56)</f>
        <v>0.5746</v>
      </c>
      <c r="M56" s="1">
        <f>SUM('石巻第１:石巻第２'!M56)</f>
        <v>0.0294</v>
      </c>
      <c r="N56" s="1">
        <f>SUM('石巻第１:石巻第２'!N56)</f>
        <v>0.0684</v>
      </c>
      <c r="O56" s="1">
        <f>SUM('石巻第１:石巻第２'!O56)</f>
        <v>0.023</v>
      </c>
      <c r="P56" s="8">
        <f t="shared" si="1"/>
        <v>1.8716</v>
      </c>
    </row>
    <row r="57" spans="1:16" ht="18.75">
      <c r="A57" s="54" t="s">
        <v>23</v>
      </c>
      <c r="B57" s="58" t="s">
        <v>113</v>
      </c>
      <c r="C57" s="58" t="s">
        <v>18</v>
      </c>
      <c r="D57" s="2">
        <f>SUM('石巻第１:石巻第２'!D57)</f>
        <v>1.176</v>
      </c>
      <c r="E57" s="2">
        <f>SUM('石巻第１:石巻第２'!E57)</f>
        <v>12.474</v>
      </c>
      <c r="F57" s="2">
        <f>SUM('石巻第１:石巻第２'!F57)</f>
        <v>243.067</v>
      </c>
      <c r="G57" s="2">
        <f>SUM('石巻第１:石巻第２'!G57)</f>
        <v>154.123</v>
      </c>
      <c r="H57" s="2">
        <f>SUM('石巻第１:石巻第２'!H57)</f>
        <v>247.76</v>
      </c>
      <c r="I57" s="2">
        <f>SUM('石巻第１:石巻第２'!I57)</f>
        <v>175.175</v>
      </c>
      <c r="J57" s="2">
        <f>SUM('石巻第１:石巻第２'!J57)</f>
        <v>136.586</v>
      </c>
      <c r="K57" s="2">
        <f>SUM('石巻第１:石巻第２'!K57)</f>
        <v>396.98</v>
      </c>
      <c r="L57" s="2">
        <f>SUM('石巻第１:石巻第２'!L57)</f>
        <v>507.938</v>
      </c>
      <c r="M57" s="2">
        <f>SUM('石巻第１:石巻第２'!M57)</f>
        <v>30.603</v>
      </c>
      <c r="N57" s="2">
        <f>SUM('石巻第１:石巻第２'!N57)</f>
        <v>3.034</v>
      </c>
      <c r="O57" s="2">
        <f>SUM('石巻第１:石巻第２'!O57)</f>
        <v>0.725</v>
      </c>
      <c r="P57" s="9">
        <f t="shared" si="1"/>
        <v>1909.641</v>
      </c>
    </row>
    <row r="58" spans="1:16" s="46" customFormat="1" ht="18.75">
      <c r="A58" s="60"/>
      <c r="B58" s="486" t="s">
        <v>107</v>
      </c>
      <c r="C58" s="65" t="s">
        <v>16</v>
      </c>
      <c r="D58" s="1">
        <f>+D54+D56</f>
        <v>0.0614</v>
      </c>
      <c r="E58" s="1">
        <f aca="true" t="shared" si="5" ref="E58:O59">+E54+E56</f>
        <v>0.126</v>
      </c>
      <c r="F58" s="1">
        <f t="shared" si="5"/>
        <v>0.1726</v>
      </c>
      <c r="G58" s="1">
        <f t="shared" si="5"/>
        <v>0.1162</v>
      </c>
      <c r="H58" s="1">
        <f t="shared" si="5"/>
        <v>4.0012</v>
      </c>
      <c r="I58" s="1">
        <f t="shared" si="5"/>
        <v>10.8904</v>
      </c>
      <c r="J58" s="1">
        <f t="shared" si="5"/>
        <v>13.143</v>
      </c>
      <c r="K58" s="1">
        <f t="shared" si="5"/>
        <v>15.191199999999998</v>
      </c>
      <c r="L58" s="5">
        <f t="shared" si="5"/>
        <v>28.3095</v>
      </c>
      <c r="M58" s="5">
        <f t="shared" si="5"/>
        <v>42.020900000000005</v>
      </c>
      <c r="N58" s="5">
        <f t="shared" si="5"/>
        <v>19.9172</v>
      </c>
      <c r="O58" s="5">
        <f t="shared" si="5"/>
        <v>1.6807999999999998</v>
      </c>
      <c r="P58" s="15">
        <f>P54+P56</f>
        <v>135.6304</v>
      </c>
    </row>
    <row r="59" spans="1:16" s="46" customFormat="1" ht="18.75">
      <c r="A59" s="59"/>
      <c r="B59" s="487"/>
      <c r="C59" s="58" t="s">
        <v>18</v>
      </c>
      <c r="D59" s="2">
        <f>+D55+D57</f>
        <v>21.325999999999997</v>
      </c>
      <c r="E59" s="2">
        <f t="shared" si="5"/>
        <v>19.891</v>
      </c>
      <c r="F59" s="2">
        <f t="shared" si="5"/>
        <v>243.18300000000002</v>
      </c>
      <c r="G59" s="2">
        <f t="shared" si="5"/>
        <v>154.123</v>
      </c>
      <c r="H59" s="2">
        <f t="shared" si="5"/>
        <v>4821.781</v>
      </c>
      <c r="I59" s="2">
        <f t="shared" si="5"/>
        <v>7402.927000000001</v>
      </c>
      <c r="J59" s="2">
        <f t="shared" si="5"/>
        <v>6907.447</v>
      </c>
      <c r="K59" s="2">
        <f t="shared" si="5"/>
        <v>6522.491</v>
      </c>
      <c r="L59" s="41">
        <f t="shared" si="5"/>
        <v>5403.091</v>
      </c>
      <c r="M59" s="41">
        <f t="shared" si="5"/>
        <v>5914.607</v>
      </c>
      <c r="N59" s="41">
        <f t="shared" si="5"/>
        <v>6082.562</v>
      </c>
      <c r="O59" s="41">
        <f t="shared" si="5"/>
        <v>946.816</v>
      </c>
      <c r="P59" s="106">
        <f>P55+P57</f>
        <v>44440.245</v>
      </c>
    </row>
    <row r="60" spans="1:16" ht="18.75">
      <c r="A60" s="54" t="s">
        <v>0</v>
      </c>
      <c r="B60" s="488" t="s">
        <v>115</v>
      </c>
      <c r="C60" s="65" t="s">
        <v>16</v>
      </c>
      <c r="D60" s="1">
        <f>SUM('石巻第１:石巻第２'!D60)</f>
        <v>15.5234</v>
      </c>
      <c r="E60" s="1">
        <f>SUM('石巻第１:石巻第２'!E60)</f>
        <v>14.4514</v>
      </c>
      <c r="F60" s="1">
        <f>SUM('石巻第１:石巻第２'!F60)</f>
        <v>5.7664</v>
      </c>
      <c r="G60" s="1">
        <f>SUM('石巻第１:石巻第２'!G60)</f>
        <v>0.2464</v>
      </c>
      <c r="H60" s="1">
        <f>SUM('石巻第１:石巻第２'!H60)</f>
        <v>2.6818</v>
      </c>
      <c r="I60" s="1">
        <f>SUM('石巻第１:石巻第２'!I60)</f>
        <v>0.718</v>
      </c>
      <c r="J60" s="1">
        <f>SUM('石巻第１:石巻第２'!J60)</f>
        <v>0</v>
      </c>
      <c r="K60" s="1">
        <f>SUM('石巻第１:石巻第２'!K60)</f>
        <v>0</v>
      </c>
      <c r="L60" s="1">
        <f>SUM('石巻第１:石巻第２'!L60)</f>
        <v>5.909</v>
      </c>
      <c r="M60" s="1">
        <f>SUM('石巻第１:石巻第２'!M60)</f>
        <v>0.379</v>
      </c>
      <c r="N60" s="1">
        <f>SUM('石巻第１:石巻第２'!N60)</f>
        <v>4.1994</v>
      </c>
      <c r="O60" s="1">
        <f>SUM('石巻第１:石巻第２'!O60)</f>
        <v>1.6946</v>
      </c>
      <c r="P60" s="8">
        <f aca="true" t="shared" si="6" ref="P60:P67">P56+P58</f>
        <v>137.502</v>
      </c>
    </row>
    <row r="61" spans="1:16" ht="18.75">
      <c r="A61" s="54" t="s">
        <v>49</v>
      </c>
      <c r="B61" s="489"/>
      <c r="C61" s="58" t="s">
        <v>18</v>
      </c>
      <c r="D61" s="2">
        <f>SUM('石巻第１:石巻第２'!D61)</f>
        <v>980.875</v>
      </c>
      <c r="E61" s="2">
        <f>SUM('石巻第１:石巻第２'!E61)</f>
        <v>2029.626</v>
      </c>
      <c r="F61" s="2">
        <f>SUM('石巻第１:石巻第２'!F61)</f>
        <v>492.173</v>
      </c>
      <c r="G61" s="2">
        <f>SUM('石巻第１:石巻第２'!G61)</f>
        <v>7.943</v>
      </c>
      <c r="H61" s="2">
        <f>SUM('石巻第１:石巻第２'!H61)</f>
        <v>78.509</v>
      </c>
      <c r="I61" s="2">
        <f>SUM('石巻第１:石巻第２'!I61)</f>
        <v>18.559</v>
      </c>
      <c r="J61" s="2">
        <f>SUM('石巻第１:石巻第２'!J61)</f>
        <v>0</v>
      </c>
      <c r="K61" s="2">
        <f>SUM('石巻第１:石巻第２'!K61)</f>
        <v>0</v>
      </c>
      <c r="L61" s="2">
        <f>SUM('石巻第１:石巻第２'!L61)</f>
        <v>104.941</v>
      </c>
      <c r="M61" s="2">
        <f>SUM('石巻第１:石巻第２'!M61)</f>
        <v>8.295</v>
      </c>
      <c r="N61" s="2">
        <f>SUM('石巻第１:石巻第２'!N61)</f>
        <v>105.502</v>
      </c>
      <c r="O61" s="2">
        <f>SUM('石巻第１:石巻第２'!O61)</f>
        <v>100.649</v>
      </c>
      <c r="P61" s="9">
        <f t="shared" si="6"/>
        <v>46349.886000000006</v>
      </c>
    </row>
    <row r="62" spans="1:16" ht="18.75">
      <c r="A62" s="54" t="s">
        <v>0</v>
      </c>
      <c r="B62" s="56" t="s">
        <v>50</v>
      </c>
      <c r="C62" s="65" t="s">
        <v>16</v>
      </c>
      <c r="D62" s="1">
        <f>SUM('石巻第１:石巻第２'!D62)</f>
        <v>0</v>
      </c>
      <c r="E62" s="1">
        <f>SUM('石巻第１:石巻第２'!E62)</f>
        <v>0</v>
      </c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8">
        <f t="shared" si="6"/>
        <v>273.1324</v>
      </c>
    </row>
    <row r="63" spans="1:16" ht="18.75">
      <c r="A63" s="54" t="s">
        <v>51</v>
      </c>
      <c r="B63" s="58" t="s">
        <v>116</v>
      </c>
      <c r="C63" s="58" t="s">
        <v>18</v>
      </c>
      <c r="D63" s="2">
        <f>SUM('石巻第１:石巻第２'!D63)</f>
        <v>0</v>
      </c>
      <c r="E63" s="2">
        <f>SUM('石巻第１:石巻第２'!E63)</f>
        <v>0</v>
      </c>
      <c r="F63" s="2">
        <f>SUM('石巻第１:石巻第２'!F63)</f>
        <v>0</v>
      </c>
      <c r="G63" s="2">
        <f>SUM('石巻第１:石巻第２'!G63)</f>
        <v>0</v>
      </c>
      <c r="H63" s="2">
        <f>SUM('石巻第１:石巻第２'!H63)</f>
        <v>0</v>
      </c>
      <c r="I63" s="2">
        <f>SUM('石巻第１:石巻第２'!I63)</f>
        <v>0</v>
      </c>
      <c r="J63" s="2">
        <f>SUM('石巻第１:石巻第２'!J63)</f>
        <v>0</v>
      </c>
      <c r="K63" s="2">
        <f>SUM('石巻第１:石巻第２'!K63)</f>
        <v>0</v>
      </c>
      <c r="L63" s="2">
        <f>SUM('石巻第１:石巻第２'!L63)</f>
        <v>0</v>
      </c>
      <c r="M63" s="2">
        <f>SUM('石巻第１:石巻第２'!M63)</f>
        <v>0</v>
      </c>
      <c r="N63" s="2">
        <f>SUM('石巻第１:石巻第２'!N63)</f>
        <v>0</v>
      </c>
      <c r="O63" s="2">
        <f>SUM('石巻第１:石巻第２'!O63)</f>
        <v>0</v>
      </c>
      <c r="P63" s="9">
        <f t="shared" si="6"/>
        <v>90790.13100000001</v>
      </c>
    </row>
    <row r="64" spans="1:16" ht="18.75">
      <c r="A64" s="54" t="s">
        <v>0</v>
      </c>
      <c r="B64" s="488" t="s">
        <v>53</v>
      </c>
      <c r="C64" s="65" t="s">
        <v>16</v>
      </c>
      <c r="D64" s="1">
        <f>SUM('石巻第１:石巻第２'!D64)</f>
        <v>0.003</v>
      </c>
      <c r="E64" s="1">
        <f>SUM('石巻第１:石巻第２'!E64)</f>
        <v>0</v>
      </c>
      <c r="F64" s="1">
        <f>SUM('石巻第１:石巻第２'!F64)</f>
        <v>0.02</v>
      </c>
      <c r="G64" s="1">
        <f>SUM('石巻第１:石巻第２'!G64)</f>
        <v>0.002</v>
      </c>
      <c r="H64" s="1">
        <f>SUM('石巻第１:石巻第２'!H64)</f>
        <v>0</v>
      </c>
      <c r="I64" s="1">
        <f>SUM('石巻第１:石巻第２'!I64)</f>
        <v>0</v>
      </c>
      <c r="J64" s="1">
        <f>SUM('石巻第１:石巻第２'!J64)</f>
        <v>0</v>
      </c>
      <c r="K64" s="1">
        <f>SUM('石巻第１:石巻第２'!K64)</f>
        <v>0</v>
      </c>
      <c r="L64" s="1">
        <f>SUM('石巻第１:石巻第２'!L64)</f>
        <v>0</v>
      </c>
      <c r="M64" s="1">
        <f>SUM('石巻第１:石巻第２'!M64)</f>
        <v>0</v>
      </c>
      <c r="N64" s="1">
        <f>SUM('石巻第１:石巻第２'!N64)</f>
        <v>0</v>
      </c>
      <c r="O64" s="1">
        <f>SUM('石巻第１:石巻第２'!O64)</f>
        <v>0.015</v>
      </c>
      <c r="P64" s="8">
        <f t="shared" si="6"/>
        <v>410.6344</v>
      </c>
    </row>
    <row r="65" spans="1:16" ht="18.75">
      <c r="A65" s="54" t="s">
        <v>23</v>
      </c>
      <c r="B65" s="489"/>
      <c r="C65" s="58" t="s">
        <v>18</v>
      </c>
      <c r="D65" s="2">
        <f>SUM('石巻第１:石巻第２'!D65)</f>
        <v>4.515</v>
      </c>
      <c r="E65" s="2">
        <f>SUM('石巻第１:石巻第２'!E65)</f>
        <v>1.575</v>
      </c>
      <c r="F65" s="2">
        <f>SUM('石巻第１:石巻第２'!F65)</f>
        <v>2.205</v>
      </c>
      <c r="G65" s="2">
        <f>SUM('石巻第１:石巻第２'!G65)</f>
        <v>6.3</v>
      </c>
      <c r="H65" s="2">
        <f>SUM('石巻第１:石巻第２'!H65)</f>
        <v>0</v>
      </c>
      <c r="I65" s="2">
        <f>SUM('石巻第１:石巻第２'!I65)</f>
        <v>0</v>
      </c>
      <c r="J65" s="2">
        <f>SUM('石巻第１:石巻第２'!J65)</f>
        <v>0</v>
      </c>
      <c r="K65" s="2">
        <f>SUM('石巻第１:石巻第２'!K65)</f>
        <v>0</v>
      </c>
      <c r="L65" s="2">
        <f>SUM('石巻第１:石巻第２'!L65)</f>
        <v>0</v>
      </c>
      <c r="M65" s="2">
        <f>SUM('石巻第１:石巻第２'!M65)</f>
        <v>0</v>
      </c>
      <c r="N65" s="2">
        <f>SUM('石巻第１:石巻第２'!N65)</f>
        <v>0</v>
      </c>
      <c r="O65" s="2">
        <f>SUM('石巻第１:石巻第２'!O65)</f>
        <v>5.775</v>
      </c>
      <c r="P65" s="9">
        <f t="shared" si="6"/>
        <v>137140.01700000002</v>
      </c>
    </row>
    <row r="66" spans="1:16" ht="18.75">
      <c r="A66" s="54"/>
      <c r="B66" s="56" t="s">
        <v>20</v>
      </c>
      <c r="C66" s="65" t="s">
        <v>16</v>
      </c>
      <c r="D66" s="21">
        <f>SUM('石巻第１:石巻第２'!D66)</f>
        <v>0</v>
      </c>
      <c r="E66" s="21">
        <f>SUM('石巻第１:石巻第２'!E66)</f>
        <v>0</v>
      </c>
      <c r="F66" s="21">
        <f>SUM('石巻第１:石巻第２'!F66)</f>
        <v>0</v>
      </c>
      <c r="G66" s="21">
        <f>SUM('石巻第１:石巻第２'!G66)</f>
        <v>0</v>
      </c>
      <c r="H66" s="21">
        <f>SUM('石巻第１:石巻第２'!H66)</f>
        <v>0</v>
      </c>
      <c r="I66" s="21">
        <f>SUM('石巻第１:石巻第２'!I66)</f>
        <v>0</v>
      </c>
      <c r="J66" s="21">
        <f>SUM('石巻第１:石巻第２'!J66)</f>
        <v>0</v>
      </c>
      <c r="K66" s="21">
        <f>SUM('石巻第１:石巻第２'!K66)</f>
        <v>0</v>
      </c>
      <c r="L66" s="21">
        <f>SUM('石巻第１:石巻第２'!L66)</f>
        <v>0</v>
      </c>
      <c r="M66" s="21">
        <f>SUM('石巻第１:石巻第２'!M66)</f>
        <v>0</v>
      </c>
      <c r="N66" s="21">
        <f>SUM('石巻第１:石巻第２'!N66)</f>
        <v>0</v>
      </c>
      <c r="O66" s="21">
        <f>SUM('石巻第１:石巻第２'!O66)</f>
        <v>0</v>
      </c>
      <c r="P66" s="8">
        <f t="shared" si="6"/>
        <v>683.7668000000001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9">
        <f>SUM('石巻第１:石巻第２'!D67)</f>
        <v>0</v>
      </c>
      <c r="E67" s="19">
        <f>SUM('石巻第１:石巻第２'!E67)</f>
        <v>0</v>
      </c>
      <c r="F67" s="19">
        <f>SUM('石巻第１:石巻第２'!F67)</f>
        <v>0</v>
      </c>
      <c r="G67" s="19">
        <f>SUM('石巻第１:石巻第２'!G67)</f>
        <v>0</v>
      </c>
      <c r="H67" s="19">
        <f>SUM('石巻第１:石巻第２'!H67)</f>
        <v>0</v>
      </c>
      <c r="I67" s="19">
        <f>SUM('石巻第１:石巻第２'!I67)</f>
        <v>0</v>
      </c>
      <c r="J67" s="19">
        <f>SUM('石巻第１:石巻第２'!J67)</f>
        <v>0</v>
      </c>
      <c r="K67" s="19">
        <f>SUM('石巻第１:石巻第２'!K67)</f>
        <v>0</v>
      </c>
      <c r="L67" s="19">
        <f>SUM('石巻第１:石巻第２'!L67)</f>
        <v>0</v>
      </c>
      <c r="M67" s="19">
        <f>SUM('石巻第１:石巻第２'!M67)</f>
        <v>0</v>
      </c>
      <c r="N67" s="19">
        <f>SUM('石巻第１:石巻第２'!N67)</f>
        <v>0</v>
      </c>
      <c r="O67" s="19">
        <f>SUM('石巻第１:石巻第２'!O67)</f>
        <v>0</v>
      </c>
      <c r="P67" s="10">
        <f t="shared" si="6"/>
        <v>227930.14800000004</v>
      </c>
    </row>
    <row r="68" spans="9:16" ht="18.75">
      <c r="I68" s="11" t="s">
        <v>83</v>
      </c>
      <c r="P68" s="11"/>
    </row>
    <row r="69" spans="1:16" ht="19.5" thickBot="1">
      <c r="A69" s="12" t="s">
        <v>88</v>
      </c>
      <c r="B69" s="4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146</v>
      </c>
      <c r="P69" s="12"/>
    </row>
    <row r="70" spans="1:16" ht="18.75">
      <c r="A70" s="59"/>
      <c r="B70" s="64"/>
      <c r="C70" s="64"/>
      <c r="D70" s="51" t="s">
        <v>2</v>
      </c>
      <c r="E70" s="51" t="s">
        <v>3</v>
      </c>
      <c r="F70" s="51" t="s">
        <v>4</v>
      </c>
      <c r="G70" s="51" t="s">
        <v>5</v>
      </c>
      <c r="H70" s="51" t="s">
        <v>6</v>
      </c>
      <c r="I70" s="51" t="s">
        <v>7</v>
      </c>
      <c r="J70" s="51" t="s">
        <v>8</v>
      </c>
      <c r="K70" s="51" t="s">
        <v>9</v>
      </c>
      <c r="L70" s="51" t="s">
        <v>10</v>
      </c>
      <c r="M70" s="51" t="s">
        <v>11</v>
      </c>
      <c r="N70" s="51" t="s">
        <v>12</v>
      </c>
      <c r="O70" s="51" t="s">
        <v>13</v>
      </c>
      <c r="P70" s="52" t="s">
        <v>14</v>
      </c>
    </row>
    <row r="71" spans="1:16" s="46" customFormat="1" ht="18.75">
      <c r="A71" s="53" t="s">
        <v>49</v>
      </c>
      <c r="B71" s="486" t="s">
        <v>114</v>
      </c>
      <c r="C71" s="65" t="s">
        <v>16</v>
      </c>
      <c r="D71" s="1">
        <f>+D60+D62+D64+D66</f>
        <v>15.5264</v>
      </c>
      <c r="E71" s="1">
        <f aca="true" t="shared" si="7" ref="E71:G72">+E60+E62+E64+E66</f>
        <v>14.4514</v>
      </c>
      <c r="F71" s="1">
        <f t="shared" si="7"/>
        <v>5.7863999999999995</v>
      </c>
      <c r="G71" s="1">
        <f t="shared" si="7"/>
        <v>0.2484</v>
      </c>
      <c r="H71" s="1">
        <f>+H60+H62+H64+H66</f>
        <v>2.6818</v>
      </c>
      <c r="I71" s="1">
        <f>+I60+I62+I64+I66</f>
        <v>0.718</v>
      </c>
      <c r="J71" s="1">
        <f aca="true" t="shared" si="8" ref="J71:O72">+J60+J62+J64+J66</f>
        <v>0</v>
      </c>
      <c r="K71" s="1">
        <f t="shared" si="8"/>
        <v>0</v>
      </c>
      <c r="L71" s="5">
        <f t="shared" si="8"/>
        <v>5.909</v>
      </c>
      <c r="M71" s="5">
        <f t="shared" si="8"/>
        <v>0.379</v>
      </c>
      <c r="N71" s="5">
        <f t="shared" si="8"/>
        <v>4.1994</v>
      </c>
      <c r="O71" s="5">
        <f t="shared" si="8"/>
        <v>1.7096</v>
      </c>
      <c r="P71" s="15">
        <f>P60+P62+P64+P66</f>
        <v>1505.0356000000002</v>
      </c>
    </row>
    <row r="72" spans="1:16" s="46" customFormat="1" ht="18.75">
      <c r="A72" s="81" t="s">
        <v>51</v>
      </c>
      <c r="B72" s="487"/>
      <c r="C72" s="58" t="s">
        <v>18</v>
      </c>
      <c r="D72" s="2">
        <f>+D61+D63+D65+D67</f>
        <v>985.39</v>
      </c>
      <c r="E72" s="2">
        <f t="shared" si="7"/>
        <v>2031.201</v>
      </c>
      <c r="F72" s="2">
        <f t="shared" si="7"/>
        <v>494.378</v>
      </c>
      <c r="G72" s="2">
        <f t="shared" si="7"/>
        <v>14.242999999999999</v>
      </c>
      <c r="H72" s="2">
        <f>+H61+H63+H65+H67</f>
        <v>78.509</v>
      </c>
      <c r="I72" s="2">
        <f>+I61+I63+I65+I67</f>
        <v>18.559</v>
      </c>
      <c r="J72" s="2">
        <f t="shared" si="8"/>
        <v>0</v>
      </c>
      <c r="K72" s="2">
        <f t="shared" si="8"/>
        <v>0</v>
      </c>
      <c r="L72" s="41">
        <f t="shared" si="8"/>
        <v>104.941</v>
      </c>
      <c r="M72" s="4">
        <f t="shared" si="8"/>
        <v>8.295</v>
      </c>
      <c r="N72" s="41">
        <f t="shared" si="8"/>
        <v>105.502</v>
      </c>
      <c r="O72" s="41">
        <f t="shared" si="8"/>
        <v>106.424</v>
      </c>
      <c r="P72" s="106">
        <f>P61+P63+P65+P67</f>
        <v>502210.1820000001</v>
      </c>
    </row>
    <row r="73" spans="1:16" ht="18.75">
      <c r="A73" s="54" t="s">
        <v>0</v>
      </c>
      <c r="B73" s="488" t="s">
        <v>54</v>
      </c>
      <c r="C73" s="65" t="s">
        <v>16</v>
      </c>
      <c r="D73" s="1">
        <f>SUM('石巻第１:石巻第２'!D73)</f>
        <v>20.333</v>
      </c>
      <c r="E73" s="1">
        <f>SUM('石巻第１:石巻第２'!E73)</f>
        <v>16.5708</v>
      </c>
      <c r="F73" s="1">
        <f>SUM('石巻第１:石巻第２'!F73)</f>
        <v>15.8018</v>
      </c>
      <c r="G73" s="1">
        <f>SUM('石巻第１:石巻第２'!G73)</f>
        <v>14.4334</v>
      </c>
      <c r="H73" s="1">
        <f>SUM('石巻第１:石巻第２'!H73)</f>
        <v>7.1106</v>
      </c>
      <c r="I73" s="1">
        <f>SUM('石巻第１:石巻第２'!I73)</f>
        <v>5.6863</v>
      </c>
      <c r="J73" s="1">
        <f>SUM('石巻第１:石巻第２'!J73)</f>
        <v>9.3037</v>
      </c>
      <c r="K73" s="1">
        <f>SUM('石巻第１:石巻第２'!K73)</f>
        <v>2.3982</v>
      </c>
      <c r="L73" s="1">
        <f>SUM('石巻第１:石巻第２'!L73)</f>
        <v>0.9801</v>
      </c>
      <c r="M73" s="1">
        <f>SUM('石巻第１:石巻第２'!M73)</f>
        <v>11.4258</v>
      </c>
      <c r="N73" s="1">
        <f>SUM('石巻第１:石巻第２'!N73)</f>
        <v>12.9283</v>
      </c>
      <c r="O73" s="1">
        <f>SUM('石巻第１:石巻第２'!O73)</f>
        <v>14.312</v>
      </c>
      <c r="P73" s="8">
        <f>SUM(D73:O73)</f>
        <v>131.284</v>
      </c>
    </row>
    <row r="74" spans="1:16" ht="18.75">
      <c r="A74" s="54" t="s">
        <v>34</v>
      </c>
      <c r="B74" s="489"/>
      <c r="C74" s="58" t="s">
        <v>18</v>
      </c>
      <c r="D74" s="2">
        <f>SUM('石巻第１:石巻第２'!D74)</f>
        <v>7726.474</v>
      </c>
      <c r="E74" s="2">
        <f>SUM('石巻第１:石巻第２'!E74)</f>
        <v>9120.633</v>
      </c>
      <c r="F74" s="2">
        <f>SUM('石巻第１:石巻第２'!F74)</f>
        <v>14386.294</v>
      </c>
      <c r="G74" s="2">
        <f>SUM('石巻第１:石巻第２'!G74)</f>
        <v>11203.666</v>
      </c>
      <c r="H74" s="2">
        <f>SUM('石巻第１:石巻第２'!H74)</f>
        <v>7088.445</v>
      </c>
      <c r="I74" s="2">
        <f>SUM('石巻第１:石巻第２'!I74)</f>
        <v>4281.235</v>
      </c>
      <c r="J74" s="2">
        <f>SUM('石巻第１:石巻第２'!J74)</f>
        <v>6786.041</v>
      </c>
      <c r="K74" s="2">
        <f>SUM('石巻第１:石巻第２'!K74)</f>
        <v>2851.199</v>
      </c>
      <c r="L74" s="2">
        <f>SUM('石巻第１:石巻第２'!L74)</f>
        <v>1498.717</v>
      </c>
      <c r="M74" s="2">
        <f>SUM('石巻第１:石巻第２'!M74)</f>
        <v>5244.09</v>
      </c>
      <c r="N74" s="2">
        <f>SUM('石巻第１:石巻第２'!N74)</f>
        <v>6464.725</v>
      </c>
      <c r="O74" s="2">
        <f>SUM('石巻第１:石巻第２'!O74)</f>
        <v>8531.8</v>
      </c>
      <c r="P74" s="9">
        <f>SUM(D74:O74)</f>
        <v>85183.319</v>
      </c>
    </row>
    <row r="75" spans="1:16" ht="18.75">
      <c r="A75" s="54" t="s">
        <v>0</v>
      </c>
      <c r="B75" s="488" t="s">
        <v>55</v>
      </c>
      <c r="C75" s="65" t="s">
        <v>16</v>
      </c>
      <c r="D75" s="1">
        <f>SUM('石巻第１:石巻第２'!D75)</f>
        <v>0.6578</v>
      </c>
      <c r="E75" s="1">
        <f>SUM('石巻第１:石巻第２'!E75)</f>
        <v>1.4906</v>
      </c>
      <c r="F75" s="1">
        <f>SUM('石巻第１:石巻第２'!F75)</f>
        <v>2.9206</v>
      </c>
      <c r="G75" s="1">
        <f>SUM('石巻第１:石巻第２'!G75)</f>
        <v>1.6558</v>
      </c>
      <c r="H75" s="1">
        <f>SUM('石巻第１:石巻第２'!H75)</f>
        <v>1.2742</v>
      </c>
      <c r="I75" s="1">
        <f>SUM('石巻第１:石巻第２'!I75)</f>
        <v>1.3256</v>
      </c>
      <c r="J75" s="1">
        <f>SUM('石巻第１:石巻第２'!J75)</f>
        <v>0</v>
      </c>
      <c r="K75" s="1">
        <f>SUM('石巻第１:石巻第２'!K75)</f>
        <v>0</v>
      </c>
      <c r="L75" s="1">
        <f>SUM('石巻第１:石巻第２'!L75)</f>
        <v>0.7738</v>
      </c>
      <c r="M75" s="1">
        <f>SUM('石巻第１:石巻第２'!M75)</f>
        <v>0.7926</v>
      </c>
      <c r="N75" s="1">
        <f>SUM('石巻第１:石巻第２'!N75)</f>
        <v>0.189</v>
      </c>
      <c r="O75" s="1">
        <f>SUM('石巻第１:石巻第２'!O75)</f>
        <v>0.1404</v>
      </c>
      <c r="P75" s="8">
        <f aca="true" t="shared" si="9" ref="P75:P137">SUM(D75:O75)</f>
        <v>11.2204</v>
      </c>
    </row>
    <row r="76" spans="1:16" ht="18.75">
      <c r="A76" s="54" t="s">
        <v>0</v>
      </c>
      <c r="B76" s="489"/>
      <c r="C76" s="58" t="s">
        <v>18</v>
      </c>
      <c r="D76" s="2">
        <f>SUM('石巻第１:石巻第２'!D76)</f>
        <v>54.122</v>
      </c>
      <c r="E76" s="2">
        <f>SUM('石巻第１:石巻第２'!E76)</f>
        <v>96.14</v>
      </c>
      <c r="F76" s="2">
        <f>SUM('石巻第１:石巻第２'!F76)</f>
        <v>168.254</v>
      </c>
      <c r="G76" s="2">
        <f>SUM('石巻第１:石巻第２'!G76)</f>
        <v>104.746</v>
      </c>
      <c r="H76" s="2">
        <f>SUM('石巻第１:石巻第２'!H76)</f>
        <v>75.765</v>
      </c>
      <c r="I76" s="2">
        <f>SUM('石巻第１:石巻第２'!I76)</f>
        <v>84.21</v>
      </c>
      <c r="J76" s="2">
        <f>SUM('石巻第１:石巻第２'!J76)</f>
        <v>0</v>
      </c>
      <c r="K76" s="2">
        <f>SUM('石巻第１:石巻第２'!K76)</f>
        <v>0</v>
      </c>
      <c r="L76" s="2">
        <f>SUM('石巻第１:石巻第２'!L76)</f>
        <v>40.256</v>
      </c>
      <c r="M76" s="2">
        <f>SUM('石巻第１:石巻第２'!M76)</f>
        <v>59.814</v>
      </c>
      <c r="N76" s="2">
        <f>SUM('石巻第１:石巻第２'!N76)</f>
        <v>12.522</v>
      </c>
      <c r="O76" s="2">
        <f>SUM('石巻第１:石巻第２'!O76)</f>
        <v>6.473</v>
      </c>
      <c r="P76" s="9">
        <f t="shared" si="9"/>
        <v>702.3019999999999</v>
      </c>
    </row>
    <row r="77" spans="1:16" ht="18.75">
      <c r="A77" s="54" t="s">
        <v>56</v>
      </c>
      <c r="B77" s="56" t="s">
        <v>182</v>
      </c>
      <c r="C77" s="65" t="s">
        <v>16</v>
      </c>
      <c r="D77" s="1">
        <f>SUM('石巻第１:石巻第２'!D77)</f>
        <v>0</v>
      </c>
      <c r="E77" s="1">
        <f>SUM('石巻第１:石巻第２'!E77)</f>
        <v>0</v>
      </c>
      <c r="F77" s="1">
        <f>SUM('石巻第１:石巻第２'!F77)</f>
        <v>0</v>
      </c>
      <c r="G77" s="1">
        <f>SUM('石巻第１:石巻第２'!G77)</f>
        <v>0</v>
      </c>
      <c r="H77" s="1">
        <f>SUM('石巻第１:石巻第２'!H77)</f>
        <v>0</v>
      </c>
      <c r="I77" s="1">
        <f>SUM('石巻第１:石巻第２'!I77)</f>
        <v>0</v>
      </c>
      <c r="J77" s="1">
        <f>SUM('石巻第１:石巻第２'!J77)</f>
        <v>0</v>
      </c>
      <c r="K77" s="1">
        <f>SUM('石巻第１:石巻第２'!K77)</f>
        <v>0</v>
      </c>
      <c r="L77" s="1">
        <f>SUM('石巻第１:石巻第２'!L77)</f>
        <v>0</v>
      </c>
      <c r="M77" s="1">
        <f>SUM('石巻第１:石巻第２'!M77)</f>
        <v>0</v>
      </c>
      <c r="N77" s="1">
        <f>SUM('石巻第１:石巻第２'!N77)</f>
        <v>0</v>
      </c>
      <c r="O77" s="1">
        <f>SUM('石巻第１:石巻第２'!O77)</f>
        <v>0</v>
      </c>
      <c r="P77" s="8">
        <f t="shared" si="9"/>
        <v>0</v>
      </c>
    </row>
    <row r="78" spans="1:16" ht="18.75">
      <c r="A78" s="54"/>
      <c r="B78" s="58" t="s">
        <v>164</v>
      </c>
      <c r="C78" s="58" t="s">
        <v>18</v>
      </c>
      <c r="D78" s="2">
        <f>SUM('石巻第１:石巻第２'!D78)</f>
        <v>0</v>
      </c>
      <c r="E78" s="2">
        <f>SUM('石巻第１:石巻第２'!E78)</f>
        <v>0</v>
      </c>
      <c r="F78" s="2">
        <f>SUM('石巻第１:石巻第２'!F78)</f>
        <v>0</v>
      </c>
      <c r="G78" s="2">
        <f>SUM('石巻第１:石巻第２'!G78)</f>
        <v>0</v>
      </c>
      <c r="H78" s="2">
        <f>SUM('石巻第１:石巻第２'!H78)</f>
        <v>0</v>
      </c>
      <c r="I78" s="2">
        <f>SUM('石巻第１:石巻第２'!I78)</f>
        <v>0</v>
      </c>
      <c r="J78" s="2">
        <f>SUM('石巻第１:石巻第２'!J78)</f>
        <v>0</v>
      </c>
      <c r="K78" s="2">
        <f>SUM('石巻第１:石巻第２'!K78)</f>
        <v>0</v>
      </c>
      <c r="L78" s="2">
        <f>SUM('石巻第１:石巻第２'!L78)</f>
        <v>0</v>
      </c>
      <c r="M78" s="2">
        <f>SUM('石巻第１:石巻第２'!M78)</f>
        <v>0</v>
      </c>
      <c r="N78" s="2">
        <f>SUM('石巻第１:石巻第２'!N78)</f>
        <v>0</v>
      </c>
      <c r="O78" s="2">
        <f>SUM('石巻第１:石巻第２'!O78)</f>
        <v>0</v>
      </c>
      <c r="P78" s="9">
        <f t="shared" si="9"/>
        <v>0</v>
      </c>
    </row>
    <row r="79" spans="1:16" ht="18.75">
      <c r="A79" s="54"/>
      <c r="B79" s="488" t="s">
        <v>59</v>
      </c>
      <c r="C79" s="65" t="s">
        <v>16</v>
      </c>
      <c r="D79" s="1">
        <f>SUM('石巻第１:石巻第２'!D79)</f>
        <v>0.014</v>
      </c>
      <c r="E79" s="1">
        <f>SUM('石巻第１:石巻第２'!E79)</f>
        <v>0</v>
      </c>
      <c r="F79" s="1">
        <f>SUM('石巻第１:石巻第２'!F79)</f>
        <v>0.1554</v>
      </c>
      <c r="G79" s="1">
        <f>SUM('石巻第１:石巻第２'!G79)</f>
        <v>0.649</v>
      </c>
      <c r="H79" s="1">
        <f>SUM('石巻第１:石巻第２'!H79)</f>
        <v>0.813</v>
      </c>
      <c r="I79" s="1">
        <f>SUM('石巻第１:石巻第２'!I79)</f>
        <v>0</v>
      </c>
      <c r="J79" s="1">
        <f>SUM('石巻第１:石巻第２'!J79)</f>
        <v>0</v>
      </c>
      <c r="K79" s="1">
        <f>SUM('石巻第１:石巻第２'!K79)</f>
        <v>0</v>
      </c>
      <c r="L79" s="1">
        <f>SUM('石巻第１:石巻第２'!L79)</f>
        <v>0</v>
      </c>
      <c r="M79" s="1">
        <f>SUM('石巻第１:石巻第２'!M79)</f>
        <v>0</v>
      </c>
      <c r="N79" s="1">
        <f>SUM('石巻第１:石巻第２'!N79)</f>
        <v>0</v>
      </c>
      <c r="O79" s="1">
        <f>SUM('石巻第１:石巻第２'!O79)</f>
        <v>0</v>
      </c>
      <c r="P79" s="8">
        <f t="shared" si="9"/>
        <v>1.6314</v>
      </c>
    </row>
    <row r="80" spans="1:16" ht="18.75">
      <c r="A80" s="54" t="s">
        <v>17</v>
      </c>
      <c r="B80" s="489"/>
      <c r="C80" s="58" t="s">
        <v>18</v>
      </c>
      <c r="D80" s="2">
        <f>SUM('石巻第１:石巻第２'!D80)</f>
        <v>7.35</v>
      </c>
      <c r="E80" s="2">
        <f>SUM('石巻第１:石巻第２'!E80)</f>
        <v>0</v>
      </c>
      <c r="F80" s="2">
        <f>SUM('石巻第１:石巻第２'!F80)</f>
        <v>105.714</v>
      </c>
      <c r="G80" s="2">
        <f>SUM('石巻第１:石巻第２'!G80)</f>
        <v>430.049</v>
      </c>
      <c r="H80" s="2">
        <f>SUM('石巻第１:石巻第２'!H80)</f>
        <v>569.955</v>
      </c>
      <c r="I80" s="2">
        <f>SUM('石巻第１:石巻第２'!I80)</f>
        <v>0</v>
      </c>
      <c r="J80" s="2">
        <f>SUM('石巻第１:石巻第２'!J80)</f>
        <v>0</v>
      </c>
      <c r="K80" s="2">
        <f>SUM('石巻第１:石巻第２'!K80)</f>
        <v>0</v>
      </c>
      <c r="L80" s="2">
        <f>SUM('石巻第１:石巻第２'!L80)</f>
        <v>0</v>
      </c>
      <c r="M80" s="2">
        <f>SUM('石巻第１:石巻第２'!M80)</f>
        <v>0</v>
      </c>
      <c r="N80" s="2">
        <f>SUM('石巻第１:石巻第２'!N80)</f>
        <v>0</v>
      </c>
      <c r="O80" s="2">
        <f>SUM('石巻第１:石巻第２'!O80)</f>
        <v>0</v>
      </c>
      <c r="P80" s="9">
        <f t="shared" si="9"/>
        <v>1113.068</v>
      </c>
    </row>
    <row r="81" spans="1:16" ht="18.75">
      <c r="A81" s="54"/>
      <c r="B81" s="56" t="s">
        <v>20</v>
      </c>
      <c r="C81" s="65" t="s">
        <v>16</v>
      </c>
      <c r="D81" s="1">
        <f>SUM('石巻第１:石巻第２'!D81)</f>
        <v>61.4434</v>
      </c>
      <c r="E81" s="1">
        <f>SUM('石巻第１:石巻第２'!E81)</f>
        <v>62.2479</v>
      </c>
      <c r="F81" s="1">
        <f>SUM('石巻第１:石巻第２'!F81)</f>
        <v>56.12</v>
      </c>
      <c r="G81" s="1">
        <f>SUM('石巻第１:石巻第２'!G81)</f>
        <v>71.1474</v>
      </c>
      <c r="H81" s="1">
        <f>SUM('石巻第１:石巻第２'!H81)</f>
        <v>56.2838</v>
      </c>
      <c r="I81" s="1">
        <f>SUM('石巻第１:石巻第２'!I81)</f>
        <v>37.5777</v>
      </c>
      <c r="J81" s="1">
        <f>SUM('石巻第１:石巻第２'!J81)</f>
        <v>3.3338</v>
      </c>
      <c r="K81" s="1">
        <f>SUM('石巻第１:石巻第２'!K81)</f>
        <v>3.242</v>
      </c>
      <c r="L81" s="1">
        <f>SUM('石巻第１:石巻第２'!L81)</f>
        <v>59.6748</v>
      </c>
      <c r="M81" s="1">
        <f>SUM('石巻第１:石巻第２'!M81)</f>
        <v>173.1003</v>
      </c>
      <c r="N81" s="1">
        <f>SUM('石巻第１:石巻第２'!N81)</f>
        <v>94.4501</v>
      </c>
      <c r="O81" s="1">
        <f>SUM('石巻第１:石巻第２'!O81)</f>
        <v>38.3606</v>
      </c>
      <c r="P81" s="8">
        <f t="shared" si="9"/>
        <v>716.9818</v>
      </c>
    </row>
    <row r="82" spans="1:16" ht="18.75">
      <c r="A82" s="54"/>
      <c r="B82" s="58" t="s">
        <v>155</v>
      </c>
      <c r="C82" s="58" t="s">
        <v>18</v>
      </c>
      <c r="D82" s="2">
        <f>SUM('石巻第１:石巻第２'!D82)</f>
        <v>23923.549</v>
      </c>
      <c r="E82" s="2">
        <f>SUM('石巻第１:石巻第２'!E82)</f>
        <v>30935.391</v>
      </c>
      <c r="F82" s="2">
        <f>SUM('石巻第１:石巻第２'!F82)</f>
        <v>29386.378</v>
      </c>
      <c r="G82" s="2">
        <f>SUM('石巻第１:石巻第２'!G82)</f>
        <v>26958.664</v>
      </c>
      <c r="H82" s="2">
        <f>SUM('石巻第１:石巻第２'!H82)</f>
        <v>17956.415</v>
      </c>
      <c r="I82" s="2">
        <f>SUM('石巻第１:石巻第２'!I82)</f>
        <v>10655.174</v>
      </c>
      <c r="J82" s="2">
        <f>SUM('石巻第１:石巻第２'!J82)</f>
        <v>3498.59</v>
      </c>
      <c r="K82" s="2">
        <f>SUM('石巻第１:石巻第２'!K82)</f>
        <v>4096.671</v>
      </c>
      <c r="L82" s="2">
        <f>SUM('石巻第１:石巻第２'!L82)</f>
        <v>14938.338</v>
      </c>
      <c r="M82" s="2">
        <f>SUM('石巻第１:石巻第２'!M82)</f>
        <v>42094.477</v>
      </c>
      <c r="N82" s="2">
        <f>SUM('石巻第１:石巻第２'!N82)</f>
        <v>34276.327</v>
      </c>
      <c r="O82" s="2">
        <f>SUM('石巻第１:石巻第２'!O82)</f>
        <v>18017.007</v>
      </c>
      <c r="P82" s="9">
        <f t="shared" si="9"/>
        <v>256736.981</v>
      </c>
    </row>
    <row r="83" spans="1:16" s="46" customFormat="1" ht="18.75">
      <c r="A83" s="53" t="s">
        <v>23</v>
      </c>
      <c r="B83" s="486" t="s">
        <v>114</v>
      </c>
      <c r="C83" s="65" t="s">
        <v>16</v>
      </c>
      <c r="D83" s="1">
        <f>+D73+D75+D77+D79+D81</f>
        <v>82.4482</v>
      </c>
      <c r="E83" s="1">
        <f aca="true" t="shared" si="10" ref="E83:O84">+E73+E75+E77+E79+E81</f>
        <v>80.30930000000001</v>
      </c>
      <c r="F83" s="1">
        <f>+F73+F75+F77+F79+F81</f>
        <v>74.9978</v>
      </c>
      <c r="G83" s="1">
        <f t="shared" si="10"/>
        <v>87.88560000000001</v>
      </c>
      <c r="H83" s="1">
        <f t="shared" si="10"/>
        <v>65.4816</v>
      </c>
      <c r="I83" s="1">
        <f t="shared" si="10"/>
        <v>44.5896</v>
      </c>
      <c r="J83" s="1">
        <f>+J73+J75+J77+J79+J81</f>
        <v>12.6375</v>
      </c>
      <c r="K83" s="1">
        <f t="shared" si="10"/>
        <v>5.6402</v>
      </c>
      <c r="L83" s="5">
        <f t="shared" si="10"/>
        <v>61.4287</v>
      </c>
      <c r="M83" s="5">
        <f t="shared" si="10"/>
        <v>185.3187</v>
      </c>
      <c r="N83" s="5">
        <f t="shared" si="10"/>
        <v>107.5674</v>
      </c>
      <c r="O83" s="5">
        <f t="shared" si="10"/>
        <v>52.812999999999995</v>
      </c>
      <c r="P83" s="15">
        <f t="shared" si="9"/>
        <v>861.1176</v>
      </c>
    </row>
    <row r="84" spans="1:16" s="46" customFormat="1" ht="18.75">
      <c r="A84" s="59"/>
      <c r="B84" s="487"/>
      <c r="C84" s="58" t="s">
        <v>18</v>
      </c>
      <c r="D84" s="2">
        <f>+D74+D76+D78+D80+D82</f>
        <v>31711.495</v>
      </c>
      <c r="E84" s="2">
        <f t="shared" si="10"/>
        <v>40152.164</v>
      </c>
      <c r="F84" s="2">
        <f>+F74+F76+F78+F80+F82</f>
        <v>44046.64</v>
      </c>
      <c r="G84" s="2">
        <f t="shared" si="10"/>
        <v>38697.125</v>
      </c>
      <c r="H84" s="2">
        <f t="shared" si="10"/>
        <v>25690.58</v>
      </c>
      <c r="I84" s="2">
        <f t="shared" si="10"/>
        <v>15020.619</v>
      </c>
      <c r="J84" s="2">
        <f>+J74+J76+J78+J80+J82</f>
        <v>10284.631000000001</v>
      </c>
      <c r="K84" s="2">
        <f t="shared" si="10"/>
        <v>6947.870000000001</v>
      </c>
      <c r="L84" s="41">
        <f t="shared" si="10"/>
        <v>16477.311</v>
      </c>
      <c r="M84" s="41">
        <f t="shared" si="10"/>
        <v>47398.381</v>
      </c>
      <c r="N84" s="41">
        <f t="shared" si="10"/>
        <v>40753.574</v>
      </c>
      <c r="O84" s="41">
        <f t="shared" si="10"/>
        <v>26555.28</v>
      </c>
      <c r="P84" s="106">
        <f t="shared" si="9"/>
        <v>343735.67000000004</v>
      </c>
    </row>
    <row r="85" spans="1:16" ht="18.75">
      <c r="A85" s="482" t="s">
        <v>184</v>
      </c>
      <c r="B85" s="483"/>
      <c r="C85" s="65" t="s">
        <v>16</v>
      </c>
      <c r="D85" s="1">
        <f>SUM('石巻第１:石巻第２'!D85)</f>
        <v>6.085</v>
      </c>
      <c r="E85" s="1">
        <f>SUM('石巻第１:石巻第２'!E85)</f>
        <v>1.8636</v>
      </c>
      <c r="F85" s="1">
        <f>SUM('石巻第１:石巻第２'!F85)</f>
        <v>0.3668</v>
      </c>
      <c r="G85" s="1">
        <f>SUM('石巻第１:石巻第２'!G85)</f>
        <v>0.4796</v>
      </c>
      <c r="H85" s="1">
        <f>SUM('石巻第１:石巻第２'!H85)</f>
        <v>1.249</v>
      </c>
      <c r="I85" s="1">
        <f>SUM('石巻第１:石巻第２'!I85)</f>
        <v>6.7534</v>
      </c>
      <c r="J85" s="1">
        <f>SUM('石巻第１:石巻第２'!J85)</f>
        <v>10.7381</v>
      </c>
      <c r="K85" s="1">
        <f>SUM('石巻第１:石巻第２'!K85)</f>
        <v>9.2912</v>
      </c>
      <c r="L85" s="1">
        <f>SUM('石巻第１:石巻第２'!L85)</f>
        <v>8.479</v>
      </c>
      <c r="M85" s="1">
        <f>SUM('石巻第１:石巻第２'!M85)</f>
        <v>25.4432</v>
      </c>
      <c r="N85" s="1">
        <f>SUM('石巻第１:石巻第２'!N85)</f>
        <v>23.0632</v>
      </c>
      <c r="O85" s="1">
        <f>SUM('石巻第１:石巻第２'!O85)</f>
        <v>12.0278</v>
      </c>
      <c r="P85" s="8">
        <f t="shared" si="9"/>
        <v>105.8399</v>
      </c>
    </row>
    <row r="86" spans="1:16" ht="18.75">
      <c r="A86" s="484"/>
      <c r="B86" s="485"/>
      <c r="C86" s="58" t="s">
        <v>18</v>
      </c>
      <c r="D86" s="2">
        <f>SUM('石巻第１:石巻第２'!D86)</f>
        <v>2648.841</v>
      </c>
      <c r="E86" s="2">
        <f>SUM('石巻第１:石巻第２'!E86)</f>
        <v>1442.575</v>
      </c>
      <c r="F86" s="2">
        <f>SUM('石巻第１:石巻第２'!F86)</f>
        <v>831.972</v>
      </c>
      <c r="G86" s="2">
        <f>SUM('石巻第１:石巻第２'!G86)</f>
        <v>1024.475</v>
      </c>
      <c r="H86" s="2">
        <f>SUM('石巻第１:石巻第２'!H86)</f>
        <v>1721.724</v>
      </c>
      <c r="I86" s="2">
        <f>SUM('石巻第１:石巻第２'!I86)</f>
        <v>5668.476</v>
      </c>
      <c r="J86" s="2">
        <f>SUM('石巻第１:石巻第２'!J86)</f>
        <v>9469.851</v>
      </c>
      <c r="K86" s="2">
        <f>SUM('石巻第１:石巻第２'!K86)</f>
        <v>9426.238</v>
      </c>
      <c r="L86" s="2">
        <f>SUM('石巻第１:石巻第２'!L86)</f>
        <v>6327.145</v>
      </c>
      <c r="M86" s="2">
        <f>SUM('石巻第１:石巻第２'!M86)</f>
        <v>12531.777</v>
      </c>
      <c r="N86" s="2">
        <f>SUM('石巻第１:石巻第２'!N86)</f>
        <v>11498.666</v>
      </c>
      <c r="O86" s="2">
        <f>SUM('石巻第１:石巻第２'!O86)</f>
        <v>6401.146</v>
      </c>
      <c r="P86" s="9">
        <f t="shared" si="9"/>
        <v>68992.88599999998</v>
      </c>
    </row>
    <row r="87" spans="1:16" ht="18.75">
      <c r="A87" s="482" t="s">
        <v>185</v>
      </c>
      <c r="B87" s="483"/>
      <c r="C87" s="65" t="s">
        <v>16</v>
      </c>
      <c r="D87" s="1">
        <f>SUM('石巻第１:石巻第２'!D87)</f>
        <v>0.101</v>
      </c>
      <c r="E87" s="1">
        <f>SUM('石巻第１:石巻第２'!E87)</f>
        <v>0.094</v>
      </c>
      <c r="F87" s="1">
        <f>SUM('石巻第１:石巻第２'!F87)</f>
        <v>0</v>
      </c>
      <c r="G87" s="1">
        <f>SUM('石巻第１:石巻第２'!G87)</f>
        <v>270.439</v>
      </c>
      <c r="H87" s="1">
        <f>SUM('石巻第１:石巻第２'!H87)</f>
        <v>207.924</v>
      </c>
      <c r="I87" s="1">
        <f>SUM('石巻第１:石巻第２'!I87)</f>
        <v>0</v>
      </c>
      <c r="J87" s="1">
        <f>SUM('石巻第１:石巻第２'!J87)</f>
        <v>0</v>
      </c>
      <c r="K87" s="1">
        <f>SUM('石巻第１:石巻第２'!K87)</f>
        <v>0</v>
      </c>
      <c r="L87" s="1">
        <f>SUM('石巻第１:石巻第２'!L87)</f>
        <v>0</v>
      </c>
      <c r="M87" s="1">
        <f>SUM('石巻第１:石巻第２'!M87)</f>
        <v>0</v>
      </c>
      <c r="N87" s="1">
        <f>SUM('石巻第１:石巻第２'!N87)</f>
        <v>0</v>
      </c>
      <c r="O87" s="1">
        <f>SUM('石巻第１:石巻第２'!O87)</f>
        <v>0</v>
      </c>
      <c r="P87" s="8">
        <f t="shared" si="9"/>
        <v>478.558</v>
      </c>
    </row>
    <row r="88" spans="1:16" ht="18.75">
      <c r="A88" s="484"/>
      <c r="B88" s="485"/>
      <c r="C88" s="58" t="s">
        <v>18</v>
      </c>
      <c r="D88" s="2">
        <f>SUM('石巻第１:石巻第２'!D88)</f>
        <v>7.424</v>
      </c>
      <c r="E88" s="2">
        <f>SUM('石巻第１:石巻第２'!E88)</f>
        <v>17.094</v>
      </c>
      <c r="F88" s="2">
        <f>SUM('石巻第１:石巻第２'!F88)</f>
        <v>0</v>
      </c>
      <c r="G88" s="2">
        <f>SUM('石巻第１:石巻第２'!G88)</f>
        <v>42962.634</v>
      </c>
      <c r="H88" s="2">
        <f>SUM('石巻第１:石巻第２'!H88)</f>
        <v>27549.461</v>
      </c>
      <c r="I88" s="2">
        <f>SUM('石巻第１:石巻第２'!I88)</f>
        <v>0</v>
      </c>
      <c r="J88" s="2">
        <f>SUM('石巻第１:石巻第２'!J88)</f>
        <v>0</v>
      </c>
      <c r="K88" s="2">
        <f>SUM('石巻第１:石巻第２'!K88)</f>
        <v>0</v>
      </c>
      <c r="L88" s="2">
        <f>SUM('石巻第１:石巻第２'!L88)</f>
        <v>0</v>
      </c>
      <c r="M88" s="2">
        <f>SUM('石巻第１:石巻第２'!M88)</f>
        <v>0</v>
      </c>
      <c r="N88" s="2">
        <f>SUM('石巻第１:石巻第２'!N88)</f>
        <v>0</v>
      </c>
      <c r="O88" s="2">
        <f>SUM('石巻第１:石巻第２'!O88)</f>
        <v>0</v>
      </c>
      <c r="P88" s="9">
        <f t="shared" si="9"/>
        <v>70536.613</v>
      </c>
    </row>
    <row r="89" spans="1:16" ht="18.75">
      <c r="A89" s="482" t="s">
        <v>186</v>
      </c>
      <c r="B89" s="483"/>
      <c r="C89" s="65" t="s">
        <v>16</v>
      </c>
      <c r="D89" s="1">
        <f>SUM('石巻第１:石巻第２'!D89)</f>
        <v>0.0818</v>
      </c>
      <c r="E89" s="1">
        <f>SUM('石巻第１:石巻第２'!E89)</f>
        <v>0.0388</v>
      </c>
      <c r="F89" s="1">
        <f>SUM('石巻第１:石巻第２'!F89)</f>
        <v>0.0328</v>
      </c>
      <c r="G89" s="1">
        <f>SUM('石巻第１:石巻第２'!G89)</f>
        <v>0.1278</v>
      </c>
      <c r="H89" s="1">
        <f>SUM('石巻第１:石巻第２'!H89)</f>
        <v>0.1194</v>
      </c>
      <c r="I89" s="1">
        <f>SUM('石巻第１:石巻第２'!I89)</f>
        <v>0.0454</v>
      </c>
      <c r="J89" s="1">
        <f>SUM('石巻第１:石巻第２'!J89)</f>
        <v>0</v>
      </c>
      <c r="K89" s="1">
        <f>SUM('石巻第１:石巻第２'!K89)</f>
        <v>0.0016</v>
      </c>
      <c r="L89" s="1">
        <f>SUM('石巻第１:石巻第２'!L89)</f>
        <v>0.0216</v>
      </c>
      <c r="M89" s="1">
        <f>SUM('石巻第１:石巻第２'!M89)</f>
        <v>0.0478</v>
      </c>
      <c r="N89" s="1">
        <f>SUM('石巻第１:石巻第２'!N89)</f>
        <v>0</v>
      </c>
      <c r="O89" s="1">
        <f>SUM('石巻第１:石巻第２'!O89)</f>
        <v>0.0106</v>
      </c>
      <c r="P89" s="8">
        <f t="shared" si="9"/>
        <v>0.5276000000000001</v>
      </c>
    </row>
    <row r="90" spans="1:16" ht="18.75">
      <c r="A90" s="484"/>
      <c r="B90" s="485"/>
      <c r="C90" s="58" t="s">
        <v>18</v>
      </c>
      <c r="D90" s="2">
        <f>SUM('石巻第１:石巻第２'!D90)</f>
        <v>212.772</v>
      </c>
      <c r="E90" s="2">
        <f>SUM('石巻第１:石巻第２'!E90)</f>
        <v>116.76</v>
      </c>
      <c r="F90" s="2">
        <f>SUM('石巻第１:石巻第２'!F90)</f>
        <v>104.475</v>
      </c>
      <c r="G90" s="2">
        <f>SUM('石巻第１:石巻第２'!G90)</f>
        <v>166.74</v>
      </c>
      <c r="H90" s="2">
        <f>SUM('石巻第１:石巻第２'!H90)</f>
        <v>263.991</v>
      </c>
      <c r="I90" s="2">
        <f>SUM('石巻第１:石巻第２'!I90)</f>
        <v>95.928</v>
      </c>
      <c r="J90" s="2">
        <f>SUM('石巻第１:石巻第２'!J90)</f>
        <v>0</v>
      </c>
      <c r="K90" s="2">
        <f>SUM('石巻第１:石巻第２'!K90)</f>
        <v>5.544</v>
      </c>
      <c r="L90" s="2">
        <f>SUM('石巻第１:石巻第２'!L90)</f>
        <v>57.183</v>
      </c>
      <c r="M90" s="2">
        <f>SUM('石巻第１:石巻第２'!M90)</f>
        <v>118.377</v>
      </c>
      <c r="N90" s="2">
        <f>SUM('石巻第１:石巻第２'!N90)</f>
        <v>0</v>
      </c>
      <c r="O90" s="2">
        <f>SUM('石巻第１:石巻第２'!O90)</f>
        <v>31.164</v>
      </c>
      <c r="P90" s="9">
        <f t="shared" si="9"/>
        <v>1172.934</v>
      </c>
    </row>
    <row r="91" spans="1:16" ht="18.75">
      <c r="A91" s="482" t="s">
        <v>187</v>
      </c>
      <c r="B91" s="483"/>
      <c r="C91" s="65" t="s">
        <v>16</v>
      </c>
      <c r="D91" s="1">
        <f>SUM('石巻第１:石巻第２'!D91)</f>
        <v>12.0482</v>
      </c>
      <c r="E91" s="1">
        <f>SUM('石巻第１:石巻第２'!E91)</f>
        <v>10.0784</v>
      </c>
      <c r="F91" s="1">
        <f>SUM('石巻第１:石巻第２'!F91)</f>
        <v>18.8912</v>
      </c>
      <c r="G91" s="1">
        <f>SUM('石巻第１:石巻第２'!G91)</f>
        <v>27.4388</v>
      </c>
      <c r="H91" s="1">
        <f>SUM('石巻第１:石巻第２'!H91)</f>
        <v>30.7772</v>
      </c>
      <c r="I91" s="1">
        <f>SUM('石巻第１:石巻第２'!I91)</f>
        <v>22.1394</v>
      </c>
      <c r="J91" s="1">
        <f>SUM('石巻第１:石巻第２'!J91)</f>
        <v>0.01</v>
      </c>
      <c r="K91" s="1">
        <f>SUM('石巻第１:石巻第２'!K91)</f>
        <v>0.005</v>
      </c>
      <c r="L91" s="1">
        <f>SUM('石巻第１:石巻第２'!L91)</f>
        <v>17.907</v>
      </c>
      <c r="M91" s="1">
        <f>SUM('石巻第１:石巻第２'!M91)</f>
        <v>25.7162</v>
      </c>
      <c r="N91" s="1">
        <f>SUM('石巻第１:石巻第２'!N91)</f>
        <v>7.8652</v>
      </c>
      <c r="O91" s="1">
        <f>SUM('石巻第１:石巻第２'!O91)</f>
        <v>1.5392</v>
      </c>
      <c r="P91" s="8">
        <f t="shared" si="9"/>
        <v>174.41579999999996</v>
      </c>
    </row>
    <row r="92" spans="1:16" ht="18.75">
      <c r="A92" s="484"/>
      <c r="B92" s="485"/>
      <c r="C92" s="58" t="s">
        <v>18</v>
      </c>
      <c r="D92" s="2">
        <f>SUM('石巻第１:石巻第２'!D92)</f>
        <v>19466.215</v>
      </c>
      <c r="E92" s="2">
        <f>SUM('石巻第１:石巻第２'!E92)</f>
        <v>16701.395</v>
      </c>
      <c r="F92" s="2">
        <f>SUM('石巻第１:石巻第２'!F92)</f>
        <v>27410.972</v>
      </c>
      <c r="G92" s="2">
        <f>SUM('石巻第１:石巻第２'!G92)</f>
        <v>40664.48</v>
      </c>
      <c r="H92" s="2">
        <f>SUM('石巻第１:石巻第２'!H92)</f>
        <v>38053.463</v>
      </c>
      <c r="I92" s="2">
        <f>SUM('石巻第１:石巻第２'!I92)</f>
        <v>24892.066</v>
      </c>
      <c r="J92" s="2">
        <f>SUM('石巻第１:石巻第２'!J92)</f>
        <v>12.915</v>
      </c>
      <c r="K92" s="2">
        <f>SUM('石巻第１:石巻第２'!K92)</f>
        <v>3.575</v>
      </c>
      <c r="L92" s="2">
        <f>SUM('石巻第１:石巻第２'!L92)</f>
        <v>23167.659</v>
      </c>
      <c r="M92" s="2">
        <f>SUM('石巻第１:石巻第２'!M92)</f>
        <v>28634.382</v>
      </c>
      <c r="N92" s="2">
        <f>SUM('石巻第１:石巻第２'!N92)</f>
        <v>11415.558</v>
      </c>
      <c r="O92" s="2">
        <f>SUM('石巻第１:石巻第２'!O92)</f>
        <v>2376.655</v>
      </c>
      <c r="P92" s="9">
        <f t="shared" si="9"/>
        <v>232799.33500000005</v>
      </c>
    </row>
    <row r="93" spans="1:16" ht="18.75">
      <c r="A93" s="482" t="s">
        <v>165</v>
      </c>
      <c r="B93" s="483"/>
      <c r="C93" s="65" t="s">
        <v>16</v>
      </c>
      <c r="D93" s="1">
        <f>SUM('石巻第１:石巻第２'!D93)</f>
        <v>0</v>
      </c>
      <c r="E93" s="1">
        <f>SUM('石巻第１:石巻第２'!E93)</f>
        <v>0.0094</v>
      </c>
      <c r="F93" s="1">
        <f>SUM('石巻第１:石巻第２'!F93)</f>
        <v>0.0104</v>
      </c>
      <c r="G93" s="1">
        <f>SUM('石巻第１:石巻第２'!G93)</f>
        <v>0.002</v>
      </c>
      <c r="H93" s="1">
        <f>SUM('石巻第１:石巻第２'!H93)</f>
        <v>0.0056</v>
      </c>
      <c r="I93" s="1">
        <f>SUM('石巻第１:石巻第２'!I93)</f>
        <v>0.0014</v>
      </c>
      <c r="J93" s="1">
        <f>SUM('石巻第１:石巻第２'!J93)</f>
        <v>0</v>
      </c>
      <c r="K93" s="1">
        <f>SUM('石巻第１:石巻第２'!K93)</f>
        <v>0</v>
      </c>
      <c r="L93" s="1">
        <f>SUM('石巻第１:石巻第２'!L93)</f>
        <v>0</v>
      </c>
      <c r="M93" s="1">
        <f>SUM('石巻第１:石巻第２'!M93)</f>
        <v>0</v>
      </c>
      <c r="N93" s="1">
        <f>SUM('石巻第１:石巻第２'!N93)</f>
        <v>0</v>
      </c>
      <c r="O93" s="1">
        <f>SUM('石巻第１:石巻第２'!O93)</f>
        <v>0.001</v>
      </c>
      <c r="P93" s="8">
        <f t="shared" si="9"/>
        <v>0.0298</v>
      </c>
    </row>
    <row r="94" spans="1:16" ht="18.75">
      <c r="A94" s="484"/>
      <c r="B94" s="485"/>
      <c r="C94" s="58" t="s">
        <v>18</v>
      </c>
      <c r="D94" s="2">
        <f>SUM('石巻第１:石巻第２'!D94)</f>
        <v>0</v>
      </c>
      <c r="E94" s="2">
        <f>SUM('石巻第１:石巻第２'!E94)</f>
        <v>11.193</v>
      </c>
      <c r="F94" s="2">
        <f>SUM('石巻第１:石巻第２'!F94)</f>
        <v>15.225</v>
      </c>
      <c r="G94" s="2">
        <f>SUM('石巻第１:石巻第２'!G94)</f>
        <v>3.15</v>
      </c>
      <c r="H94" s="2">
        <f>SUM('石巻第１:石巻第２'!H94)</f>
        <v>2.94</v>
      </c>
      <c r="I94" s="2">
        <f>SUM('石巻第１:石巻第２'!I94)</f>
        <v>1.533</v>
      </c>
      <c r="J94" s="2">
        <f>SUM('石巻第１:石巻第２'!J94)</f>
        <v>0</v>
      </c>
      <c r="K94" s="2">
        <f>SUM('石巻第１:石巻第２'!K94)</f>
        <v>0</v>
      </c>
      <c r="L94" s="2">
        <f>SUM('石巻第１:石巻第２'!L94)</f>
        <v>0</v>
      </c>
      <c r="M94" s="2">
        <f>SUM('石巻第１:石巻第２'!M94)</f>
        <v>0</v>
      </c>
      <c r="N94" s="2">
        <f>SUM('石巻第１:石巻第２'!N94)</f>
        <v>0</v>
      </c>
      <c r="O94" s="2">
        <f>SUM('石巻第１:石巻第２'!O94)</f>
        <v>2.1</v>
      </c>
      <c r="P94" s="9">
        <f t="shared" si="9"/>
        <v>36.141</v>
      </c>
    </row>
    <row r="95" spans="1:16" ht="18.75">
      <c r="A95" s="482" t="s">
        <v>166</v>
      </c>
      <c r="B95" s="483"/>
      <c r="C95" s="65" t="s">
        <v>16</v>
      </c>
      <c r="D95" s="1">
        <f>SUM('石巻第１:石巻第２'!D95)</f>
        <v>2.7532</v>
      </c>
      <c r="E95" s="1">
        <f>SUM('石巻第１:石巻第２'!E95)</f>
        <v>2.9772</v>
      </c>
      <c r="F95" s="1">
        <f>SUM('石巻第１:石巻第２'!F95)</f>
        <v>1.682</v>
      </c>
      <c r="G95" s="1">
        <f>SUM('石巻第１:石巻第２'!G95)</f>
        <v>0.0226</v>
      </c>
      <c r="H95" s="1">
        <f>SUM('石巻第１:石巻第２'!H95)</f>
        <v>0.0064</v>
      </c>
      <c r="I95" s="1">
        <f>SUM('石巻第１:石巻第２'!I95)</f>
        <v>0.8428</v>
      </c>
      <c r="J95" s="1">
        <f>SUM('石巻第１:石巻第２'!J95)</f>
        <v>0.1864</v>
      </c>
      <c r="K95" s="1">
        <f>SUM('石巻第１:石巻第２'!K95)</f>
        <v>0.058</v>
      </c>
      <c r="L95" s="1">
        <f>SUM('石巻第１:石巻第２'!L95)</f>
        <v>0.2612</v>
      </c>
      <c r="M95" s="1">
        <f>SUM('石巻第１:石巻第２'!M95)</f>
        <v>0.1948</v>
      </c>
      <c r="N95" s="1">
        <f>SUM('石巻第１:石巻第２'!N95)</f>
        <v>237.5626</v>
      </c>
      <c r="O95" s="1">
        <f>SUM('石巻第１:石巻第２'!O95)</f>
        <v>0</v>
      </c>
      <c r="P95" s="8">
        <f t="shared" si="9"/>
        <v>246.5472</v>
      </c>
    </row>
    <row r="96" spans="1:16" ht="18.75">
      <c r="A96" s="484"/>
      <c r="B96" s="485"/>
      <c r="C96" s="58" t="s">
        <v>18</v>
      </c>
      <c r="D96" s="2">
        <f>SUM('石巻第１:石巻第２'!D96)</f>
        <v>720.217</v>
      </c>
      <c r="E96" s="2">
        <f>SUM('石巻第１:石巻第２'!E96)</f>
        <v>1134.378</v>
      </c>
      <c r="F96" s="2">
        <f>SUM('石巻第１:石巻第２'!F96)</f>
        <v>1439.367</v>
      </c>
      <c r="G96" s="2">
        <f>SUM('石巻第１:石巻第２'!G96)</f>
        <v>14.882</v>
      </c>
      <c r="H96" s="2">
        <f>SUM('石巻第１:石巻第２'!H96)</f>
        <v>2.457</v>
      </c>
      <c r="I96" s="2">
        <f>SUM('石巻第１:石巻第２'!I96)</f>
        <v>428.885</v>
      </c>
      <c r="J96" s="2">
        <f>SUM('石巻第１:石巻第２'!J96)</f>
        <v>167.92</v>
      </c>
      <c r="K96" s="2">
        <f>SUM('石巻第１:石巻第２'!K96)</f>
        <v>112.791</v>
      </c>
      <c r="L96" s="2">
        <f>SUM('石巻第１:石巻第２'!L96)</f>
        <v>382.9</v>
      </c>
      <c r="M96" s="2">
        <f>SUM('石巻第１:石巻第２'!M96)</f>
        <v>218.783</v>
      </c>
      <c r="N96" s="2">
        <f>SUM('石巻第１:石巻第２'!N96)</f>
        <v>53291.348</v>
      </c>
      <c r="O96" s="2">
        <f>SUM('石巻第１:石巻第２'!O96)</f>
        <v>0</v>
      </c>
      <c r="P96" s="9">
        <f t="shared" si="9"/>
        <v>57913.928</v>
      </c>
    </row>
    <row r="97" spans="1:16" ht="18.75">
      <c r="A97" s="482" t="s">
        <v>64</v>
      </c>
      <c r="B97" s="483"/>
      <c r="C97" s="65" t="s">
        <v>16</v>
      </c>
      <c r="D97" s="1">
        <f>SUM('石巻第１:石巻第２'!D97)</f>
        <v>118.1251</v>
      </c>
      <c r="E97" s="1">
        <f>SUM('石巻第１:石巻第２'!E97)</f>
        <v>74.3107</v>
      </c>
      <c r="F97" s="1">
        <f>SUM('石巻第１:石巻第２'!F97)</f>
        <v>90.3943</v>
      </c>
      <c r="G97" s="1">
        <f>SUM('石巻第１:石巻第２'!G97)</f>
        <v>255.9571</v>
      </c>
      <c r="H97" s="1">
        <f>SUM('石巻第１:石巻第２'!H97)</f>
        <v>573.1882</v>
      </c>
      <c r="I97" s="1">
        <f>SUM('石巻第１:石巻第２'!I97)</f>
        <v>1307.2191</v>
      </c>
      <c r="J97" s="1">
        <f>SUM('石巻第１:石巻第２'!J97)</f>
        <v>1999.9094</v>
      </c>
      <c r="K97" s="1">
        <f>SUM('石巻第１:石巻第２'!K97)</f>
        <v>1240.8137</v>
      </c>
      <c r="L97" s="1">
        <f>SUM('石巻第１:石巻第２'!L97)</f>
        <v>780.7709</v>
      </c>
      <c r="M97" s="1">
        <f>SUM('石巻第１:石巻第２'!M97)</f>
        <v>414.604</v>
      </c>
      <c r="N97" s="1">
        <f>SUM('石巻第１:石巻第２'!N97)</f>
        <v>0</v>
      </c>
      <c r="O97" s="1">
        <f>SUM('石巻第１:石巻第２'!O97)</f>
        <v>101.356</v>
      </c>
      <c r="P97" s="8">
        <f t="shared" si="9"/>
        <v>6956.6485</v>
      </c>
    </row>
    <row r="98" spans="1:16" ht="18.75">
      <c r="A98" s="484"/>
      <c r="B98" s="485"/>
      <c r="C98" s="58" t="s">
        <v>18</v>
      </c>
      <c r="D98" s="2">
        <f>SUM('石巻第１:石巻第２'!D98)</f>
        <v>33198.449</v>
      </c>
      <c r="E98" s="2">
        <f>SUM('石巻第１:石巻第２'!E98)</f>
        <v>24919.513</v>
      </c>
      <c r="F98" s="2">
        <f>SUM('石巻第１:石巻第２'!F98)</f>
        <v>42260.081</v>
      </c>
      <c r="G98" s="2">
        <f>SUM('石巻第１:石巻第２'!G98)</f>
        <v>144659.58</v>
      </c>
      <c r="H98" s="2">
        <f>SUM('石巻第１:石巻第２'!H98)</f>
        <v>223436.492</v>
      </c>
      <c r="I98" s="2">
        <f>SUM('石巻第１:石巻第２'!I98)</f>
        <v>331572.964</v>
      </c>
      <c r="J98" s="2">
        <f>SUM('石巻第１:石巻第２'!J98)</f>
        <v>428120.034</v>
      </c>
      <c r="K98" s="2">
        <f>SUM('石巻第１:石巻第２'!K98)</f>
        <v>143231.194</v>
      </c>
      <c r="L98" s="2">
        <f>SUM('石巻第１:石巻第２'!L98)</f>
        <v>84604.96</v>
      </c>
      <c r="M98" s="2">
        <f>SUM('石巻第１:石巻第２'!M98)</f>
        <v>77709.798</v>
      </c>
      <c r="N98" s="2">
        <f>SUM('石巻第１:石巻第２'!N98)</f>
        <v>0</v>
      </c>
      <c r="O98" s="2">
        <f>SUM('石巻第１:石巻第２'!O98)</f>
        <v>39880.144</v>
      </c>
      <c r="P98" s="9">
        <f t="shared" si="9"/>
        <v>1573593.2089999998</v>
      </c>
    </row>
    <row r="99" spans="1:16" s="46" customFormat="1" ht="18.75">
      <c r="A99" s="490" t="s">
        <v>65</v>
      </c>
      <c r="B99" s="491"/>
      <c r="C99" s="65" t="s">
        <v>16</v>
      </c>
      <c r="D99" s="1">
        <f>+D8+D10+D22+D28+D36+D38+D40+D42+D44+D46+D48+D50+D52+D58+D71+D83+D85+D87+D89+D91+D93+D95+D97</f>
        <v>2129.0481</v>
      </c>
      <c r="E99" s="1">
        <f aca="true" t="shared" si="11" ref="E99:N100">+E8+E10+E22+E28+E36+E38+E40+E42+E44+E46+E48+E50+E52+E58+E71+E83+E85+E87+E89+E91+E93+E95+E97</f>
        <v>2858.149499999999</v>
      </c>
      <c r="F99" s="1">
        <f t="shared" si="11"/>
        <v>3228.4986</v>
      </c>
      <c r="G99" s="1">
        <f t="shared" si="11"/>
        <v>1649.9794</v>
      </c>
      <c r="H99" s="1">
        <f t="shared" si="11"/>
        <v>2123.3367000000003</v>
      </c>
      <c r="I99" s="1">
        <f t="shared" si="11"/>
        <v>3682.4848999999995</v>
      </c>
      <c r="J99" s="1">
        <f t="shared" si="11"/>
        <v>9740.2416</v>
      </c>
      <c r="K99" s="1">
        <f t="shared" si="11"/>
        <v>7758.159899999999</v>
      </c>
      <c r="L99" s="5">
        <f t="shared" si="11"/>
        <v>4774.2207</v>
      </c>
      <c r="M99" s="5">
        <f t="shared" si="11"/>
        <v>3340.5272999999997</v>
      </c>
      <c r="N99" s="5">
        <f t="shared" si="11"/>
        <v>4111.3232</v>
      </c>
      <c r="O99" s="5">
        <f>+O8+O10+O22+O28+O36+O38+O40+O42+O44+O46+O48+O50+O52+O58+O71+O83+O85+O87+O89+O91+O93+O95+O97</f>
        <v>3685.7925000000005</v>
      </c>
      <c r="P99" s="15">
        <f t="shared" si="9"/>
        <v>49081.7624</v>
      </c>
    </row>
    <row r="100" spans="1:16" s="46" customFormat="1" ht="18.75">
      <c r="A100" s="492"/>
      <c r="B100" s="493"/>
      <c r="C100" s="58" t="s">
        <v>18</v>
      </c>
      <c r="D100" s="2">
        <f>+D9+D11+D23+D29+D37+D39+D41+D43+D45+D47+D49+D51+D53+D59+D72+D84+D86+D88+D90+D92+D94+D96+D98</f>
        <v>263511.008</v>
      </c>
      <c r="E100" s="2">
        <f t="shared" si="11"/>
        <v>326046.764</v>
      </c>
      <c r="F100" s="2">
        <f t="shared" si="11"/>
        <v>334918.353</v>
      </c>
      <c r="G100" s="2">
        <f t="shared" si="11"/>
        <v>338253.296</v>
      </c>
      <c r="H100" s="2">
        <f t="shared" si="11"/>
        <v>388619.756</v>
      </c>
      <c r="I100" s="2">
        <f t="shared" si="11"/>
        <v>876552.4310000001</v>
      </c>
      <c r="J100" s="2">
        <f t="shared" si="11"/>
        <v>1838979.9420000003</v>
      </c>
      <c r="K100" s="2">
        <f t="shared" si="11"/>
        <v>1430985.6059999997</v>
      </c>
      <c r="L100" s="41">
        <f t="shared" si="11"/>
        <v>807492.7039999999</v>
      </c>
      <c r="M100" s="41">
        <f t="shared" si="11"/>
        <v>626865.0819999999</v>
      </c>
      <c r="N100" s="41">
        <f t="shared" si="11"/>
        <v>580918.8979999999</v>
      </c>
      <c r="O100" s="41">
        <f>+O9+O11+O23+O29+O37+O39+O41+O43+O45+O47+O49+O51+O53+O59+O72+O84+O86+O88+O90+O92+O94+O96+O98</f>
        <v>392226.98</v>
      </c>
      <c r="P100" s="106">
        <f t="shared" si="9"/>
        <v>8205370.82</v>
      </c>
    </row>
    <row r="101" spans="1:16" ht="18.75">
      <c r="A101" s="53" t="s">
        <v>0</v>
      </c>
      <c r="B101" s="488" t="s">
        <v>167</v>
      </c>
      <c r="C101" s="65" t="s">
        <v>16</v>
      </c>
      <c r="D101" s="1">
        <f>SUM('石巻第１:石巻第２'!D101)</f>
        <v>0.2167</v>
      </c>
      <c r="E101" s="1">
        <f>SUM('石巻第１:石巻第２'!E101)</f>
        <v>0</v>
      </c>
      <c r="F101" s="1">
        <f>SUM('石巻第１:石巻第２'!F101)</f>
        <v>0</v>
      </c>
      <c r="G101" s="1">
        <f>SUM('石巻第１:石巻第２'!G101)</f>
        <v>0.7971</v>
      </c>
      <c r="H101" s="1">
        <f>SUM('石巻第１:石巻第２'!H101)</f>
        <v>3.7282</v>
      </c>
      <c r="I101" s="1">
        <f>SUM('石巻第１:石巻第２'!I101)</f>
        <v>0.4187</v>
      </c>
      <c r="J101" s="1">
        <f>SUM('石巻第１:石巻第２'!J101)</f>
        <v>0.1074</v>
      </c>
      <c r="K101" s="1">
        <f>SUM('石巻第１:石巻第２'!K101)</f>
        <v>0.16</v>
      </c>
      <c r="L101" s="1">
        <f>SUM('石巻第１:石巻第２'!L101)</f>
        <v>0.7242</v>
      </c>
      <c r="M101" s="1">
        <f>SUM('石巻第１:石巻第２'!M101)</f>
        <v>1.0163</v>
      </c>
      <c r="N101" s="1">
        <f>SUM('石巻第１:石巻第２'!N101)</f>
        <v>0.3065</v>
      </c>
      <c r="O101" s="1">
        <f>SUM('石巻第１:石巻第２'!O101)</f>
        <v>0.4712</v>
      </c>
      <c r="P101" s="8">
        <f t="shared" si="9"/>
        <v>7.9463</v>
      </c>
    </row>
    <row r="102" spans="1:16" ht="18.75">
      <c r="A102" s="53" t="s">
        <v>0</v>
      </c>
      <c r="B102" s="489"/>
      <c r="C102" s="58" t="s">
        <v>18</v>
      </c>
      <c r="D102" s="2">
        <f>SUM('石巻第１:石巻第２'!D102)</f>
        <v>551.912</v>
      </c>
      <c r="E102" s="2">
        <f>SUM('石巻第１:石巻第２'!E102)</f>
        <v>0</v>
      </c>
      <c r="F102" s="2">
        <f>SUM('石巻第１:石巻第２'!F102)</f>
        <v>0</v>
      </c>
      <c r="G102" s="2">
        <f>SUM('石巻第１:石巻第２'!G102)</f>
        <v>2305.669</v>
      </c>
      <c r="H102" s="2">
        <f>SUM('石巻第１:石巻第２'!H102)</f>
        <v>7446.643</v>
      </c>
      <c r="I102" s="2">
        <f>SUM('石巻第１:石巻第２'!I102)</f>
        <v>1357.02</v>
      </c>
      <c r="J102" s="2">
        <f>SUM('石巻第１:石巻第２'!J102)</f>
        <v>393.375</v>
      </c>
      <c r="K102" s="2">
        <f>SUM('石巻第１:石巻第２'!K102)</f>
        <v>507.552</v>
      </c>
      <c r="L102" s="2">
        <f>SUM('石巻第１:石巻第２'!L102)</f>
        <v>1397.427</v>
      </c>
      <c r="M102" s="2">
        <f>SUM('石巻第１:石巻第２'!M102)</f>
        <v>1976.24</v>
      </c>
      <c r="N102" s="2">
        <f>SUM('石巻第１:石巻第２'!N102)</f>
        <v>1019.333</v>
      </c>
      <c r="O102" s="2">
        <f>SUM('石巻第１:石巻第２'!O102)</f>
        <v>1899.085</v>
      </c>
      <c r="P102" s="9">
        <f t="shared" si="9"/>
        <v>18854.255999999998</v>
      </c>
    </row>
    <row r="103" spans="1:16" ht="18.75">
      <c r="A103" s="54" t="s">
        <v>66</v>
      </c>
      <c r="B103" s="488" t="s">
        <v>188</v>
      </c>
      <c r="C103" s="65" t="s">
        <v>16</v>
      </c>
      <c r="D103" s="1">
        <f>SUM('石巻第１:石巻第２'!D103)</f>
        <v>23.6782</v>
      </c>
      <c r="E103" s="1">
        <f>SUM('石巻第１:石巻第２'!E103)</f>
        <v>13.5438</v>
      </c>
      <c r="F103" s="1">
        <f>SUM('石巻第１:石巻第２'!F103)</f>
        <v>15.1604</v>
      </c>
      <c r="G103" s="1">
        <f>SUM('石巻第１:石巻第２'!G103)</f>
        <v>18.8592</v>
      </c>
      <c r="H103" s="1">
        <f>SUM('石巻第１:石巻第２'!H103)</f>
        <v>29.8262</v>
      </c>
      <c r="I103" s="1">
        <f>SUM('石巻第１:石巻第２'!I103)</f>
        <v>44.3834</v>
      </c>
      <c r="J103" s="1">
        <f>SUM('石巻第１:石巻第２'!J103)</f>
        <v>35.6626</v>
      </c>
      <c r="K103" s="1">
        <f>SUM('石巻第１:石巻第２'!K103)</f>
        <v>16.9306</v>
      </c>
      <c r="L103" s="1">
        <f>SUM('石巻第１:石巻第２'!L103)</f>
        <v>28.1388</v>
      </c>
      <c r="M103" s="1">
        <f>SUM('石巻第１:石巻第２'!M103)</f>
        <v>32.1036</v>
      </c>
      <c r="N103" s="1">
        <f>SUM('石巻第１:石巻第２'!N103)</f>
        <v>45.5236</v>
      </c>
      <c r="O103" s="1">
        <f>SUM('石巻第１:石巻第２'!O103)</f>
        <v>43.1448</v>
      </c>
      <c r="P103" s="8">
        <f t="shared" si="9"/>
        <v>346.95519999999993</v>
      </c>
    </row>
    <row r="104" spans="1:16" ht="18.75">
      <c r="A104" s="54" t="s">
        <v>0</v>
      </c>
      <c r="B104" s="489"/>
      <c r="C104" s="58" t="s">
        <v>18</v>
      </c>
      <c r="D104" s="2">
        <f>SUM('石巻第１:石巻第２'!D104)</f>
        <v>8196.522</v>
      </c>
      <c r="E104" s="2">
        <f>SUM('石巻第１:石巻第２'!E104)</f>
        <v>4222.981</v>
      </c>
      <c r="F104" s="2">
        <f>SUM('石巻第１:石巻第２'!F104)</f>
        <v>7147.987</v>
      </c>
      <c r="G104" s="2">
        <f>SUM('石巻第１:石巻第２'!G104)</f>
        <v>8920.49</v>
      </c>
      <c r="H104" s="2">
        <f>SUM('石巻第１:石巻第２'!H104)</f>
        <v>11700.816</v>
      </c>
      <c r="I104" s="2">
        <f>SUM('石巻第１:石巻第２'!I104)</f>
        <v>18407.024</v>
      </c>
      <c r="J104" s="2">
        <f>SUM('石巻第１:石巻第２'!J104)</f>
        <v>16622.481</v>
      </c>
      <c r="K104" s="2">
        <f>SUM('石巻第１:石巻第２'!K104)</f>
        <v>8011.123</v>
      </c>
      <c r="L104" s="2">
        <f>SUM('石巻第１:石巻第２'!L104)</f>
        <v>7266.132</v>
      </c>
      <c r="M104" s="2">
        <f>SUM('石巻第１:石巻第２'!M104)</f>
        <v>12596.709</v>
      </c>
      <c r="N104" s="2">
        <f>SUM('石巻第１:石巻第２'!N104)</f>
        <v>18721.693</v>
      </c>
      <c r="O104" s="2">
        <f>SUM('石巻第１:石巻第２'!O104)</f>
        <v>18349.124</v>
      </c>
      <c r="P104" s="9">
        <f t="shared" si="9"/>
        <v>140163.082</v>
      </c>
    </row>
    <row r="105" spans="1:16" ht="18.75">
      <c r="A105" s="54" t="s">
        <v>0</v>
      </c>
      <c r="B105" s="488" t="s">
        <v>169</v>
      </c>
      <c r="C105" s="65" t="s">
        <v>16</v>
      </c>
      <c r="D105" s="1">
        <f>SUM('石巻第１:石巻第２'!D105)</f>
        <v>450.7634</v>
      </c>
      <c r="E105" s="1">
        <f>SUM('石巻第１:石巻第２'!E105)</f>
        <v>49.8396</v>
      </c>
      <c r="F105" s="1">
        <f>SUM('石巻第１:石巻第２'!F105)</f>
        <v>10.5606</v>
      </c>
      <c r="G105" s="1">
        <f>SUM('石巻第１:石巻第２'!G105)</f>
        <v>5.9688</v>
      </c>
      <c r="H105" s="1">
        <f>SUM('石巻第１:石巻第２'!H105)</f>
        <v>17.5748</v>
      </c>
      <c r="I105" s="1">
        <f>SUM('石巻第１:石巻第２'!I105)</f>
        <v>219.8994</v>
      </c>
      <c r="J105" s="1">
        <f>SUM('石巻第１:石巻第２'!J105)</f>
        <v>19.3502</v>
      </c>
      <c r="K105" s="1">
        <f>SUM('石巻第１:石巻第２'!K105)</f>
        <v>36.6328</v>
      </c>
      <c r="L105" s="1">
        <f>SUM('石巻第１:石巻第２'!L105)</f>
        <v>1128.4028</v>
      </c>
      <c r="M105" s="1">
        <f>SUM('石巻第１:石巻第２'!M105)</f>
        <v>454.4576</v>
      </c>
      <c r="N105" s="1">
        <f>SUM('石巻第１:石巻第２'!N105)</f>
        <v>594.4704</v>
      </c>
      <c r="O105" s="1">
        <f>SUM('石巻第１:石巻第２'!O105)</f>
        <v>1541.41</v>
      </c>
      <c r="P105" s="8">
        <f t="shared" si="9"/>
        <v>4529.330400000001</v>
      </c>
    </row>
    <row r="106" spans="1:16" ht="18.75">
      <c r="A106" s="54"/>
      <c r="B106" s="489"/>
      <c r="C106" s="58" t="s">
        <v>18</v>
      </c>
      <c r="D106" s="2">
        <f>SUM('石巻第１:石巻第２'!D106)</f>
        <v>121911.478</v>
      </c>
      <c r="E106" s="2">
        <f>SUM('石巻第１:石巻第２'!E106)</f>
        <v>21971.039</v>
      </c>
      <c r="F106" s="2">
        <f>SUM('石巻第１:石巻第２'!F106)</f>
        <v>6642.918</v>
      </c>
      <c r="G106" s="2">
        <f>SUM('石巻第１:石巻第２'!G106)</f>
        <v>4655.428</v>
      </c>
      <c r="H106" s="2">
        <f>SUM('石巻第１:石巻第２'!H106)</f>
        <v>9940.6</v>
      </c>
      <c r="I106" s="2">
        <f>SUM('石巻第１:石巻第２'!I106)</f>
        <v>28391.555</v>
      </c>
      <c r="J106" s="2">
        <f>SUM('石巻第１:石巻第２'!J106)</f>
        <v>4549.567</v>
      </c>
      <c r="K106" s="2">
        <f>SUM('石巻第１:石巻第２'!K106)</f>
        <v>10407.069</v>
      </c>
      <c r="L106" s="2">
        <f>SUM('石巻第１:石巻第２'!L106)</f>
        <v>92533.26</v>
      </c>
      <c r="M106" s="2">
        <f>SUM('石巻第１:石巻第２'!M106)</f>
        <v>65512.844</v>
      </c>
      <c r="N106" s="2">
        <f>SUM('石巻第１:石巻第２'!N106)</f>
        <v>130787.636</v>
      </c>
      <c r="O106" s="2">
        <f>SUM('石巻第１:石巻第２'!O106)</f>
        <v>373511.729</v>
      </c>
      <c r="P106" s="9">
        <f t="shared" si="9"/>
        <v>870815.1229999999</v>
      </c>
    </row>
    <row r="107" spans="1:16" ht="18.75">
      <c r="A107" s="54" t="s">
        <v>67</v>
      </c>
      <c r="B107" s="488" t="s">
        <v>189</v>
      </c>
      <c r="C107" s="65" t="s">
        <v>16</v>
      </c>
      <c r="D107" s="1">
        <f>SUM('石巻第１:石巻第２'!D107)</f>
        <v>0.474</v>
      </c>
      <c r="E107" s="1">
        <f>SUM('石巻第１:石巻第２'!E107)</f>
        <v>0.1544</v>
      </c>
      <c r="F107" s="1">
        <f>SUM('石巻第１:石巻第２'!F107)</f>
        <v>0.2627</v>
      </c>
      <c r="G107" s="1">
        <f>SUM('石巻第１:石巻第２'!G107)</f>
        <v>1.1667</v>
      </c>
      <c r="H107" s="1">
        <f>SUM('石巻第１:石巻第２'!H107)</f>
        <v>3.7472</v>
      </c>
      <c r="I107" s="1">
        <f>SUM('石巻第１:石巻第２'!I107)</f>
        <v>8.167</v>
      </c>
      <c r="J107" s="1">
        <f>SUM('石巻第１:石巻第２'!J107)</f>
        <v>1.3574</v>
      </c>
      <c r="K107" s="1">
        <f>SUM('石巻第１:石巻第２'!K107)</f>
        <v>0.2162</v>
      </c>
      <c r="L107" s="1">
        <f>SUM('石巻第１:石巻第２'!L107)</f>
        <v>0.287</v>
      </c>
      <c r="M107" s="1">
        <f>SUM('石巻第１:石巻第２'!M107)</f>
        <v>0.3122</v>
      </c>
      <c r="N107" s="1">
        <f>SUM('石巻第１:石巻第２'!N107)</f>
        <v>0.7962</v>
      </c>
      <c r="O107" s="1">
        <f>SUM('石巻第１:石巻第２'!O107)</f>
        <v>0.6868</v>
      </c>
      <c r="P107" s="8">
        <f t="shared" si="9"/>
        <v>17.6278</v>
      </c>
    </row>
    <row r="108" spans="1:16" ht="18.75">
      <c r="A108" s="54"/>
      <c r="B108" s="489"/>
      <c r="C108" s="58" t="s">
        <v>18</v>
      </c>
      <c r="D108" s="2">
        <f>SUM('石巻第１:石巻第２'!D108)</f>
        <v>2003.4</v>
      </c>
      <c r="E108" s="2">
        <f>SUM('石巻第１:石巻第２'!E108)</f>
        <v>884.793</v>
      </c>
      <c r="F108" s="2">
        <f>SUM('石巻第１:石巻第２'!F108)</f>
        <v>1519.077</v>
      </c>
      <c r="G108" s="2">
        <f>SUM('石巻第１:石巻第２'!G108)</f>
        <v>3205.518</v>
      </c>
      <c r="H108" s="2">
        <f>SUM('石巻第１:石巻第２'!H108)</f>
        <v>9660.364</v>
      </c>
      <c r="I108" s="2">
        <f>SUM('石巻第１:石巻第２'!I108)</f>
        <v>16234.926</v>
      </c>
      <c r="J108" s="2">
        <f>SUM('石巻第１:石巻第２'!J108)</f>
        <v>3287.571</v>
      </c>
      <c r="K108" s="2">
        <f>SUM('石巻第１:石巻第２'!K108)</f>
        <v>531.678</v>
      </c>
      <c r="L108" s="2">
        <f>SUM('石巻第１:石巻第２'!L108)</f>
        <v>809.372</v>
      </c>
      <c r="M108" s="2">
        <f>SUM('石巻第１:石巻第２'!M108)</f>
        <v>1163.536</v>
      </c>
      <c r="N108" s="2">
        <f>SUM('石巻第１:石巻第２'!N108)</f>
        <v>1336.619</v>
      </c>
      <c r="O108" s="2">
        <f>SUM('石巻第１:石巻第２'!O108)</f>
        <v>803.165</v>
      </c>
      <c r="P108" s="9">
        <f t="shared" si="9"/>
        <v>41440.01900000001</v>
      </c>
    </row>
    <row r="109" spans="1:16" ht="18.75">
      <c r="A109" s="54"/>
      <c r="B109" s="488" t="s">
        <v>171</v>
      </c>
      <c r="C109" s="65" t="s">
        <v>16</v>
      </c>
      <c r="D109" s="1">
        <f>SUM('石巻第１:石巻第２'!D109)</f>
        <v>1.6054</v>
      </c>
      <c r="E109" s="1">
        <f>SUM('石巻第１:石巻第２'!E109)</f>
        <v>3.225</v>
      </c>
      <c r="F109" s="1">
        <f>SUM('石巻第１:石巻第２'!F109)</f>
        <v>13.4164</v>
      </c>
      <c r="G109" s="1">
        <f>SUM('石巻第１:石巻第２'!G109)</f>
        <v>3.4518</v>
      </c>
      <c r="H109" s="1">
        <f>SUM('石巻第１:石巻第２'!H109)</f>
        <v>10.6154</v>
      </c>
      <c r="I109" s="1">
        <f>SUM('石巻第１:石巻第２'!I109)</f>
        <v>2.917</v>
      </c>
      <c r="J109" s="1">
        <f>SUM('石巻第１:石巻第２'!J109)</f>
        <v>2.2305</v>
      </c>
      <c r="K109" s="1">
        <f>SUM('石巻第１:石巻第２'!K109)</f>
        <v>1.605</v>
      </c>
      <c r="L109" s="1">
        <f>SUM('石巻第１:石巻第２'!L109)</f>
        <v>2.4472</v>
      </c>
      <c r="M109" s="1">
        <f>SUM('石巻第１:石巻第２'!M109)</f>
        <v>1.3854</v>
      </c>
      <c r="N109" s="1">
        <f>SUM('石巻第１:石巻第２'!N109)</f>
        <v>1.3968</v>
      </c>
      <c r="O109" s="1">
        <f>SUM('石巻第１:石巻第２'!O109)</f>
        <v>1.1688</v>
      </c>
      <c r="P109" s="8">
        <f t="shared" si="9"/>
        <v>45.46469999999999</v>
      </c>
    </row>
    <row r="110" spans="1:16" ht="18.75">
      <c r="A110" s="54"/>
      <c r="B110" s="489"/>
      <c r="C110" s="58" t="s">
        <v>18</v>
      </c>
      <c r="D110" s="2">
        <f>SUM('石巻第１:石巻第２'!D110)</f>
        <v>1561.324</v>
      </c>
      <c r="E110" s="2">
        <f>SUM('石巻第１:石巻第２'!E110)</f>
        <v>3925.635</v>
      </c>
      <c r="F110" s="2">
        <f>SUM('石巻第１:石巻第２'!F110)</f>
        <v>15497.622</v>
      </c>
      <c r="G110" s="2">
        <f>SUM('石巻第１:石巻第２'!G110)</f>
        <v>5147.856</v>
      </c>
      <c r="H110" s="2">
        <f>SUM('石巻第１:石巻第２'!H110)</f>
        <v>8211.693</v>
      </c>
      <c r="I110" s="2">
        <f>SUM('石巻第１:石巻第２'!I110)</f>
        <v>3664.227</v>
      </c>
      <c r="J110" s="2">
        <f>SUM('石巻第１:石巻第２'!J110)</f>
        <v>2157.54</v>
      </c>
      <c r="K110" s="2">
        <f>SUM('石巻第１:石巻第２'!K110)</f>
        <v>1832.46</v>
      </c>
      <c r="L110" s="2">
        <f>SUM('石巻第１:石巻第２'!L110)</f>
        <v>1416.064</v>
      </c>
      <c r="M110" s="2">
        <f>SUM('石巻第１:石巻第２'!M110)</f>
        <v>1268.627</v>
      </c>
      <c r="N110" s="2">
        <f>SUM('石巻第１:石巻第２'!N110)</f>
        <v>1088.569</v>
      </c>
      <c r="O110" s="2">
        <f>SUM('石巻第１:石巻第２'!O110)</f>
        <v>923.433</v>
      </c>
      <c r="P110" s="9">
        <f t="shared" si="9"/>
        <v>46695.049999999996</v>
      </c>
    </row>
    <row r="111" spans="1:16" ht="18.75">
      <c r="A111" s="54" t="s">
        <v>68</v>
      </c>
      <c r="B111" s="488" t="s">
        <v>190</v>
      </c>
      <c r="C111" s="65" t="s">
        <v>16</v>
      </c>
      <c r="D111" s="1">
        <f>SUM('石巻第１:石巻第２'!D111)</f>
        <v>0</v>
      </c>
      <c r="E111" s="1">
        <f>SUM('石巻第１:石巻第２'!E111)</f>
        <v>0</v>
      </c>
      <c r="F111" s="1">
        <f>SUM('石巻第１:石巻第２'!F111)</f>
        <v>0</v>
      </c>
      <c r="G111" s="1">
        <f>SUM('石巻第１:石巻第２'!G111)</f>
        <v>0</v>
      </c>
      <c r="H111" s="1">
        <f>SUM('石巻第１:石巻第２'!H111)</f>
        <v>0</v>
      </c>
      <c r="I111" s="1">
        <f>SUM('石巻第１:石巻第２'!I111)</f>
        <v>0</v>
      </c>
      <c r="J111" s="1">
        <f>SUM('石巻第１:石巻第２'!J111)</f>
        <v>0</v>
      </c>
      <c r="K111" s="1">
        <f>SUM('石巻第１:石巻第２'!K111)</f>
        <v>0</v>
      </c>
      <c r="L111" s="1">
        <f>SUM('石巻第１:石巻第２'!L111)</f>
        <v>0</v>
      </c>
      <c r="M111" s="1">
        <f>SUM('石巻第１:石巻第２'!M111)</f>
        <v>0</v>
      </c>
      <c r="N111" s="1">
        <f>SUM('石巻第１:石巻第２'!N111)</f>
        <v>0</v>
      </c>
      <c r="O111" s="1">
        <f>SUM('石巻第１:石巻第２'!O111)</f>
        <v>0</v>
      </c>
      <c r="P111" s="8">
        <f t="shared" si="9"/>
        <v>0</v>
      </c>
    </row>
    <row r="112" spans="1:16" ht="18.75">
      <c r="A112" s="54"/>
      <c r="B112" s="489"/>
      <c r="C112" s="58" t="s">
        <v>18</v>
      </c>
      <c r="D112" s="2">
        <f>SUM('石巻第１:石巻第２'!D112)</f>
        <v>0</v>
      </c>
      <c r="E112" s="2">
        <f>SUM('石巻第１:石巻第２'!E112)</f>
        <v>0</v>
      </c>
      <c r="F112" s="2">
        <f>SUM('石巻第１:石巻第２'!F112)</f>
        <v>0</v>
      </c>
      <c r="G112" s="2">
        <f>SUM('石巻第１:石巻第２'!G112)</f>
        <v>0</v>
      </c>
      <c r="H112" s="2">
        <f>SUM('石巻第１:石巻第２'!H112)</f>
        <v>0</v>
      </c>
      <c r="I112" s="2">
        <f>SUM('石巻第１:石巻第２'!I112)</f>
        <v>0</v>
      </c>
      <c r="J112" s="2">
        <f>SUM('石巻第１:石巻第２'!J112)</f>
        <v>0</v>
      </c>
      <c r="K112" s="2">
        <f>SUM('石巻第１:石巻第２'!K112)</f>
        <v>0</v>
      </c>
      <c r="L112" s="2">
        <f>SUM('石巻第１:石巻第２'!L112)</f>
        <v>0</v>
      </c>
      <c r="M112" s="2">
        <f>SUM('石巻第１:石巻第２'!M112)</f>
        <v>0</v>
      </c>
      <c r="N112" s="2">
        <f>SUM('石巻第１:石巻第２'!N112)</f>
        <v>0</v>
      </c>
      <c r="O112" s="2">
        <f>SUM('石巻第１:石巻第２'!O112)</f>
        <v>0</v>
      </c>
      <c r="P112" s="9">
        <f t="shared" si="9"/>
        <v>0</v>
      </c>
    </row>
    <row r="113" spans="1:16" ht="18.75">
      <c r="A113" s="54"/>
      <c r="B113" s="488" t="s">
        <v>191</v>
      </c>
      <c r="C113" s="65" t="s">
        <v>16</v>
      </c>
      <c r="D113" s="1">
        <f>SUM('石巻第１:石巻第２'!D113)</f>
        <v>4.2414</v>
      </c>
      <c r="E113" s="1">
        <f>SUM('石巻第１:石巻第２'!E113)</f>
        <v>1.6438</v>
      </c>
      <c r="F113" s="1">
        <f>SUM('石巻第１:石巻第２'!F113)</f>
        <v>1.054</v>
      </c>
      <c r="G113" s="1">
        <f>SUM('石巻第１:石巻第２'!G113)</f>
        <v>0.0184</v>
      </c>
      <c r="H113" s="1">
        <f>SUM('石巻第１:石巻第２'!H113)</f>
        <v>0</v>
      </c>
      <c r="I113" s="1">
        <f>SUM('石巻第１:石巻第２'!I113)</f>
        <v>0</v>
      </c>
      <c r="J113" s="1">
        <f>SUM('石巻第１:石巻第２'!J113)</f>
        <v>0</v>
      </c>
      <c r="K113" s="1">
        <f>SUM('石巻第１:石巻第２'!K113)</f>
        <v>0</v>
      </c>
      <c r="L113" s="1">
        <f>SUM('石巻第１:石巻第２'!L113)</f>
        <v>0</v>
      </c>
      <c r="M113" s="1">
        <f>SUM('石巻第１:石巻第２'!M113)</f>
        <v>0</v>
      </c>
      <c r="N113" s="1">
        <f>SUM('石巻第１:石巻第２'!N113)</f>
        <v>2.0076</v>
      </c>
      <c r="O113" s="1">
        <f>SUM('石巻第１:石巻第２'!O113)</f>
        <v>9.1748</v>
      </c>
      <c r="P113" s="8">
        <f t="shared" si="9"/>
        <v>18.14</v>
      </c>
    </row>
    <row r="114" spans="1:16" ht="18.75">
      <c r="A114" s="54"/>
      <c r="B114" s="489"/>
      <c r="C114" s="58" t="s">
        <v>18</v>
      </c>
      <c r="D114" s="2">
        <f>SUM('石巻第１:石巻第２'!D114)</f>
        <v>4792.088</v>
      </c>
      <c r="E114" s="2">
        <f>SUM('石巻第１:石巻第２'!E114)</f>
        <v>2420.218</v>
      </c>
      <c r="F114" s="2">
        <f>SUM('石巻第１:石巻第２'!F114)</f>
        <v>2133.243</v>
      </c>
      <c r="G114" s="2">
        <f>SUM('石巻第１:石巻第２'!G114)</f>
        <v>55.546</v>
      </c>
      <c r="H114" s="2">
        <f>SUM('石巻第１:石巻第２'!H114)</f>
        <v>0</v>
      </c>
      <c r="I114" s="2">
        <f>SUM('石巻第１:石巻第２'!I114)</f>
        <v>0</v>
      </c>
      <c r="J114" s="2">
        <f>SUM('石巻第１:石巻第２'!J114)</f>
        <v>0</v>
      </c>
      <c r="K114" s="2">
        <f>SUM('石巻第１:石巻第２'!K114)</f>
        <v>0</v>
      </c>
      <c r="L114" s="2">
        <f>SUM('石巻第１:石巻第２'!L114)</f>
        <v>0</v>
      </c>
      <c r="M114" s="2">
        <f>SUM('石巻第１:石巻第２'!M114)</f>
        <v>0</v>
      </c>
      <c r="N114" s="2">
        <f>SUM('石巻第１:石巻第２'!N114)</f>
        <v>3744.008</v>
      </c>
      <c r="O114" s="2">
        <f>SUM('石巻第１:石巻第２'!O114)</f>
        <v>14958.919</v>
      </c>
      <c r="P114" s="9">
        <f t="shared" si="9"/>
        <v>28104.021999999997</v>
      </c>
    </row>
    <row r="115" spans="1:16" ht="18.75">
      <c r="A115" s="54" t="s">
        <v>70</v>
      </c>
      <c r="B115" s="488" t="s">
        <v>174</v>
      </c>
      <c r="C115" s="65" t="s">
        <v>16</v>
      </c>
      <c r="D115" s="1">
        <f>SUM('石巻第１:石巻第２'!D115)</f>
        <v>1.3983</v>
      </c>
      <c r="E115" s="1">
        <f>SUM('石巻第１:石巻第２'!E115)</f>
        <v>1.8395</v>
      </c>
      <c r="F115" s="1">
        <f>SUM('石巻第１:石巻第２'!F115)</f>
        <v>1.691</v>
      </c>
      <c r="G115" s="1">
        <f>SUM('石巻第１:石巻第２'!G115)</f>
        <v>0.5367</v>
      </c>
      <c r="H115" s="1">
        <f>SUM('石巻第１:石巻第２'!H115)</f>
        <v>0.2235</v>
      </c>
      <c r="I115" s="1">
        <f>SUM('石巻第１:石巻第２'!I115)</f>
        <v>0.0785</v>
      </c>
      <c r="J115" s="1">
        <f>SUM('石巻第１:石巻第２'!J115)</f>
        <v>0.0682</v>
      </c>
      <c r="K115" s="1">
        <f>SUM('石巻第１:石巻第２'!K115)</f>
        <v>0.1085</v>
      </c>
      <c r="L115" s="1">
        <f>SUM('石巻第１:石巻第２'!L115)</f>
        <v>0</v>
      </c>
      <c r="M115" s="1">
        <f>SUM('石巻第１:石巻第２'!M115)</f>
        <v>1.1255</v>
      </c>
      <c r="N115" s="1">
        <f>SUM('石巻第１:石巻第２'!N115)</f>
        <v>2.286</v>
      </c>
      <c r="O115" s="1">
        <f>SUM('石巻第１:石巻第２'!O115)</f>
        <v>3.4486</v>
      </c>
      <c r="P115" s="8">
        <f t="shared" si="9"/>
        <v>12.804299999999998</v>
      </c>
    </row>
    <row r="116" spans="1:16" ht="18.75">
      <c r="A116" s="54"/>
      <c r="B116" s="489"/>
      <c r="C116" s="58" t="s">
        <v>18</v>
      </c>
      <c r="D116" s="2">
        <f>SUM('石巻第１:石巻第２'!D116)</f>
        <v>1529.569</v>
      </c>
      <c r="E116" s="2">
        <f>SUM('石巻第１:石巻第２'!E116)</f>
        <v>1696.951</v>
      </c>
      <c r="F116" s="2">
        <f>SUM('石巻第１:石巻第２'!F116)</f>
        <v>1718.32</v>
      </c>
      <c r="G116" s="2">
        <f>SUM('石巻第１:石巻第２'!G116)</f>
        <v>480.096</v>
      </c>
      <c r="H116" s="2">
        <f>SUM('石巻第１:石巻第２'!H116)</f>
        <v>213.846</v>
      </c>
      <c r="I116" s="2">
        <f>SUM('石巻第１:石巻第２'!I116)</f>
        <v>119.864</v>
      </c>
      <c r="J116" s="2">
        <f>SUM('石巻第１:石巻第２'!J116)</f>
        <v>117.288</v>
      </c>
      <c r="K116" s="2">
        <f>SUM('石巻第１:石巻第２'!K116)</f>
        <v>175.302</v>
      </c>
      <c r="L116" s="2">
        <f>SUM('石巻第１:石巻第２'!L116)</f>
        <v>0</v>
      </c>
      <c r="M116" s="2">
        <f>SUM('石巻第１:石巻第２'!M116)</f>
        <v>1583.202</v>
      </c>
      <c r="N116" s="2">
        <f>SUM('石巻第１:石巻第２'!N116)</f>
        <v>3252.115</v>
      </c>
      <c r="O116" s="2">
        <f>SUM('石巻第１:石巻第２'!O116)</f>
        <v>5364.57</v>
      </c>
      <c r="P116" s="9">
        <f t="shared" si="9"/>
        <v>16251.122999999998</v>
      </c>
    </row>
    <row r="117" spans="1:16" ht="18.75">
      <c r="A117" s="54"/>
      <c r="B117" s="488" t="s">
        <v>72</v>
      </c>
      <c r="C117" s="65" t="s">
        <v>16</v>
      </c>
      <c r="D117" s="1">
        <f>SUM('石巻第１:石巻第２'!D117)</f>
        <v>1.3405</v>
      </c>
      <c r="E117" s="1">
        <f>SUM('石巻第１:石巻第２'!E117)</f>
        <v>1.5866</v>
      </c>
      <c r="F117" s="1">
        <f>SUM('石巻第１:石巻第２'!F117)</f>
        <v>1.0176</v>
      </c>
      <c r="G117" s="1">
        <f>SUM('石巻第１:石巻第２'!G117)</f>
        <v>1.5041</v>
      </c>
      <c r="H117" s="1">
        <f>SUM('石巻第１:石巻第２'!H117)</f>
        <v>3.3492</v>
      </c>
      <c r="I117" s="1">
        <f>SUM('石巻第１:石巻第２'!I117)</f>
        <v>4.7236</v>
      </c>
      <c r="J117" s="1">
        <f>SUM('石巻第１:石巻第２'!J117)</f>
        <v>5.6027</v>
      </c>
      <c r="K117" s="1">
        <f>SUM('石巻第１:石巻第２'!K117)</f>
        <v>6.0623</v>
      </c>
      <c r="L117" s="1">
        <f>SUM('石巻第１:石巻第２'!L117)</f>
        <v>5.2333</v>
      </c>
      <c r="M117" s="1">
        <f>SUM('石巻第１:石巻第２'!M117)</f>
        <v>4.3041</v>
      </c>
      <c r="N117" s="1">
        <f>SUM('石巻第１:石巻第２'!N117)</f>
        <v>2.0946</v>
      </c>
      <c r="O117" s="1">
        <f>SUM('石巻第１:石巻第２'!O117)</f>
        <v>2.2773</v>
      </c>
      <c r="P117" s="8">
        <f t="shared" si="9"/>
        <v>39.09589999999999</v>
      </c>
    </row>
    <row r="118" spans="1:16" ht="18.75">
      <c r="A118" s="54"/>
      <c r="B118" s="489"/>
      <c r="C118" s="58" t="s">
        <v>18</v>
      </c>
      <c r="D118" s="2">
        <f>SUM('石巻第１:石巻第２'!D118)</f>
        <v>866.356</v>
      </c>
      <c r="E118" s="2">
        <f>SUM('石巻第１:石巻第２'!E118)</f>
        <v>1172.908</v>
      </c>
      <c r="F118" s="2">
        <f>SUM('石巻第１:石巻第２'!F118)</f>
        <v>706.82</v>
      </c>
      <c r="G118" s="2">
        <f>SUM('石巻第１:石巻第２'!G118)</f>
        <v>1248.816</v>
      </c>
      <c r="H118" s="2">
        <f>SUM('石巻第１:石巻第２'!H118)</f>
        <v>2576.889</v>
      </c>
      <c r="I118" s="2">
        <f>SUM('石巻第１:石巻第２'!I118)</f>
        <v>3838.368</v>
      </c>
      <c r="J118" s="2">
        <f>SUM('石巻第１:石巻第２'!J118)</f>
        <v>4585.843</v>
      </c>
      <c r="K118" s="2">
        <f>SUM('石巻第１:石巻第２'!K118)</f>
        <v>5122.651</v>
      </c>
      <c r="L118" s="2">
        <f>SUM('石巻第１:石巻第２'!L118)</f>
        <v>3604.885</v>
      </c>
      <c r="M118" s="2">
        <f>SUM('石巻第１:石巻第２'!M118)</f>
        <v>3587.665</v>
      </c>
      <c r="N118" s="2">
        <f>SUM('石巻第１:石巻第２'!N118)</f>
        <v>1659.746</v>
      </c>
      <c r="O118" s="2">
        <f>SUM('石巻第１:石巻第２'!O118)</f>
        <v>2022.492</v>
      </c>
      <c r="P118" s="9">
        <f t="shared" si="9"/>
        <v>30993.439</v>
      </c>
    </row>
    <row r="119" spans="1:16" ht="18.75">
      <c r="A119" s="54" t="s">
        <v>23</v>
      </c>
      <c r="B119" s="488" t="s">
        <v>193</v>
      </c>
      <c r="C119" s="65" t="s">
        <v>16</v>
      </c>
      <c r="D119" s="1">
        <f>SUM('石巻第１:石巻第２'!D119)</f>
        <v>1.2894</v>
      </c>
      <c r="E119" s="1">
        <f>SUM('石巻第１:石巻第２'!E119)</f>
        <v>1.2569</v>
      </c>
      <c r="F119" s="1">
        <f>SUM('石巻第１:石巻第２'!F119)</f>
        <v>2.2253</v>
      </c>
      <c r="G119" s="1">
        <f>SUM('石巻第１:石巻第２'!G119)</f>
        <v>1.8186</v>
      </c>
      <c r="H119" s="1">
        <f>SUM('石巻第１:石巻第２'!H119)</f>
        <v>3.3841</v>
      </c>
      <c r="I119" s="1">
        <f>SUM('石巻第１:石巻第２'!I119)</f>
        <v>3.0898</v>
      </c>
      <c r="J119" s="1">
        <f>SUM('石巻第１:石巻第２'!J119)</f>
        <v>5.8732</v>
      </c>
      <c r="K119" s="1">
        <f>SUM('石巻第１:石巻第２'!K119)</f>
        <v>4.9889</v>
      </c>
      <c r="L119" s="1">
        <f>SUM('石巻第１:石巻第２'!L119)</f>
        <v>0.7661</v>
      </c>
      <c r="M119" s="1">
        <f>SUM('石巻第１:石巻第２'!M119)</f>
        <v>0.4262</v>
      </c>
      <c r="N119" s="1">
        <f>SUM('石巻第１:石巻第２'!N119)</f>
        <v>1.5447</v>
      </c>
      <c r="O119" s="1">
        <f>SUM('石巻第１:石巻第２'!O119)</f>
        <v>2.2249</v>
      </c>
      <c r="P119" s="8">
        <f t="shared" si="9"/>
        <v>28.8881</v>
      </c>
    </row>
    <row r="120" spans="1:16" ht="18.75">
      <c r="A120" s="60"/>
      <c r="B120" s="489"/>
      <c r="C120" s="58" t="s">
        <v>18</v>
      </c>
      <c r="D120" s="2">
        <f>SUM('石巻第１:石巻第２'!D120)</f>
        <v>3991.033</v>
      </c>
      <c r="E120" s="2">
        <f>SUM('石巻第１:石巻第２'!E120)</f>
        <v>3209.108</v>
      </c>
      <c r="F120" s="2">
        <f>SUM('石巻第１:石巻第２'!F120)</f>
        <v>1668.816</v>
      </c>
      <c r="G120" s="2">
        <f>SUM('石巻第１:石巻第２'!G120)</f>
        <v>885.886</v>
      </c>
      <c r="H120" s="2">
        <f>SUM('石巻第１:石巻第２'!H120)</f>
        <v>8515.278</v>
      </c>
      <c r="I120" s="2">
        <f>SUM('石巻第１:石巻第２'!I120)</f>
        <v>6066.547</v>
      </c>
      <c r="J120" s="2">
        <f>SUM('石巻第１:石巻第２'!J120)</f>
        <v>7654.295</v>
      </c>
      <c r="K120" s="2">
        <f>SUM('石巻第１:石巻第２'!K120)</f>
        <v>2464.93</v>
      </c>
      <c r="L120" s="2">
        <f>SUM('石巻第１:石巻第２'!L120)</f>
        <v>347.084</v>
      </c>
      <c r="M120" s="2">
        <f>SUM('石巻第１:石巻第２'!M120)</f>
        <v>234.08</v>
      </c>
      <c r="N120" s="2">
        <f>SUM('石巻第１:石巻第２'!N120)</f>
        <v>8891.248</v>
      </c>
      <c r="O120" s="2">
        <f>SUM('石巻第１:石巻第２'!O120)</f>
        <v>9801.452</v>
      </c>
      <c r="P120" s="9">
        <f t="shared" si="9"/>
        <v>53729.757</v>
      </c>
    </row>
    <row r="121" spans="1:16" ht="18.75">
      <c r="A121" s="60"/>
      <c r="B121" s="56" t="s">
        <v>20</v>
      </c>
      <c r="C121" s="65" t="s">
        <v>16</v>
      </c>
      <c r="D121" s="1">
        <f>SUM('石巻第１:石巻第２'!D121)</f>
        <v>0.0255</v>
      </c>
      <c r="E121" s="1">
        <f>SUM('石巻第１:石巻第２'!E121)</f>
        <v>0.0392</v>
      </c>
      <c r="F121" s="1">
        <f>SUM('石巻第１:石巻第２'!F121)</f>
        <v>0.0397</v>
      </c>
      <c r="G121" s="1">
        <f>SUM('石巻第１:石巻第２'!G121)</f>
        <v>0.462</v>
      </c>
      <c r="H121" s="1">
        <f>SUM('石巻第１:石巻第２'!H121)</f>
        <v>0.6624</v>
      </c>
      <c r="I121" s="1">
        <f>SUM('石巻第１:石巻第２'!I121)</f>
        <v>1.6381</v>
      </c>
      <c r="J121" s="1">
        <f>SUM('石巻第１:石巻第２'!J121)</f>
        <v>3.7062</v>
      </c>
      <c r="K121" s="1">
        <f>SUM('石巻第１:石巻第２'!K121)</f>
        <v>3.5382</v>
      </c>
      <c r="L121" s="1">
        <f>SUM('石巻第１:石巻第２'!L121)</f>
        <v>1.3493</v>
      </c>
      <c r="M121" s="1">
        <f>SUM('石巻第１:石巻第２'!M121)</f>
        <v>0.6976</v>
      </c>
      <c r="N121" s="1">
        <f>SUM('石巻第１:石巻第２'!N121)</f>
        <v>0.092</v>
      </c>
      <c r="O121" s="1">
        <f>SUM('石巻第１:石巻第２'!O121)</f>
        <v>0.2299</v>
      </c>
      <c r="P121" s="8">
        <f t="shared" si="9"/>
        <v>12.4801</v>
      </c>
    </row>
    <row r="122" spans="1:16" ht="18.75">
      <c r="A122" s="60"/>
      <c r="B122" s="58" t="s">
        <v>73</v>
      </c>
      <c r="C122" s="58" t="s">
        <v>18</v>
      </c>
      <c r="D122" s="2">
        <f>SUM('石巻第１:石巻第２'!D122)</f>
        <v>407.925</v>
      </c>
      <c r="E122" s="2">
        <f>SUM('石巻第１:石巻第２'!E122)</f>
        <v>380.521</v>
      </c>
      <c r="F122" s="2">
        <f>SUM('石巻第１:石巻第２'!F122)</f>
        <v>294.527</v>
      </c>
      <c r="G122" s="2">
        <f>SUM('石巻第１:石巻第２'!G122)</f>
        <v>1096.036</v>
      </c>
      <c r="H122" s="2">
        <f>SUM('石巻第１:石巻第２'!H122)</f>
        <v>1834.241</v>
      </c>
      <c r="I122" s="2">
        <f>SUM('石巻第１:石巻第２'!I122)</f>
        <v>3557.373</v>
      </c>
      <c r="J122" s="2">
        <f>SUM('石巻第１:石巻第２'!J122)</f>
        <v>5138.553</v>
      </c>
      <c r="K122" s="2">
        <f>SUM('石巻第１:石巻第２'!K122)</f>
        <v>4663.536</v>
      </c>
      <c r="L122" s="2">
        <f>SUM('石巻第１:石巻第２'!L122)</f>
        <v>2130.087</v>
      </c>
      <c r="M122" s="2">
        <f>SUM('石巻第１:石巻第２'!M122)</f>
        <v>890.349</v>
      </c>
      <c r="N122" s="2">
        <f>SUM('石巻第１:石巻第２'!N122)</f>
        <v>735.632</v>
      </c>
      <c r="O122" s="2">
        <f>SUM('石巻第１:石巻第２'!O122)</f>
        <v>1388.341</v>
      </c>
      <c r="P122" s="9">
        <f t="shared" si="9"/>
        <v>22517.121</v>
      </c>
    </row>
    <row r="123" spans="1:16" s="46" customFormat="1" ht="18.75">
      <c r="A123" s="60"/>
      <c r="B123" s="486" t="s">
        <v>107</v>
      </c>
      <c r="C123" s="65" t="s">
        <v>16</v>
      </c>
      <c r="D123" s="1">
        <f>+D101+D103+D105+D107+D109+D111+D113+D115+D117+D119+D121</f>
        <v>485.0328</v>
      </c>
      <c r="E123" s="1">
        <f aca="true" t="shared" si="12" ref="E123:O124">+E101+E103+E105+E107+E109+E111+E113+E115+E117+E119+E121</f>
        <v>73.1288</v>
      </c>
      <c r="F123" s="1">
        <f>+F101+F103+F105+F107+F109+F111+F113+F115+F117+F119+F121</f>
        <v>45.4277</v>
      </c>
      <c r="G123" s="1">
        <f t="shared" si="12"/>
        <v>34.5834</v>
      </c>
      <c r="H123" s="1">
        <f t="shared" si="12"/>
        <v>73.111</v>
      </c>
      <c r="I123" s="1">
        <f t="shared" si="12"/>
        <v>285.3155</v>
      </c>
      <c r="J123" s="1">
        <f>+J101+J103+J105+J107+J109+J111+J113+J115+J117+J119+J121</f>
        <v>73.95839999999998</v>
      </c>
      <c r="K123" s="1">
        <f t="shared" si="12"/>
        <v>70.24249999999999</v>
      </c>
      <c r="L123" s="97">
        <f t="shared" si="12"/>
        <v>1167.3487000000005</v>
      </c>
      <c r="M123" s="97">
        <f t="shared" si="12"/>
        <v>495.8285</v>
      </c>
      <c r="N123" s="97">
        <f t="shared" si="12"/>
        <v>650.5184</v>
      </c>
      <c r="O123" s="5">
        <f t="shared" si="12"/>
        <v>1604.2370999999998</v>
      </c>
      <c r="P123" s="15">
        <f t="shared" si="9"/>
        <v>5058.7328</v>
      </c>
    </row>
    <row r="124" spans="1:16" s="46" customFormat="1" ht="18.75">
      <c r="A124" s="59"/>
      <c r="B124" s="487"/>
      <c r="C124" s="58" t="s">
        <v>18</v>
      </c>
      <c r="D124" s="2">
        <f>+D102+D104+D106+D108+D110+D112+D114+D116+D118+D120+D122</f>
        <v>145811.60699999996</v>
      </c>
      <c r="E124" s="2">
        <f t="shared" si="12"/>
        <v>39884.15400000001</v>
      </c>
      <c r="F124" s="2">
        <f>+F102+F104+F106+F108+F110+F112+F114+F116+F118+F120+F122</f>
        <v>37329.33</v>
      </c>
      <c r="G124" s="2">
        <f t="shared" si="12"/>
        <v>28001.340999999997</v>
      </c>
      <c r="H124" s="2">
        <f t="shared" si="12"/>
        <v>60100.37</v>
      </c>
      <c r="I124" s="2">
        <f t="shared" si="12"/>
        <v>81636.90400000002</v>
      </c>
      <c r="J124" s="2">
        <f>+J102+J104+J106+J108+J110+J112+J114+J116+J118+J120+J122</f>
        <v>44506.513</v>
      </c>
      <c r="K124" s="2">
        <f t="shared" si="12"/>
        <v>33716.301</v>
      </c>
      <c r="L124" s="41">
        <f t="shared" si="12"/>
        <v>109504.31099999999</v>
      </c>
      <c r="M124" s="41">
        <f t="shared" si="12"/>
        <v>88813.252</v>
      </c>
      <c r="N124" s="41">
        <f t="shared" si="12"/>
        <v>171236.59900000002</v>
      </c>
      <c r="O124" s="41">
        <f t="shared" si="12"/>
        <v>429022.31</v>
      </c>
      <c r="P124" s="106">
        <f t="shared" si="9"/>
        <v>1269562.992</v>
      </c>
    </row>
    <row r="125" spans="1:16" ht="18.75">
      <c r="A125" s="53" t="s">
        <v>0</v>
      </c>
      <c r="B125" s="488" t="s">
        <v>74</v>
      </c>
      <c r="C125" s="65" t="s">
        <v>16</v>
      </c>
      <c r="D125" s="1">
        <f>SUM('石巻第１:石巻第２'!D125)</f>
        <v>0</v>
      </c>
      <c r="E125" s="1">
        <f>SUM('石巻第１:石巻第２'!E125)</f>
        <v>0</v>
      </c>
      <c r="F125" s="1">
        <f>SUM('石巻第１:石巻第２'!F125)</f>
        <v>0</v>
      </c>
      <c r="G125" s="1">
        <f>SUM('石巻第１:石巻第２'!G125)</f>
        <v>0</v>
      </c>
      <c r="H125" s="1">
        <f>SUM('石巻第１:石巻第２'!H125)</f>
        <v>0</v>
      </c>
      <c r="I125" s="1">
        <f>SUM('石巻第１:石巻第２'!I125)</f>
        <v>0</v>
      </c>
      <c r="J125" s="1">
        <f>SUM('石巻第１:石巻第２'!J125)</f>
        <v>0</v>
      </c>
      <c r="K125" s="1">
        <f>SUM('石巻第１:石巻第２'!K125)</f>
        <v>0</v>
      </c>
      <c r="L125" s="1">
        <f>SUM('石巻第１:石巻第２'!L125)</f>
        <v>0</v>
      </c>
      <c r="M125" s="1">
        <f>SUM('石巻第１:石巻第２'!M125)</f>
        <v>0</v>
      </c>
      <c r="N125" s="1">
        <f>SUM('石巻第１:石巻第２'!N125)</f>
        <v>0</v>
      </c>
      <c r="O125" s="1">
        <f>SUM('石巻第１:石巻第２'!O125)</f>
        <v>0</v>
      </c>
      <c r="P125" s="8">
        <f t="shared" si="9"/>
        <v>0</v>
      </c>
    </row>
    <row r="126" spans="1:16" ht="18.75">
      <c r="A126" s="53" t="s">
        <v>0</v>
      </c>
      <c r="B126" s="489"/>
      <c r="C126" s="58" t="s">
        <v>18</v>
      </c>
      <c r="D126" s="2">
        <f>SUM('石巻第１:石巻第２'!D126)</f>
        <v>0</v>
      </c>
      <c r="E126" s="2">
        <f>SUM('石巻第１:石巻第２'!E126)</f>
        <v>0</v>
      </c>
      <c r="F126" s="2">
        <f>SUM('石巻第１:石巻第２'!F126)</f>
        <v>0</v>
      </c>
      <c r="G126" s="2">
        <f>SUM('石巻第１:石巻第２'!G126)</f>
        <v>0</v>
      </c>
      <c r="H126" s="2">
        <f>SUM('石巻第１:石巻第２'!H126)</f>
        <v>0</v>
      </c>
      <c r="I126" s="2">
        <f>SUM('石巻第１:石巻第２'!I126)</f>
        <v>0</v>
      </c>
      <c r="J126" s="2">
        <f>SUM('石巻第１:石巻第２'!J126)</f>
        <v>0</v>
      </c>
      <c r="K126" s="2">
        <f>SUM('石巻第１:石巻第２'!K126)</f>
        <v>0</v>
      </c>
      <c r="L126" s="2">
        <f>SUM('石巻第１:石巻第２'!L126)</f>
        <v>0</v>
      </c>
      <c r="M126" s="2">
        <f>SUM('石巻第１:石巻第２'!M126)</f>
        <v>0</v>
      </c>
      <c r="N126" s="2">
        <f>SUM('石巻第１:石巻第２'!N126)</f>
        <v>0</v>
      </c>
      <c r="O126" s="2">
        <f>SUM('石巻第１:石巻第２'!O126)</f>
        <v>0</v>
      </c>
      <c r="P126" s="9">
        <f t="shared" si="9"/>
        <v>0</v>
      </c>
    </row>
    <row r="127" spans="1:16" ht="18.75">
      <c r="A127" s="54" t="s">
        <v>75</v>
      </c>
      <c r="B127" s="488" t="s">
        <v>76</v>
      </c>
      <c r="C127" s="65" t="s">
        <v>16</v>
      </c>
      <c r="D127" s="1">
        <f>SUM('石巻第１:石巻第２'!D127)</f>
        <v>0</v>
      </c>
      <c r="E127" s="1">
        <f>SUM('石巻第１:石巻第２'!E127)</f>
        <v>0</v>
      </c>
      <c r="F127" s="1">
        <f>SUM('石巻第１:石巻第２'!F127)</f>
        <v>0</v>
      </c>
      <c r="G127" s="1">
        <f>SUM('石巻第１:石巻第２'!G127)</f>
        <v>0</v>
      </c>
      <c r="H127" s="1">
        <f>SUM('石巻第１:石巻第２'!H127)</f>
        <v>0</v>
      </c>
      <c r="I127" s="1">
        <f>SUM('石巻第１:石巻第２'!I127)</f>
        <v>0</v>
      </c>
      <c r="J127" s="1">
        <f>SUM('石巻第１:石巻第２'!J127)</f>
        <v>0</v>
      </c>
      <c r="K127" s="1">
        <f>SUM('石巻第１:石巻第２'!K127)</f>
        <v>0</v>
      </c>
      <c r="L127" s="1">
        <f>SUM('石巻第１:石巻第２'!L127)</f>
        <v>0</v>
      </c>
      <c r="M127" s="1">
        <f>SUM('石巻第１:石巻第２'!M127)</f>
        <v>0</v>
      </c>
      <c r="N127" s="1">
        <f>SUM('石巻第１:石巻第２'!N127)</f>
        <v>0</v>
      </c>
      <c r="O127" s="1">
        <f>SUM('石巻第１:石巻第２'!O127)</f>
        <v>0</v>
      </c>
      <c r="P127" s="8">
        <f t="shared" si="9"/>
        <v>0</v>
      </c>
    </row>
    <row r="128" spans="1:16" ht="18.75">
      <c r="A128" s="54"/>
      <c r="B128" s="489"/>
      <c r="C128" s="58" t="s">
        <v>18</v>
      </c>
      <c r="D128" s="2">
        <f>SUM('石巻第１:石巻第２'!D128)</f>
        <v>0</v>
      </c>
      <c r="E128" s="2">
        <f>SUM('石巻第１:石巻第２'!E128)</f>
        <v>0</v>
      </c>
      <c r="F128" s="2">
        <f>SUM('石巻第１:石巻第２'!F128)</f>
        <v>0</v>
      </c>
      <c r="G128" s="2">
        <f>SUM('石巻第１:石巻第２'!G128)</f>
        <v>0</v>
      </c>
      <c r="H128" s="2">
        <f>SUM('石巻第１:石巻第２'!H128)</f>
        <v>0</v>
      </c>
      <c r="I128" s="2">
        <f>SUM('石巻第１:石巻第２'!I128)</f>
        <v>0</v>
      </c>
      <c r="J128" s="2">
        <f>SUM('石巻第１:石巻第２'!J128)</f>
        <v>0</v>
      </c>
      <c r="K128" s="2">
        <f>SUM('石巻第１:石巻第２'!K128)</f>
        <v>0</v>
      </c>
      <c r="L128" s="2">
        <f>SUM('石巻第１:石巻第２'!L128)</f>
        <v>0</v>
      </c>
      <c r="M128" s="2">
        <f>SUM('石巻第１:石巻第２'!M128)</f>
        <v>0</v>
      </c>
      <c r="N128" s="2">
        <f>SUM('石巻第１:石巻第２'!N128)</f>
        <v>0</v>
      </c>
      <c r="O128" s="2">
        <f>SUM('石巻第１:石巻第２'!O128)</f>
        <v>0</v>
      </c>
      <c r="P128" s="9">
        <f t="shared" si="9"/>
        <v>0</v>
      </c>
    </row>
    <row r="129" spans="1:16" ht="18.75">
      <c r="A129" s="54" t="s">
        <v>77</v>
      </c>
      <c r="B129" s="56" t="s">
        <v>20</v>
      </c>
      <c r="C129" s="56" t="s">
        <v>16</v>
      </c>
      <c r="D129" s="3">
        <f>SUM('石巻第１:石巻第２'!D129)</f>
        <v>1.7176</v>
      </c>
      <c r="E129" s="3">
        <f>SUM('石巻第１:石巻第２'!E129)</f>
        <v>6.3656</v>
      </c>
      <c r="F129" s="3">
        <f>SUM('石巻第１:石巻第２'!F129)</f>
        <v>5.426</v>
      </c>
      <c r="G129" s="3">
        <f>SUM('石巻第１:石巻第２'!G129)</f>
        <v>1.2592</v>
      </c>
      <c r="H129" s="3">
        <f>SUM('石巻第１:石巻第２'!H129)</f>
        <v>0.6717</v>
      </c>
      <c r="I129" s="3">
        <f>SUM('石巻第１:石巻第２'!I129)</f>
        <v>0.1433</v>
      </c>
      <c r="J129" s="3">
        <f>SUM('石巻第１:石巻第２'!J129)</f>
        <v>0.076</v>
      </c>
      <c r="K129" s="3">
        <f>SUM('石巻第１:石巻第２'!K129)</f>
        <v>0.065</v>
      </c>
      <c r="L129" s="3">
        <f>SUM('石巻第１:石巻第２'!L129)</f>
        <v>0.095</v>
      </c>
      <c r="M129" s="3">
        <f>SUM('石巻第１:石巻第２'!M129)</f>
        <v>0.05</v>
      </c>
      <c r="N129" s="3">
        <f>SUM('石巻第１:石巻第２'!N129)</f>
        <v>0.633</v>
      </c>
      <c r="O129" s="3">
        <f>SUM('石巻第１:石巻第２'!O129)</f>
        <v>1.5485</v>
      </c>
      <c r="P129" s="13">
        <f t="shared" si="9"/>
        <v>18.050900000000002</v>
      </c>
    </row>
    <row r="130" spans="1:16" ht="18.75">
      <c r="A130" s="54"/>
      <c r="B130" s="56" t="s">
        <v>178</v>
      </c>
      <c r="C130" s="65" t="s">
        <v>79</v>
      </c>
      <c r="D130" s="1">
        <f>SUM('石巻第１:石巻第２'!D130)</f>
        <v>0</v>
      </c>
      <c r="E130" s="1">
        <f>SUM('石巻第１:石巻第２'!E130)</f>
        <v>0</v>
      </c>
      <c r="F130" s="1">
        <f>SUM('石巻第１:石巻第２'!F130)</f>
        <v>0</v>
      </c>
      <c r="G130" s="1">
        <f>SUM('石巻第１:石巻第２'!G130)</f>
        <v>0</v>
      </c>
      <c r="H130" s="1">
        <f>SUM('石巻第１:石巻第２'!H130)</f>
        <v>0</v>
      </c>
      <c r="I130" s="1">
        <f>SUM('石巻第１:石巻第２'!I130)</f>
        <v>0</v>
      </c>
      <c r="J130" s="1">
        <f>SUM('石巻第１:石巻第２'!J130)</f>
        <v>0</v>
      </c>
      <c r="K130" s="1">
        <f>SUM('石巻第１:石巻第２'!K130)</f>
        <v>0</v>
      </c>
      <c r="L130" s="1">
        <f>SUM('石巻第１:石巻第２'!L130)</f>
        <v>0</v>
      </c>
      <c r="M130" s="1">
        <f>SUM('石巻第１:石巻第２'!M130)</f>
        <v>0</v>
      </c>
      <c r="N130" s="1">
        <f>SUM('石巻第１:石巻第２'!N130)</f>
        <v>0</v>
      </c>
      <c r="O130" s="1">
        <f>SUM('石巻第１:石巻第２'!O130)</f>
        <v>0</v>
      </c>
      <c r="P130" s="8">
        <f t="shared" si="9"/>
        <v>0</v>
      </c>
    </row>
    <row r="131" spans="1:16" ht="18.75">
      <c r="A131" s="54" t="s">
        <v>23</v>
      </c>
      <c r="B131" s="2"/>
      <c r="C131" s="58" t="s">
        <v>18</v>
      </c>
      <c r="D131" s="2">
        <f>SUM('石巻第１:石巻第２'!D131)</f>
        <v>1226.772</v>
      </c>
      <c r="E131" s="2">
        <f>SUM('石巻第１:石巻第２'!E131)</f>
        <v>3950.437</v>
      </c>
      <c r="F131" s="2">
        <f>SUM('石巻第１:石巻第２'!F131)</f>
        <v>3015.268</v>
      </c>
      <c r="G131" s="2">
        <f>SUM('石巻第１:石巻第２'!G131)</f>
        <v>1125.204</v>
      </c>
      <c r="H131" s="2">
        <f>SUM('石巻第１:石巻第２'!H131)</f>
        <v>390.32</v>
      </c>
      <c r="I131" s="2">
        <f>SUM('石巻第１:石巻第２'!I131)</f>
        <v>72.432</v>
      </c>
      <c r="J131" s="2">
        <f>SUM('石巻第１:石巻第２'!J131)</f>
        <v>30.24</v>
      </c>
      <c r="K131" s="2">
        <f>SUM('石巻第１:石巻第２'!K131)</f>
        <v>24.57</v>
      </c>
      <c r="L131" s="2">
        <f>SUM('石巻第１:石巻第２'!L131)</f>
        <v>35.91</v>
      </c>
      <c r="M131" s="2">
        <f>SUM('石巻第１:石巻第２'!M131)</f>
        <v>18.9</v>
      </c>
      <c r="N131" s="2">
        <f>SUM('石巻第１:石巻第２'!N131)</f>
        <v>123.06</v>
      </c>
      <c r="O131" s="2">
        <f>SUM('石巻第１:石巻第２'!O131)</f>
        <v>293.633</v>
      </c>
      <c r="P131" s="9">
        <f t="shared" si="9"/>
        <v>10306.745999999997</v>
      </c>
    </row>
    <row r="132" spans="1:16" s="46" customFormat="1" ht="18.75">
      <c r="A132" s="60"/>
      <c r="B132" s="66" t="s">
        <v>0</v>
      </c>
      <c r="C132" s="56" t="s">
        <v>16</v>
      </c>
      <c r="D132" s="3">
        <f>+D125+D127+D129</f>
        <v>1.7176</v>
      </c>
      <c r="E132" s="3">
        <f aca="true" t="shared" si="13" ref="E132:O132">+E125+E127+E129</f>
        <v>6.3656</v>
      </c>
      <c r="F132" s="3">
        <f>F125+F127+F129</f>
        <v>5.426</v>
      </c>
      <c r="G132" s="3">
        <f t="shared" si="13"/>
        <v>1.2592</v>
      </c>
      <c r="H132" s="3">
        <f t="shared" si="13"/>
        <v>0.6717</v>
      </c>
      <c r="I132" s="3">
        <f t="shared" si="13"/>
        <v>0.1433</v>
      </c>
      <c r="J132" s="3">
        <f>J125+J127+J129</f>
        <v>0.076</v>
      </c>
      <c r="K132" s="3">
        <f t="shared" si="13"/>
        <v>0.065</v>
      </c>
      <c r="L132" s="4">
        <f t="shared" si="13"/>
        <v>0.095</v>
      </c>
      <c r="M132" s="4">
        <f t="shared" si="13"/>
        <v>0.05</v>
      </c>
      <c r="N132" s="4">
        <f t="shared" si="13"/>
        <v>0.633</v>
      </c>
      <c r="O132" s="4">
        <f t="shared" si="13"/>
        <v>1.5485</v>
      </c>
      <c r="P132" s="14">
        <f t="shared" si="9"/>
        <v>18.050900000000002</v>
      </c>
    </row>
    <row r="133" spans="1:16" s="46" customFormat="1" ht="18.75">
      <c r="A133" s="60"/>
      <c r="B133" s="67" t="s">
        <v>107</v>
      </c>
      <c r="C133" s="65" t="s">
        <v>79</v>
      </c>
      <c r="D133" s="1">
        <f>D130</f>
        <v>0</v>
      </c>
      <c r="E133" s="1">
        <f aca="true" t="shared" si="14" ref="E133:O133">E130</f>
        <v>0</v>
      </c>
      <c r="F133" s="1">
        <f t="shared" si="14"/>
        <v>0</v>
      </c>
      <c r="G133" s="1">
        <f t="shared" si="14"/>
        <v>0</v>
      </c>
      <c r="H133" s="1">
        <f t="shared" si="14"/>
        <v>0</v>
      </c>
      <c r="I133" s="1">
        <f t="shared" si="14"/>
        <v>0</v>
      </c>
      <c r="J133" s="1">
        <f t="shared" si="14"/>
        <v>0</v>
      </c>
      <c r="K133" s="1">
        <f t="shared" si="14"/>
        <v>0</v>
      </c>
      <c r="L133" s="5">
        <f t="shared" si="14"/>
        <v>0</v>
      </c>
      <c r="M133" s="5">
        <f t="shared" si="14"/>
        <v>0</v>
      </c>
      <c r="N133" s="5">
        <f t="shared" si="14"/>
        <v>0</v>
      </c>
      <c r="O133" s="5">
        <f t="shared" si="14"/>
        <v>0</v>
      </c>
      <c r="P133" s="15">
        <f t="shared" si="9"/>
        <v>0</v>
      </c>
    </row>
    <row r="134" spans="1:16" s="46" customFormat="1" ht="18.75">
      <c r="A134" s="59"/>
      <c r="B134" s="2"/>
      <c r="C134" s="58" t="s">
        <v>18</v>
      </c>
      <c r="D134" s="2">
        <f>+D126+D128+D131</f>
        <v>1226.772</v>
      </c>
      <c r="E134" s="2">
        <f aca="true" t="shared" si="15" ref="E134:O134">+E126+E128+E131</f>
        <v>3950.437</v>
      </c>
      <c r="F134" s="2">
        <f t="shared" si="15"/>
        <v>3015.268</v>
      </c>
      <c r="G134" s="2">
        <f t="shared" si="15"/>
        <v>1125.204</v>
      </c>
      <c r="H134" s="2">
        <f t="shared" si="15"/>
        <v>390.32</v>
      </c>
      <c r="I134" s="2">
        <f t="shared" si="15"/>
        <v>72.432</v>
      </c>
      <c r="J134" s="2">
        <f>J126+J128+J131</f>
        <v>30.24</v>
      </c>
      <c r="K134" s="2">
        <f t="shared" si="15"/>
        <v>24.57</v>
      </c>
      <c r="L134" s="41">
        <f t="shared" si="15"/>
        <v>35.91</v>
      </c>
      <c r="M134" s="41">
        <f t="shared" si="15"/>
        <v>18.9</v>
      </c>
      <c r="N134" s="41">
        <f t="shared" si="15"/>
        <v>123.06</v>
      </c>
      <c r="O134" s="41">
        <f t="shared" si="15"/>
        <v>293.633</v>
      </c>
      <c r="P134" s="106">
        <f t="shared" si="9"/>
        <v>10306.745999999997</v>
      </c>
    </row>
    <row r="135" spans="1:16" s="71" customFormat="1" ht="18.75">
      <c r="A135" s="68"/>
      <c r="B135" s="69" t="s">
        <v>0</v>
      </c>
      <c r="C135" s="70" t="s">
        <v>16</v>
      </c>
      <c r="D135" s="134">
        <f>D132+D123+D99</f>
        <v>2615.7985</v>
      </c>
      <c r="E135" s="134">
        <f aca="true" t="shared" si="16" ref="E135:O135">E132+E123+E99</f>
        <v>2937.643899999999</v>
      </c>
      <c r="F135" s="208">
        <f t="shared" si="16"/>
        <v>3279.3523</v>
      </c>
      <c r="G135" s="281">
        <f t="shared" si="16"/>
        <v>1685.822</v>
      </c>
      <c r="H135" s="121">
        <f t="shared" si="16"/>
        <v>2197.1194000000005</v>
      </c>
      <c r="I135" s="134">
        <f t="shared" si="16"/>
        <v>3967.9436999999994</v>
      </c>
      <c r="J135" s="134">
        <f t="shared" si="16"/>
        <v>9814.276</v>
      </c>
      <c r="K135" s="134">
        <f t="shared" si="16"/>
        <v>7828.467399999999</v>
      </c>
      <c r="L135" s="134">
        <f t="shared" si="16"/>
        <v>5941.664400000001</v>
      </c>
      <c r="M135" s="167">
        <f t="shared" si="16"/>
        <v>3836.4057999999995</v>
      </c>
      <c r="N135" s="167">
        <f t="shared" si="16"/>
        <v>4762.4746</v>
      </c>
      <c r="O135" s="134">
        <f t="shared" si="16"/>
        <v>5291.578100000001</v>
      </c>
      <c r="P135" s="14">
        <f t="shared" si="9"/>
        <v>54158.5461</v>
      </c>
    </row>
    <row r="136" spans="1:16" s="71" customFormat="1" ht="18.75">
      <c r="A136" s="68"/>
      <c r="B136" s="72" t="s">
        <v>226</v>
      </c>
      <c r="C136" s="73" t="s">
        <v>79</v>
      </c>
      <c r="D136" s="126">
        <f>D133</f>
        <v>0</v>
      </c>
      <c r="E136" s="126">
        <f aca="true" t="shared" si="17" ref="E136:O136">E133</f>
        <v>0</v>
      </c>
      <c r="F136" s="209">
        <f t="shared" si="17"/>
        <v>0</v>
      </c>
      <c r="G136" s="282">
        <f t="shared" si="17"/>
        <v>0</v>
      </c>
      <c r="H136" s="275">
        <f t="shared" si="17"/>
        <v>0</v>
      </c>
      <c r="I136" s="126">
        <f t="shared" si="17"/>
        <v>0</v>
      </c>
      <c r="J136" s="126">
        <f t="shared" si="17"/>
        <v>0</v>
      </c>
      <c r="K136" s="126">
        <f t="shared" si="17"/>
        <v>0</v>
      </c>
      <c r="L136" s="126">
        <f t="shared" si="17"/>
        <v>0</v>
      </c>
      <c r="M136" s="160">
        <f t="shared" si="17"/>
        <v>0</v>
      </c>
      <c r="N136" s="160">
        <f t="shared" si="17"/>
        <v>0</v>
      </c>
      <c r="O136" s="126">
        <f t="shared" si="17"/>
        <v>0</v>
      </c>
      <c r="P136" s="15">
        <f t="shared" si="9"/>
        <v>0</v>
      </c>
    </row>
    <row r="137" spans="1:16" s="71" customFormat="1" ht="19.5" thickBot="1">
      <c r="A137" s="74"/>
      <c r="B137" s="75"/>
      <c r="C137" s="76" t="s">
        <v>18</v>
      </c>
      <c r="D137" s="135">
        <f>D134+D124+D100</f>
        <v>410549.38699999993</v>
      </c>
      <c r="E137" s="135">
        <f aca="true" t="shared" si="18" ref="E137:O137">E134+E124+E100</f>
        <v>369881.35500000004</v>
      </c>
      <c r="F137" s="145">
        <f t="shared" si="18"/>
        <v>375262.951</v>
      </c>
      <c r="G137" s="283">
        <f t="shared" si="18"/>
        <v>367379.84099999996</v>
      </c>
      <c r="H137" s="276">
        <f t="shared" si="18"/>
        <v>449110.446</v>
      </c>
      <c r="I137" s="135">
        <f t="shared" si="18"/>
        <v>958261.7670000001</v>
      </c>
      <c r="J137" s="135">
        <f t="shared" si="18"/>
        <v>1883516.6950000003</v>
      </c>
      <c r="K137" s="135">
        <f t="shared" si="18"/>
        <v>1464726.4769999997</v>
      </c>
      <c r="L137" s="135">
        <f t="shared" si="18"/>
        <v>917032.9249999999</v>
      </c>
      <c r="M137" s="168">
        <f t="shared" si="18"/>
        <v>715697.2339999999</v>
      </c>
      <c r="N137" s="168">
        <f t="shared" si="18"/>
        <v>752278.5569999999</v>
      </c>
      <c r="O137" s="135">
        <f t="shared" si="18"/>
        <v>821542.923</v>
      </c>
      <c r="P137" s="7">
        <f t="shared" si="9"/>
        <v>9485240.558</v>
      </c>
    </row>
    <row r="138" spans="15:16" ht="18.75">
      <c r="O138" s="77"/>
      <c r="P138" s="78" t="s">
        <v>92</v>
      </c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view="pageBreakPreview" zoomScale="25" zoomScaleNormal="50" zoomScaleSheetLayoutView="2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82" customWidth="1"/>
    <col min="6" max="15" width="20.50390625" style="11" customWidth="1"/>
    <col min="16" max="16" width="23.00390625" style="45" customWidth="1"/>
    <col min="17" max="16384" width="9.00390625" style="83" customWidth="1"/>
  </cols>
  <sheetData>
    <row r="1" ht="18.75">
      <c r="B1" s="44" t="s">
        <v>0</v>
      </c>
    </row>
    <row r="2" spans="1:15" ht="19.5" thickBot="1">
      <c r="A2" s="12"/>
      <c r="B2" s="47" t="s">
        <v>80</v>
      </c>
      <c r="C2" s="12"/>
      <c r="O2" s="12" t="s">
        <v>90</v>
      </c>
    </row>
    <row r="3" spans="1:16" ht="18.75">
      <c r="A3" s="48"/>
      <c r="B3" s="49"/>
      <c r="C3" s="49"/>
      <c r="D3" s="96" t="s">
        <v>2</v>
      </c>
      <c r="E3" s="96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58"/>
      <c r="E4" s="158"/>
      <c r="F4" s="136"/>
      <c r="G4" s="124"/>
      <c r="H4" s="180"/>
      <c r="I4" s="187"/>
      <c r="J4" s="153"/>
      <c r="K4" s="124"/>
      <c r="L4" s="124"/>
      <c r="M4" s="158"/>
      <c r="N4" s="158"/>
      <c r="O4" s="124"/>
      <c r="P4" s="8">
        <f>SUM(D4:O4)</f>
        <v>0</v>
      </c>
    </row>
    <row r="5" spans="1:16" ht="18.75">
      <c r="A5" s="53" t="s">
        <v>17</v>
      </c>
      <c r="B5" s="489"/>
      <c r="C5" s="58" t="s">
        <v>18</v>
      </c>
      <c r="D5" s="159"/>
      <c r="E5" s="159"/>
      <c r="F5" s="137"/>
      <c r="G5" s="125"/>
      <c r="H5" s="181"/>
      <c r="I5" s="40"/>
      <c r="J5" s="155"/>
      <c r="K5" s="125"/>
      <c r="L5" s="125"/>
      <c r="M5" s="159"/>
      <c r="N5" s="159"/>
      <c r="O5" s="125"/>
      <c r="P5" s="9">
        <f>SUM(D5:O5)</f>
        <v>0</v>
      </c>
    </row>
    <row r="6" spans="1:16" ht="18.75">
      <c r="A6" s="53" t="s">
        <v>19</v>
      </c>
      <c r="B6" s="56" t="s">
        <v>20</v>
      </c>
      <c r="C6" s="65" t="s">
        <v>16</v>
      </c>
      <c r="D6" s="158">
        <v>0.196</v>
      </c>
      <c r="E6" s="158">
        <v>0.33</v>
      </c>
      <c r="F6" s="136">
        <v>0.168</v>
      </c>
      <c r="G6" s="124">
        <v>0.282</v>
      </c>
      <c r="H6" s="182">
        <v>0.064</v>
      </c>
      <c r="I6" s="187">
        <v>0.3014</v>
      </c>
      <c r="J6" s="153">
        <v>1.1</v>
      </c>
      <c r="K6" s="124">
        <v>0.968</v>
      </c>
      <c r="L6" s="124">
        <v>0.047</v>
      </c>
      <c r="M6" s="158">
        <v>2.68</v>
      </c>
      <c r="N6" s="158"/>
      <c r="O6" s="124">
        <v>0.025</v>
      </c>
      <c r="P6" s="8">
        <f aca="true" t="shared" si="0" ref="P6:P35">SUM(D6:O6)</f>
        <v>6.1614</v>
      </c>
    </row>
    <row r="7" spans="1:16" ht="18.75">
      <c r="A7" s="53" t="s">
        <v>21</v>
      </c>
      <c r="B7" s="58" t="s">
        <v>22</v>
      </c>
      <c r="C7" s="58" t="s">
        <v>18</v>
      </c>
      <c r="D7" s="159">
        <v>102.27</v>
      </c>
      <c r="E7" s="159">
        <v>165.48</v>
      </c>
      <c r="F7" s="137">
        <v>85.155</v>
      </c>
      <c r="G7" s="125">
        <v>141.855</v>
      </c>
      <c r="H7" s="181">
        <v>28.875</v>
      </c>
      <c r="I7" s="188">
        <v>99.141</v>
      </c>
      <c r="J7" s="155">
        <v>330.286</v>
      </c>
      <c r="K7" s="125">
        <v>250.74</v>
      </c>
      <c r="L7" s="125">
        <v>0.494</v>
      </c>
      <c r="M7" s="159">
        <v>29.589</v>
      </c>
      <c r="N7" s="159"/>
      <c r="O7" s="125">
        <v>4.2</v>
      </c>
      <c r="P7" s="9">
        <f t="shared" si="0"/>
        <v>1238.0849999999998</v>
      </c>
    </row>
    <row r="8" spans="1:16" s="46" customFormat="1" ht="18.75">
      <c r="A8" s="53" t="s">
        <v>23</v>
      </c>
      <c r="B8" s="486" t="s">
        <v>114</v>
      </c>
      <c r="C8" s="65" t="s">
        <v>16</v>
      </c>
      <c r="D8" s="5">
        <f aca="true" t="shared" si="1" ref="D8:L8">+D4+D6</f>
        <v>0.196</v>
      </c>
      <c r="E8" s="5">
        <f t="shared" si="1"/>
        <v>0.33</v>
      </c>
      <c r="F8" s="1">
        <f t="shared" si="1"/>
        <v>0.168</v>
      </c>
      <c r="G8" s="1">
        <f t="shared" si="1"/>
        <v>0.282</v>
      </c>
      <c r="H8" s="1">
        <f t="shared" si="1"/>
        <v>0.064</v>
      </c>
      <c r="I8" s="1">
        <f t="shared" si="1"/>
        <v>0.3014</v>
      </c>
      <c r="J8" s="1">
        <f t="shared" si="1"/>
        <v>1.1</v>
      </c>
      <c r="K8" s="1">
        <f t="shared" si="1"/>
        <v>0.968</v>
      </c>
      <c r="L8" s="5">
        <f t="shared" si="1"/>
        <v>0.047</v>
      </c>
      <c r="M8" s="5">
        <f aca="true" t="shared" si="2" ref="M8:O9">+M4+M6</f>
        <v>2.68</v>
      </c>
      <c r="N8" s="5">
        <f t="shared" si="2"/>
        <v>0</v>
      </c>
      <c r="O8" s="5">
        <f t="shared" si="2"/>
        <v>0.025</v>
      </c>
      <c r="P8" s="8">
        <f>SUM(D8:O8)</f>
        <v>6.1614</v>
      </c>
    </row>
    <row r="9" spans="1:16" s="46" customFormat="1" ht="18.75">
      <c r="A9" s="59"/>
      <c r="B9" s="487"/>
      <c r="C9" s="58" t="s">
        <v>18</v>
      </c>
      <c r="D9" s="41">
        <f aca="true" t="shared" si="3" ref="D9:L9">+D5+D7</f>
        <v>102.27</v>
      </c>
      <c r="E9" s="41">
        <f t="shared" si="3"/>
        <v>165.48</v>
      </c>
      <c r="F9" s="2">
        <f t="shared" si="3"/>
        <v>85.155</v>
      </c>
      <c r="G9" s="2">
        <f t="shared" si="3"/>
        <v>141.855</v>
      </c>
      <c r="H9" s="2">
        <f t="shared" si="3"/>
        <v>28.875</v>
      </c>
      <c r="I9" s="2">
        <f t="shared" si="3"/>
        <v>99.141</v>
      </c>
      <c r="J9" s="2">
        <f t="shared" si="3"/>
        <v>330.286</v>
      </c>
      <c r="K9" s="2">
        <f t="shared" si="3"/>
        <v>250.74</v>
      </c>
      <c r="L9" s="41">
        <f t="shared" si="3"/>
        <v>0.494</v>
      </c>
      <c r="M9" s="41">
        <f t="shared" si="2"/>
        <v>29.589</v>
      </c>
      <c r="N9" s="41">
        <f t="shared" si="2"/>
        <v>0</v>
      </c>
      <c r="O9" s="41">
        <f t="shared" si="2"/>
        <v>4.2</v>
      </c>
      <c r="P9" s="9">
        <f>SUM(D9:O9)</f>
        <v>1238.0849999999998</v>
      </c>
    </row>
    <row r="10" spans="1:16" ht="18.75">
      <c r="A10" s="482" t="s">
        <v>25</v>
      </c>
      <c r="B10" s="483"/>
      <c r="C10" s="65" t="s">
        <v>16</v>
      </c>
      <c r="D10" s="158"/>
      <c r="E10" s="158"/>
      <c r="F10" s="136"/>
      <c r="G10" s="124"/>
      <c r="H10" s="182">
        <v>0.1761</v>
      </c>
      <c r="I10" s="187">
        <v>2.8141</v>
      </c>
      <c r="J10" s="153">
        <v>3.4217</v>
      </c>
      <c r="K10" s="124">
        <v>3.3437</v>
      </c>
      <c r="L10" s="124">
        <v>1.8293</v>
      </c>
      <c r="M10" s="158">
        <v>1.5612</v>
      </c>
      <c r="N10" s="158">
        <v>0.7275</v>
      </c>
      <c r="O10" s="124">
        <v>0.062</v>
      </c>
      <c r="P10" s="8">
        <f t="shared" si="0"/>
        <v>13.935599999999999</v>
      </c>
    </row>
    <row r="11" spans="1:16" ht="18.75">
      <c r="A11" s="484"/>
      <c r="B11" s="485"/>
      <c r="C11" s="58" t="s">
        <v>18</v>
      </c>
      <c r="D11" s="159"/>
      <c r="E11" s="159"/>
      <c r="F11" s="137"/>
      <c r="G11" s="125"/>
      <c r="H11" s="181">
        <v>144.234</v>
      </c>
      <c r="I11" s="39">
        <v>1642.967</v>
      </c>
      <c r="J11" s="155">
        <v>1761.24</v>
      </c>
      <c r="K11" s="125">
        <v>2192.574</v>
      </c>
      <c r="L11" s="125">
        <v>1024.184</v>
      </c>
      <c r="M11" s="159">
        <v>1220.7</v>
      </c>
      <c r="N11" s="192">
        <v>574.146</v>
      </c>
      <c r="O11" s="125">
        <v>3.255</v>
      </c>
      <c r="P11" s="9">
        <f t="shared" si="0"/>
        <v>8563.3</v>
      </c>
    </row>
    <row r="12" spans="1:16" ht="18.75">
      <c r="A12" s="60"/>
      <c r="B12" s="488" t="s">
        <v>26</v>
      </c>
      <c r="C12" s="65" t="s">
        <v>16</v>
      </c>
      <c r="D12" s="158">
        <v>5.4864</v>
      </c>
      <c r="E12" s="158">
        <v>4.5024</v>
      </c>
      <c r="F12" s="136">
        <v>5.7299</v>
      </c>
      <c r="G12" s="124">
        <v>6.8237</v>
      </c>
      <c r="H12" s="182">
        <v>7.2545</v>
      </c>
      <c r="I12" s="189">
        <v>7.4339</v>
      </c>
      <c r="J12" s="153">
        <v>4.9488</v>
      </c>
      <c r="K12" s="124">
        <v>40.5045</v>
      </c>
      <c r="L12" s="124">
        <v>4.0619</v>
      </c>
      <c r="M12" s="158">
        <v>3.7364</v>
      </c>
      <c r="N12" s="158">
        <v>2.9417</v>
      </c>
      <c r="O12" s="124">
        <v>11.6458</v>
      </c>
      <c r="P12" s="8">
        <f t="shared" si="0"/>
        <v>105.06989999999999</v>
      </c>
    </row>
    <row r="13" spans="1:16" ht="18.75">
      <c r="A13" s="53" t="s">
        <v>0</v>
      </c>
      <c r="B13" s="489"/>
      <c r="C13" s="58" t="s">
        <v>18</v>
      </c>
      <c r="D13" s="159">
        <v>20602.527</v>
      </c>
      <c r="E13" s="159">
        <v>16816.256</v>
      </c>
      <c r="F13" s="137">
        <v>21413.159</v>
      </c>
      <c r="G13" s="125">
        <v>24548.466</v>
      </c>
      <c r="H13" s="181">
        <v>24252.555</v>
      </c>
      <c r="I13" s="39">
        <v>20710.339</v>
      </c>
      <c r="J13" s="155">
        <v>15868.401</v>
      </c>
      <c r="K13" s="125">
        <v>100955.889</v>
      </c>
      <c r="L13" s="125">
        <v>12584.025</v>
      </c>
      <c r="M13" s="159">
        <v>12950.219</v>
      </c>
      <c r="N13" s="159">
        <v>11330.101</v>
      </c>
      <c r="O13" s="125">
        <v>43900.006</v>
      </c>
      <c r="P13" s="9">
        <f t="shared" si="0"/>
        <v>325931.943</v>
      </c>
    </row>
    <row r="14" spans="1:16" ht="18.75">
      <c r="A14" s="53" t="s">
        <v>27</v>
      </c>
      <c r="B14" s="488" t="s">
        <v>28</v>
      </c>
      <c r="C14" s="65" t="s">
        <v>16</v>
      </c>
      <c r="D14" s="158"/>
      <c r="E14" s="158"/>
      <c r="F14" s="136"/>
      <c r="G14" s="124">
        <v>0.01</v>
      </c>
      <c r="H14" s="182">
        <v>0.2854</v>
      </c>
      <c r="I14" s="189">
        <v>2.7028</v>
      </c>
      <c r="J14" s="153">
        <v>0.6254</v>
      </c>
      <c r="K14" s="124">
        <v>0.6748</v>
      </c>
      <c r="L14" s="124">
        <v>1.1335</v>
      </c>
      <c r="M14" s="158">
        <v>0.7888</v>
      </c>
      <c r="N14" s="158">
        <v>0.0621</v>
      </c>
      <c r="O14" s="124"/>
      <c r="P14" s="8">
        <f t="shared" si="0"/>
        <v>6.2828</v>
      </c>
    </row>
    <row r="15" spans="1:16" ht="18.75">
      <c r="A15" s="53" t="s">
        <v>0</v>
      </c>
      <c r="B15" s="489"/>
      <c r="C15" s="58" t="s">
        <v>18</v>
      </c>
      <c r="D15" s="159"/>
      <c r="E15" s="159"/>
      <c r="F15" s="137"/>
      <c r="G15" s="125">
        <v>15.75</v>
      </c>
      <c r="H15" s="181">
        <v>309.414</v>
      </c>
      <c r="I15" s="39">
        <v>4188.084</v>
      </c>
      <c r="J15" s="155">
        <v>759.036</v>
      </c>
      <c r="K15" s="125">
        <v>750.876</v>
      </c>
      <c r="L15" s="125">
        <v>1510.541</v>
      </c>
      <c r="M15" s="159">
        <v>880.751</v>
      </c>
      <c r="N15" s="192">
        <v>83.643</v>
      </c>
      <c r="O15" s="125"/>
      <c r="P15" s="9">
        <f t="shared" si="0"/>
        <v>8498.095</v>
      </c>
    </row>
    <row r="16" spans="1:16" ht="18.75">
      <c r="A16" s="53" t="s">
        <v>29</v>
      </c>
      <c r="B16" s="488" t="s">
        <v>30</v>
      </c>
      <c r="C16" s="65" t="s">
        <v>16</v>
      </c>
      <c r="D16" s="158">
        <v>54.1634</v>
      </c>
      <c r="E16" s="158">
        <v>45.4608</v>
      </c>
      <c r="F16" s="136">
        <v>34.2628</v>
      </c>
      <c r="G16" s="124">
        <v>29.1973</v>
      </c>
      <c r="H16" s="182">
        <v>35.1904</v>
      </c>
      <c r="I16" s="189">
        <v>23.8914</v>
      </c>
      <c r="J16" s="153">
        <v>30.3542</v>
      </c>
      <c r="K16" s="124">
        <v>87.6252</v>
      </c>
      <c r="L16" s="124">
        <v>124.4868</v>
      </c>
      <c r="M16" s="158">
        <v>219.22</v>
      </c>
      <c r="N16" s="158">
        <v>226.5738</v>
      </c>
      <c r="O16" s="124">
        <v>79.2672</v>
      </c>
      <c r="P16" s="8">
        <f t="shared" si="0"/>
        <v>989.6933</v>
      </c>
    </row>
    <row r="17" spans="1:16" ht="18.75">
      <c r="A17" s="60"/>
      <c r="B17" s="489"/>
      <c r="C17" s="58" t="s">
        <v>18</v>
      </c>
      <c r="D17" s="159">
        <v>66733.135</v>
      </c>
      <c r="E17" s="159">
        <v>46816.143</v>
      </c>
      <c r="F17" s="137">
        <v>48095.509</v>
      </c>
      <c r="G17" s="125">
        <v>43907.418</v>
      </c>
      <c r="H17" s="181">
        <v>47689.64</v>
      </c>
      <c r="I17" s="39">
        <v>33747.688</v>
      </c>
      <c r="J17" s="155">
        <v>38827.135</v>
      </c>
      <c r="K17" s="125">
        <v>112065.778</v>
      </c>
      <c r="L17" s="125">
        <v>188101.852</v>
      </c>
      <c r="M17" s="159">
        <v>303983.051</v>
      </c>
      <c r="N17" s="192">
        <v>298472.666</v>
      </c>
      <c r="O17" s="125">
        <v>135031.713</v>
      </c>
      <c r="P17" s="9">
        <f t="shared" si="0"/>
        <v>1363471.728</v>
      </c>
    </row>
    <row r="18" spans="1:16" ht="18.75">
      <c r="A18" s="53" t="s">
        <v>31</v>
      </c>
      <c r="B18" s="56" t="s">
        <v>108</v>
      </c>
      <c r="C18" s="65" t="s">
        <v>16</v>
      </c>
      <c r="D18" s="158">
        <v>6.459</v>
      </c>
      <c r="E18" s="158">
        <v>17.8312</v>
      </c>
      <c r="F18" s="136">
        <v>28.5986</v>
      </c>
      <c r="G18" s="124">
        <v>40.8062</v>
      </c>
      <c r="H18" s="182">
        <v>18.0406</v>
      </c>
      <c r="I18" s="189">
        <v>12.6004</v>
      </c>
      <c r="J18" s="153">
        <v>25.1974</v>
      </c>
      <c r="K18" s="124">
        <v>47.3936</v>
      </c>
      <c r="L18" s="124">
        <v>166.3617</v>
      </c>
      <c r="M18" s="158">
        <v>5.3464</v>
      </c>
      <c r="N18" s="158">
        <v>5.7986</v>
      </c>
      <c r="O18" s="124">
        <v>2.4428</v>
      </c>
      <c r="P18" s="8">
        <f t="shared" si="0"/>
        <v>376.87649999999996</v>
      </c>
    </row>
    <row r="19" spans="1:16" ht="18.75">
      <c r="A19" s="60"/>
      <c r="B19" s="58" t="s">
        <v>109</v>
      </c>
      <c r="C19" s="58" t="s">
        <v>18</v>
      </c>
      <c r="D19" s="159">
        <v>4273.846</v>
      </c>
      <c r="E19" s="159">
        <v>11436.01</v>
      </c>
      <c r="F19" s="137">
        <v>22056.093</v>
      </c>
      <c r="G19" s="125">
        <v>28754.337</v>
      </c>
      <c r="H19" s="181">
        <v>9857.375</v>
      </c>
      <c r="I19" s="39">
        <v>7359.967</v>
      </c>
      <c r="J19" s="155">
        <v>18745.565</v>
      </c>
      <c r="K19" s="125">
        <v>24264.339</v>
      </c>
      <c r="L19" s="125">
        <v>100000.006</v>
      </c>
      <c r="M19" s="159">
        <v>4583.659</v>
      </c>
      <c r="N19" s="192">
        <v>5608.535</v>
      </c>
      <c r="O19" s="125">
        <v>3027.21</v>
      </c>
      <c r="P19" s="9">
        <f t="shared" si="0"/>
        <v>239966.94199999998</v>
      </c>
    </row>
    <row r="20" spans="1:16" ht="18.75">
      <c r="A20" s="53" t="s">
        <v>23</v>
      </c>
      <c r="B20" s="488" t="s">
        <v>32</v>
      </c>
      <c r="C20" s="65" t="s">
        <v>16</v>
      </c>
      <c r="D20" s="158">
        <v>297.2348</v>
      </c>
      <c r="E20" s="158">
        <v>170.6</v>
      </c>
      <c r="F20" s="136">
        <v>93.1874</v>
      </c>
      <c r="G20" s="124">
        <v>74.6604</v>
      </c>
      <c r="H20" s="182">
        <v>127.6108</v>
      </c>
      <c r="I20" s="474">
        <v>141.8076</v>
      </c>
      <c r="J20" s="153">
        <v>34.8742</v>
      </c>
      <c r="K20" s="124">
        <v>2.144</v>
      </c>
      <c r="L20" s="124">
        <v>15.3038</v>
      </c>
      <c r="M20" s="158">
        <v>21.8106</v>
      </c>
      <c r="N20" s="158">
        <v>149.0968</v>
      </c>
      <c r="O20" s="124">
        <v>222.713</v>
      </c>
      <c r="P20" s="8">
        <f t="shared" si="0"/>
        <v>1351.0434</v>
      </c>
    </row>
    <row r="21" spans="1:16" ht="18.75">
      <c r="A21" s="60"/>
      <c r="B21" s="489"/>
      <c r="C21" s="58" t="s">
        <v>18</v>
      </c>
      <c r="D21" s="159">
        <v>99802.632</v>
      </c>
      <c r="E21" s="159">
        <v>81458.696</v>
      </c>
      <c r="F21" s="137">
        <v>52971.474</v>
      </c>
      <c r="G21" s="125">
        <v>40946.44</v>
      </c>
      <c r="H21" s="181">
        <v>36425.836</v>
      </c>
      <c r="I21" s="475">
        <v>42516.868</v>
      </c>
      <c r="J21" s="155">
        <v>11286.743</v>
      </c>
      <c r="K21" s="125">
        <v>508.453</v>
      </c>
      <c r="L21" s="125">
        <v>5956.704</v>
      </c>
      <c r="M21" s="159">
        <v>15813.778</v>
      </c>
      <c r="N21" s="192">
        <v>54455.236</v>
      </c>
      <c r="O21" s="125">
        <v>74076.323</v>
      </c>
      <c r="P21" s="9">
        <f t="shared" si="0"/>
        <v>516219.18299999996</v>
      </c>
    </row>
    <row r="22" spans="1:16" s="46" customFormat="1" ht="18.75">
      <c r="A22" s="60"/>
      <c r="B22" s="486" t="s">
        <v>114</v>
      </c>
      <c r="C22" s="65" t="s">
        <v>16</v>
      </c>
      <c r="D22" s="5">
        <f aca="true" t="shared" si="4" ref="D22:L22">+D12+D14+D16+D18+D20</f>
        <v>363.34360000000004</v>
      </c>
      <c r="E22" s="5">
        <f t="shared" si="4"/>
        <v>238.3944</v>
      </c>
      <c r="F22" s="1">
        <f t="shared" si="4"/>
        <v>161.77870000000001</v>
      </c>
      <c r="G22" s="1">
        <f t="shared" si="4"/>
        <v>151.49759999999998</v>
      </c>
      <c r="H22" s="1">
        <f t="shared" si="4"/>
        <v>188.3817</v>
      </c>
      <c r="I22" s="1">
        <f t="shared" si="4"/>
        <v>188.4361</v>
      </c>
      <c r="J22" s="1">
        <f t="shared" si="4"/>
        <v>96</v>
      </c>
      <c r="K22" s="1">
        <f t="shared" si="4"/>
        <v>178.34210000000002</v>
      </c>
      <c r="L22" s="5">
        <f t="shared" si="4"/>
        <v>311.34770000000003</v>
      </c>
      <c r="M22" s="5">
        <f aca="true" t="shared" si="5" ref="M22:O23">+M12+M14+M16+M18+M20</f>
        <v>250.9022</v>
      </c>
      <c r="N22" s="5">
        <f t="shared" si="5"/>
        <v>384.473</v>
      </c>
      <c r="O22" s="5">
        <f t="shared" si="5"/>
        <v>316.0688</v>
      </c>
      <c r="P22" s="8">
        <f>SUM(D22:O22)</f>
        <v>2828.9659</v>
      </c>
    </row>
    <row r="23" spans="1:16" s="46" customFormat="1" ht="18.75">
      <c r="A23" s="59"/>
      <c r="B23" s="487"/>
      <c r="C23" s="58" t="s">
        <v>18</v>
      </c>
      <c r="D23" s="41">
        <f aca="true" t="shared" si="6" ref="D23:L23">+D13+D15+D17+D19+D21</f>
        <v>191412.14</v>
      </c>
      <c r="E23" s="41">
        <f t="shared" si="6"/>
        <v>156527.10499999998</v>
      </c>
      <c r="F23" s="2">
        <f t="shared" si="6"/>
        <v>144536.235</v>
      </c>
      <c r="G23" s="2">
        <f t="shared" si="6"/>
        <v>138172.411</v>
      </c>
      <c r="H23" s="2">
        <f t="shared" si="6"/>
        <v>118534.82</v>
      </c>
      <c r="I23" s="2">
        <f t="shared" si="6"/>
        <v>108522.94600000001</v>
      </c>
      <c r="J23" s="2">
        <f t="shared" si="6"/>
        <v>85486.88</v>
      </c>
      <c r="K23" s="2">
        <f t="shared" si="6"/>
        <v>238545.33500000002</v>
      </c>
      <c r="L23" s="41">
        <f t="shared" si="6"/>
        <v>308153.128</v>
      </c>
      <c r="M23" s="41">
        <f t="shared" si="5"/>
        <v>338211.4579999999</v>
      </c>
      <c r="N23" s="41">
        <f t="shared" si="5"/>
        <v>369950.181</v>
      </c>
      <c r="O23" s="41">
        <f t="shared" si="5"/>
        <v>256035.25199999998</v>
      </c>
      <c r="P23" s="9">
        <f>SUM(D23:O23)</f>
        <v>2454087.891</v>
      </c>
    </row>
    <row r="24" spans="1:16" ht="18.75">
      <c r="A24" s="53" t="s">
        <v>0</v>
      </c>
      <c r="B24" s="488" t="s">
        <v>33</v>
      </c>
      <c r="C24" s="65" t="s">
        <v>16</v>
      </c>
      <c r="D24" s="158">
        <v>2.3884</v>
      </c>
      <c r="E24" s="158">
        <v>0.764</v>
      </c>
      <c r="F24" s="136">
        <v>0.296</v>
      </c>
      <c r="G24" s="124">
        <v>0.83</v>
      </c>
      <c r="H24" s="182">
        <v>1.809</v>
      </c>
      <c r="I24" s="187">
        <v>1.388</v>
      </c>
      <c r="J24" s="153">
        <v>2.032</v>
      </c>
      <c r="K24" s="124">
        <v>10.959</v>
      </c>
      <c r="L24" s="124">
        <v>6.292</v>
      </c>
      <c r="M24" s="158">
        <v>4.329</v>
      </c>
      <c r="N24" s="158">
        <v>10.5048</v>
      </c>
      <c r="O24" s="124">
        <v>9.832</v>
      </c>
      <c r="P24" s="8">
        <f t="shared" si="0"/>
        <v>51.424200000000006</v>
      </c>
    </row>
    <row r="25" spans="1:16" ht="18.75">
      <c r="A25" s="53" t="s">
        <v>34</v>
      </c>
      <c r="B25" s="489"/>
      <c r="C25" s="58" t="s">
        <v>18</v>
      </c>
      <c r="D25" s="159">
        <v>1695.174</v>
      </c>
      <c r="E25" s="159">
        <v>793.853</v>
      </c>
      <c r="F25" s="137">
        <v>226.38</v>
      </c>
      <c r="G25" s="125">
        <v>808.08</v>
      </c>
      <c r="H25" s="181">
        <v>1756.388</v>
      </c>
      <c r="I25" s="39">
        <v>1313.025</v>
      </c>
      <c r="J25" s="155">
        <v>1459.71</v>
      </c>
      <c r="K25" s="125">
        <v>7403.89</v>
      </c>
      <c r="L25" s="125">
        <v>4161.249</v>
      </c>
      <c r="M25" s="159">
        <v>3709.494</v>
      </c>
      <c r="N25" s="192">
        <v>7041.663</v>
      </c>
      <c r="O25" s="125">
        <v>6478.821</v>
      </c>
      <c r="P25" s="9">
        <f t="shared" si="0"/>
        <v>36847.727</v>
      </c>
    </row>
    <row r="26" spans="1:16" ht="18.75">
      <c r="A26" s="53" t="s">
        <v>35</v>
      </c>
      <c r="B26" s="56" t="s">
        <v>20</v>
      </c>
      <c r="C26" s="65" t="s">
        <v>16</v>
      </c>
      <c r="D26" s="158">
        <v>6.404</v>
      </c>
      <c r="E26" s="158">
        <v>12.255</v>
      </c>
      <c r="F26" s="136">
        <v>7.754</v>
      </c>
      <c r="G26" s="124">
        <v>9.087</v>
      </c>
      <c r="H26" s="182">
        <v>9.414</v>
      </c>
      <c r="I26" s="189">
        <v>7.688</v>
      </c>
      <c r="J26" s="153">
        <v>8.163</v>
      </c>
      <c r="K26" s="124">
        <v>26.208</v>
      </c>
      <c r="L26" s="124">
        <v>22.641</v>
      </c>
      <c r="M26" s="158">
        <v>27.231</v>
      </c>
      <c r="N26" s="158">
        <v>19.857</v>
      </c>
      <c r="O26" s="124">
        <v>7.897</v>
      </c>
      <c r="P26" s="8">
        <f t="shared" si="0"/>
        <v>164.599</v>
      </c>
    </row>
    <row r="27" spans="1:16" ht="18.75">
      <c r="A27" s="53" t="s">
        <v>36</v>
      </c>
      <c r="B27" s="58" t="s">
        <v>110</v>
      </c>
      <c r="C27" s="58" t="s">
        <v>18</v>
      </c>
      <c r="D27" s="159">
        <v>3109.78</v>
      </c>
      <c r="E27" s="159">
        <v>4836.954</v>
      </c>
      <c r="F27" s="137">
        <v>3391.78</v>
      </c>
      <c r="G27" s="125">
        <v>3884.301</v>
      </c>
      <c r="H27" s="181">
        <v>3508.28</v>
      </c>
      <c r="I27" s="476">
        <v>2484.316</v>
      </c>
      <c r="J27" s="155">
        <v>2174.58</v>
      </c>
      <c r="K27" s="125">
        <v>6911.701</v>
      </c>
      <c r="L27" s="125">
        <v>5210.089</v>
      </c>
      <c r="M27" s="159">
        <v>11232.457</v>
      </c>
      <c r="N27" s="159">
        <v>7611.117</v>
      </c>
      <c r="O27" s="125">
        <v>5743.852</v>
      </c>
      <c r="P27" s="9">
        <f t="shared" si="0"/>
        <v>60099.207</v>
      </c>
    </row>
    <row r="28" spans="1:16" s="46" customFormat="1" ht="18.75">
      <c r="A28" s="53" t="s">
        <v>23</v>
      </c>
      <c r="B28" s="486" t="s">
        <v>114</v>
      </c>
      <c r="C28" s="65" t="s">
        <v>16</v>
      </c>
      <c r="D28" s="5">
        <f aca="true" t="shared" si="7" ref="D28:L28">+D24+D26</f>
        <v>8.7924</v>
      </c>
      <c r="E28" s="5">
        <f t="shared" si="7"/>
        <v>13.019</v>
      </c>
      <c r="F28" s="1">
        <f t="shared" si="7"/>
        <v>8.049999999999999</v>
      </c>
      <c r="G28" s="1">
        <f t="shared" si="7"/>
        <v>9.917</v>
      </c>
      <c r="H28" s="1">
        <f t="shared" si="7"/>
        <v>11.222999999999999</v>
      </c>
      <c r="I28" s="1">
        <f t="shared" si="7"/>
        <v>9.076</v>
      </c>
      <c r="J28" s="1">
        <f t="shared" si="7"/>
        <v>10.195</v>
      </c>
      <c r="K28" s="1">
        <f t="shared" si="7"/>
        <v>37.167</v>
      </c>
      <c r="L28" s="5">
        <f t="shared" si="7"/>
        <v>28.933</v>
      </c>
      <c r="M28" s="5">
        <f>+M24+M26</f>
        <v>31.560000000000002</v>
      </c>
      <c r="N28" s="5">
        <f>+N24+N26</f>
        <v>30.3618</v>
      </c>
      <c r="O28" s="5">
        <v>17.729</v>
      </c>
      <c r="P28" s="8">
        <f>SUM(D28:O28)</f>
        <v>216.02319999999997</v>
      </c>
    </row>
    <row r="29" spans="1:16" s="46" customFormat="1" ht="18.75">
      <c r="A29" s="59"/>
      <c r="B29" s="487"/>
      <c r="C29" s="58" t="s">
        <v>18</v>
      </c>
      <c r="D29" s="41">
        <f aca="true" t="shared" si="8" ref="D29:L29">+D25+D27</f>
        <v>4804.954</v>
      </c>
      <c r="E29" s="41">
        <f t="shared" si="8"/>
        <v>5630.807</v>
      </c>
      <c r="F29" s="2">
        <f t="shared" si="8"/>
        <v>3618.1600000000003</v>
      </c>
      <c r="G29" s="2">
        <f t="shared" si="8"/>
        <v>4692.381</v>
      </c>
      <c r="H29" s="2">
        <f t="shared" si="8"/>
        <v>5264.668</v>
      </c>
      <c r="I29" s="2">
        <f t="shared" si="8"/>
        <v>3797.341</v>
      </c>
      <c r="J29" s="2">
        <f t="shared" si="8"/>
        <v>3634.29</v>
      </c>
      <c r="K29" s="2">
        <f t="shared" si="8"/>
        <v>14315.591</v>
      </c>
      <c r="L29" s="41">
        <f t="shared" si="8"/>
        <v>9371.338</v>
      </c>
      <c r="M29" s="41">
        <f>+M25+M27</f>
        <v>14941.951000000001</v>
      </c>
      <c r="N29" s="41">
        <f>+N25+N27</f>
        <v>14652.779999999999</v>
      </c>
      <c r="O29" s="41">
        <v>12222.673</v>
      </c>
      <c r="P29" s="9">
        <f>SUM(D29:O29)</f>
        <v>96946.934</v>
      </c>
    </row>
    <row r="30" spans="1:16" ht="18.75">
      <c r="A30" s="53" t="s">
        <v>0</v>
      </c>
      <c r="B30" s="488" t="s">
        <v>37</v>
      </c>
      <c r="C30" s="65" t="s">
        <v>16</v>
      </c>
      <c r="D30" s="158">
        <v>48.5813</v>
      </c>
      <c r="E30" s="158">
        <v>8.2508</v>
      </c>
      <c r="F30" s="136">
        <v>4.9928</v>
      </c>
      <c r="G30" s="124">
        <v>0.5274</v>
      </c>
      <c r="H30" s="182">
        <v>0.015</v>
      </c>
      <c r="I30" s="187"/>
      <c r="J30" s="153"/>
      <c r="K30" s="124"/>
      <c r="L30" s="124"/>
      <c r="M30" s="158"/>
      <c r="N30" s="158">
        <v>0.4301</v>
      </c>
      <c r="O30" s="124">
        <v>0.8333</v>
      </c>
      <c r="P30" s="8">
        <f t="shared" si="0"/>
        <v>63.630700000000004</v>
      </c>
    </row>
    <row r="31" spans="1:16" ht="18.75">
      <c r="A31" s="53" t="s">
        <v>38</v>
      </c>
      <c r="B31" s="489"/>
      <c r="C31" s="58" t="s">
        <v>18</v>
      </c>
      <c r="D31" s="159">
        <v>8510.329</v>
      </c>
      <c r="E31" s="159">
        <v>2060.094</v>
      </c>
      <c r="F31" s="137">
        <v>554.011</v>
      </c>
      <c r="G31" s="125">
        <v>11.876</v>
      </c>
      <c r="H31" s="181">
        <v>1.05</v>
      </c>
      <c r="I31" s="39"/>
      <c r="J31" s="155"/>
      <c r="K31" s="125"/>
      <c r="L31" s="125"/>
      <c r="M31" s="159"/>
      <c r="N31" s="192">
        <v>294.602</v>
      </c>
      <c r="O31" s="125">
        <v>630.416</v>
      </c>
      <c r="P31" s="9">
        <f t="shared" si="0"/>
        <v>12062.377999999999</v>
      </c>
    </row>
    <row r="32" spans="1:16" ht="18.75">
      <c r="A32" s="53" t="s">
        <v>0</v>
      </c>
      <c r="B32" s="488" t="s">
        <v>39</v>
      </c>
      <c r="C32" s="65" t="s">
        <v>16</v>
      </c>
      <c r="D32" s="158">
        <v>4.7886</v>
      </c>
      <c r="E32" s="158">
        <v>1.1664</v>
      </c>
      <c r="F32" s="136">
        <v>0.3295</v>
      </c>
      <c r="G32" s="124">
        <v>0.046</v>
      </c>
      <c r="H32" s="182">
        <v>0.001</v>
      </c>
      <c r="I32" s="189">
        <v>0.0082</v>
      </c>
      <c r="J32" s="153"/>
      <c r="K32" s="124"/>
      <c r="L32" s="124">
        <v>0.0201</v>
      </c>
      <c r="M32" s="158">
        <v>0.0208</v>
      </c>
      <c r="N32" s="158">
        <v>0.3026</v>
      </c>
      <c r="O32" s="124">
        <v>2.1349</v>
      </c>
      <c r="P32" s="8">
        <f t="shared" si="0"/>
        <v>8.818100000000001</v>
      </c>
    </row>
    <row r="33" spans="1:16" ht="18.75">
      <c r="A33" s="53" t="s">
        <v>40</v>
      </c>
      <c r="B33" s="489"/>
      <c r="C33" s="58" t="s">
        <v>18</v>
      </c>
      <c r="D33" s="159">
        <v>192.612</v>
      </c>
      <c r="E33" s="159">
        <v>57.72</v>
      </c>
      <c r="F33" s="137">
        <v>26.458</v>
      </c>
      <c r="G33" s="125">
        <v>1.481</v>
      </c>
      <c r="H33" s="181">
        <v>0.053</v>
      </c>
      <c r="I33" s="188">
        <v>0.205</v>
      </c>
      <c r="J33" s="155"/>
      <c r="K33" s="125"/>
      <c r="L33" s="125">
        <v>1.408</v>
      </c>
      <c r="M33" s="159">
        <v>3.07</v>
      </c>
      <c r="N33" s="192">
        <v>78.075</v>
      </c>
      <c r="O33" s="125">
        <v>325.243</v>
      </c>
      <c r="P33" s="9">
        <f t="shared" si="0"/>
        <v>686.3249999999999</v>
      </c>
    </row>
    <row r="34" spans="1:16" ht="18.75">
      <c r="A34" s="60"/>
      <c r="B34" s="56" t="s">
        <v>20</v>
      </c>
      <c r="C34" s="65" t="s">
        <v>16</v>
      </c>
      <c r="D34" s="158">
        <v>1.3089</v>
      </c>
      <c r="E34" s="158">
        <v>0.3612</v>
      </c>
      <c r="F34" s="136">
        <v>2.3916</v>
      </c>
      <c r="G34" s="124">
        <v>1.51</v>
      </c>
      <c r="H34" s="182"/>
      <c r="I34" s="187">
        <v>1.13</v>
      </c>
      <c r="J34" s="153"/>
      <c r="K34" s="124"/>
      <c r="L34" s="124"/>
      <c r="M34" s="158">
        <v>0.049</v>
      </c>
      <c r="N34" s="158"/>
      <c r="O34" s="124">
        <v>0.0806</v>
      </c>
      <c r="P34" s="8">
        <f t="shared" si="0"/>
        <v>6.831300000000001</v>
      </c>
    </row>
    <row r="35" spans="1:16" ht="18.75">
      <c r="A35" s="53" t="s">
        <v>23</v>
      </c>
      <c r="B35" s="58" t="s">
        <v>111</v>
      </c>
      <c r="C35" s="58" t="s">
        <v>18</v>
      </c>
      <c r="D35" s="159">
        <v>29.703</v>
      </c>
      <c r="E35" s="159">
        <v>18.343</v>
      </c>
      <c r="F35" s="137">
        <v>104.864</v>
      </c>
      <c r="G35" s="125">
        <v>12.684</v>
      </c>
      <c r="H35" s="181"/>
      <c r="I35" s="188">
        <v>11.865</v>
      </c>
      <c r="J35" s="155"/>
      <c r="K35" s="125"/>
      <c r="L35" s="125"/>
      <c r="M35" s="159">
        <v>1.029</v>
      </c>
      <c r="N35" s="159"/>
      <c r="O35" s="125">
        <v>0.99</v>
      </c>
      <c r="P35" s="9">
        <f t="shared" si="0"/>
        <v>179.478</v>
      </c>
    </row>
    <row r="36" spans="1:16" s="46" customFormat="1" ht="18.75">
      <c r="A36" s="60"/>
      <c r="B36" s="486" t="s">
        <v>107</v>
      </c>
      <c r="C36" s="65" t="s">
        <v>16</v>
      </c>
      <c r="D36" s="5">
        <f aca="true" t="shared" si="9" ref="D36:L36">+D30+D32+D34</f>
        <v>54.6788</v>
      </c>
      <c r="E36" s="5">
        <f t="shared" si="9"/>
        <v>9.7784</v>
      </c>
      <c r="F36" s="1">
        <f t="shared" si="9"/>
        <v>7.713900000000001</v>
      </c>
      <c r="G36" s="1">
        <f t="shared" si="9"/>
        <v>2.0834</v>
      </c>
      <c r="H36" s="1">
        <f t="shared" si="9"/>
        <v>0.016</v>
      </c>
      <c r="I36" s="1">
        <f t="shared" si="9"/>
        <v>1.1381999999999999</v>
      </c>
      <c r="J36" s="1">
        <f t="shared" si="9"/>
        <v>0</v>
      </c>
      <c r="K36" s="1">
        <f t="shared" si="9"/>
        <v>0</v>
      </c>
      <c r="L36" s="5">
        <f t="shared" si="9"/>
        <v>0.0201</v>
      </c>
      <c r="M36" s="5">
        <f aca="true" t="shared" si="10" ref="M36:O37">+M30+M32+M34</f>
        <v>0.0698</v>
      </c>
      <c r="N36" s="5">
        <f t="shared" si="10"/>
        <v>0.7326999999999999</v>
      </c>
      <c r="O36" s="5">
        <f t="shared" si="10"/>
        <v>3.0488</v>
      </c>
      <c r="P36" s="8">
        <f>SUM(D36:O36)</f>
        <v>79.28009999999999</v>
      </c>
    </row>
    <row r="37" spans="1:16" s="46" customFormat="1" ht="18.75">
      <c r="A37" s="59"/>
      <c r="B37" s="487"/>
      <c r="C37" s="58" t="s">
        <v>18</v>
      </c>
      <c r="D37" s="41">
        <f aca="true" t="shared" si="11" ref="D37:L37">+D31+D33+D35</f>
        <v>8732.643999999998</v>
      </c>
      <c r="E37" s="41">
        <f t="shared" si="11"/>
        <v>2136.1569999999997</v>
      </c>
      <c r="F37" s="2">
        <f t="shared" si="11"/>
        <v>685.333</v>
      </c>
      <c r="G37" s="2">
        <f t="shared" si="11"/>
        <v>26.040999999999997</v>
      </c>
      <c r="H37" s="2">
        <f t="shared" si="11"/>
        <v>1.103</v>
      </c>
      <c r="I37" s="2">
        <f t="shared" si="11"/>
        <v>12.07</v>
      </c>
      <c r="J37" s="2">
        <f t="shared" si="11"/>
        <v>0</v>
      </c>
      <c r="K37" s="2">
        <f t="shared" si="11"/>
        <v>0</v>
      </c>
      <c r="L37" s="41">
        <f t="shared" si="11"/>
        <v>1.408</v>
      </c>
      <c r="M37" s="41">
        <f t="shared" si="10"/>
        <v>4.099</v>
      </c>
      <c r="N37" s="41">
        <f t="shared" si="10"/>
        <v>372.67699999999996</v>
      </c>
      <c r="O37" s="41">
        <f t="shared" si="10"/>
        <v>956.6490000000001</v>
      </c>
      <c r="P37" s="9">
        <f>SUM(D37:O37)</f>
        <v>12928.180999999995</v>
      </c>
    </row>
    <row r="38" spans="1:16" ht="18.75">
      <c r="A38" s="482" t="s">
        <v>41</v>
      </c>
      <c r="B38" s="483"/>
      <c r="C38" s="65" t="s">
        <v>16</v>
      </c>
      <c r="D38" s="158">
        <v>0.1</v>
      </c>
      <c r="E38" s="158">
        <v>0.05</v>
      </c>
      <c r="F38" s="136">
        <v>0.025</v>
      </c>
      <c r="G38" s="124">
        <v>0.055</v>
      </c>
      <c r="H38" s="182">
        <v>0.2106</v>
      </c>
      <c r="I38" s="187">
        <v>0.143</v>
      </c>
      <c r="J38" s="153">
        <v>0.3494</v>
      </c>
      <c r="K38" s="124">
        <v>0.3116</v>
      </c>
      <c r="L38" s="124">
        <v>0.4702</v>
      </c>
      <c r="M38" s="158">
        <v>1.2341</v>
      </c>
      <c r="N38" s="158">
        <v>0.3394</v>
      </c>
      <c r="O38" s="124">
        <v>0.0172</v>
      </c>
      <c r="P38" s="8">
        <f aca="true" t="shared" si="12" ref="P38:P53">SUM(D38:O38)</f>
        <v>3.3055</v>
      </c>
    </row>
    <row r="39" spans="1:16" ht="18.75">
      <c r="A39" s="484"/>
      <c r="B39" s="485"/>
      <c r="C39" s="58" t="s">
        <v>18</v>
      </c>
      <c r="D39" s="159">
        <v>56.175</v>
      </c>
      <c r="E39" s="159">
        <v>36.488</v>
      </c>
      <c r="F39" s="137">
        <v>18.375</v>
      </c>
      <c r="G39" s="125">
        <v>39.9</v>
      </c>
      <c r="H39" s="181">
        <v>146.948</v>
      </c>
      <c r="I39" s="188">
        <v>79.371</v>
      </c>
      <c r="J39" s="155">
        <v>83.103</v>
      </c>
      <c r="K39" s="125">
        <v>76.989</v>
      </c>
      <c r="L39" s="125">
        <v>101.371</v>
      </c>
      <c r="M39" s="159">
        <v>257.187</v>
      </c>
      <c r="N39" s="192">
        <v>68.732</v>
      </c>
      <c r="O39" s="125">
        <v>7.77</v>
      </c>
      <c r="P39" s="9">
        <f t="shared" si="12"/>
        <v>972.4089999999999</v>
      </c>
    </row>
    <row r="40" spans="1:16" ht="18.75">
      <c r="A40" s="482" t="s">
        <v>42</v>
      </c>
      <c r="B40" s="483"/>
      <c r="C40" s="65" t="s">
        <v>16</v>
      </c>
      <c r="D40" s="158">
        <v>1.0873</v>
      </c>
      <c r="E40" s="158">
        <v>0.9756</v>
      </c>
      <c r="F40" s="136">
        <v>0.5525</v>
      </c>
      <c r="G40" s="124">
        <v>0.1027</v>
      </c>
      <c r="H40" s="182">
        <v>0.0402</v>
      </c>
      <c r="I40" s="187">
        <v>9.023</v>
      </c>
      <c r="J40" s="153">
        <v>0.9938</v>
      </c>
      <c r="K40" s="124">
        <v>0.3747</v>
      </c>
      <c r="L40" s="124">
        <v>0.0149</v>
      </c>
      <c r="M40" s="158">
        <v>1.5046</v>
      </c>
      <c r="N40" s="158">
        <v>0.4571</v>
      </c>
      <c r="O40" s="124">
        <v>0.5926</v>
      </c>
      <c r="P40" s="8">
        <f t="shared" si="12"/>
        <v>15.719000000000001</v>
      </c>
    </row>
    <row r="41" spans="1:16" ht="18.75">
      <c r="A41" s="484"/>
      <c r="B41" s="485"/>
      <c r="C41" s="58" t="s">
        <v>18</v>
      </c>
      <c r="D41" s="159">
        <v>791.142</v>
      </c>
      <c r="E41" s="159">
        <v>715.024</v>
      </c>
      <c r="F41" s="137">
        <v>397.942</v>
      </c>
      <c r="G41" s="125">
        <v>70.093</v>
      </c>
      <c r="H41" s="181">
        <v>27.437</v>
      </c>
      <c r="I41" s="39">
        <v>1521.483</v>
      </c>
      <c r="J41" s="155">
        <v>214.158</v>
      </c>
      <c r="K41" s="125">
        <v>75.775</v>
      </c>
      <c r="L41" s="125">
        <v>9.525</v>
      </c>
      <c r="M41" s="159">
        <v>313.898</v>
      </c>
      <c r="N41" s="192">
        <v>158.814</v>
      </c>
      <c r="O41" s="125">
        <v>400.519</v>
      </c>
      <c r="P41" s="9">
        <f t="shared" si="12"/>
        <v>4695.81</v>
      </c>
    </row>
    <row r="42" spans="1:16" ht="18.75">
      <c r="A42" s="482" t="s">
        <v>43</v>
      </c>
      <c r="B42" s="483"/>
      <c r="C42" s="65" t="s">
        <v>16</v>
      </c>
      <c r="D42" s="158"/>
      <c r="E42" s="158"/>
      <c r="F42" s="136"/>
      <c r="G42" s="124"/>
      <c r="H42" s="182">
        <v>0.0008</v>
      </c>
      <c r="I42" s="189"/>
      <c r="J42" s="153"/>
      <c r="K42" s="124"/>
      <c r="L42" s="124"/>
      <c r="M42" s="158"/>
      <c r="N42" s="158"/>
      <c r="O42" s="124"/>
      <c r="P42" s="8">
        <f t="shared" si="12"/>
        <v>0.0008</v>
      </c>
    </row>
    <row r="43" spans="1:16" ht="18.75">
      <c r="A43" s="484"/>
      <c r="B43" s="485"/>
      <c r="C43" s="58" t="s">
        <v>18</v>
      </c>
      <c r="D43" s="159"/>
      <c r="E43" s="159"/>
      <c r="F43" s="137"/>
      <c r="G43" s="125"/>
      <c r="H43" s="181">
        <v>1.26</v>
      </c>
      <c r="I43" s="188"/>
      <c r="J43" s="155"/>
      <c r="K43" s="125"/>
      <c r="L43" s="125"/>
      <c r="M43" s="159"/>
      <c r="N43" s="159"/>
      <c r="O43" s="125"/>
      <c r="P43" s="9">
        <f t="shared" si="12"/>
        <v>1.26</v>
      </c>
    </row>
    <row r="44" spans="1:16" ht="18.75">
      <c r="A44" s="482" t="s">
        <v>44</v>
      </c>
      <c r="B44" s="483"/>
      <c r="C44" s="65" t="s">
        <v>16</v>
      </c>
      <c r="D44" s="158">
        <v>0.0054</v>
      </c>
      <c r="E44" s="158">
        <v>0.005</v>
      </c>
      <c r="F44" s="136">
        <v>0.002</v>
      </c>
      <c r="G44" s="124">
        <v>0.0016</v>
      </c>
      <c r="H44" s="182">
        <v>0.0007</v>
      </c>
      <c r="I44" s="187"/>
      <c r="J44" s="153"/>
      <c r="K44" s="124"/>
      <c r="L44" s="124"/>
      <c r="M44" s="158"/>
      <c r="N44" s="158">
        <v>0.0302</v>
      </c>
      <c r="O44" s="124">
        <v>0.1082</v>
      </c>
      <c r="P44" s="8">
        <f t="shared" si="12"/>
        <v>0.1531</v>
      </c>
    </row>
    <row r="45" spans="1:16" ht="18.75">
      <c r="A45" s="484"/>
      <c r="B45" s="485"/>
      <c r="C45" s="58" t="s">
        <v>18</v>
      </c>
      <c r="D45" s="159">
        <v>7.875</v>
      </c>
      <c r="E45" s="159">
        <v>3.465</v>
      </c>
      <c r="F45" s="137">
        <v>1.26</v>
      </c>
      <c r="G45" s="125">
        <v>2.625</v>
      </c>
      <c r="H45" s="181">
        <v>1.05</v>
      </c>
      <c r="I45" s="39"/>
      <c r="J45" s="155"/>
      <c r="K45" s="125"/>
      <c r="L45" s="125"/>
      <c r="M45" s="159"/>
      <c r="N45" s="192">
        <v>15.393</v>
      </c>
      <c r="O45" s="125">
        <v>52.943</v>
      </c>
      <c r="P45" s="9">
        <f t="shared" si="12"/>
        <v>84.61099999999999</v>
      </c>
    </row>
    <row r="46" spans="1:16" ht="18.75">
      <c r="A46" s="482" t="s">
        <v>45</v>
      </c>
      <c r="B46" s="483"/>
      <c r="C46" s="65" t="s">
        <v>16</v>
      </c>
      <c r="D46" s="158">
        <v>0.008</v>
      </c>
      <c r="E46" s="158">
        <v>0.36</v>
      </c>
      <c r="F46" s="136">
        <v>0.0174</v>
      </c>
      <c r="G46" s="124"/>
      <c r="H46" s="182"/>
      <c r="I46" s="189">
        <v>0.003</v>
      </c>
      <c r="J46" s="153"/>
      <c r="K46" s="124"/>
      <c r="L46" s="124">
        <v>0.0346</v>
      </c>
      <c r="M46" s="158">
        <v>0.0018</v>
      </c>
      <c r="N46" s="158">
        <v>0.004</v>
      </c>
      <c r="O46" s="124">
        <v>0.004</v>
      </c>
      <c r="P46" s="8">
        <f t="shared" si="12"/>
        <v>0.4328</v>
      </c>
    </row>
    <row r="47" spans="1:16" ht="18.75">
      <c r="A47" s="484"/>
      <c r="B47" s="485"/>
      <c r="C47" s="58" t="s">
        <v>18</v>
      </c>
      <c r="D47" s="159">
        <v>1.995</v>
      </c>
      <c r="E47" s="159">
        <v>182.964</v>
      </c>
      <c r="F47" s="137">
        <v>11.067</v>
      </c>
      <c r="G47" s="125"/>
      <c r="H47" s="181"/>
      <c r="I47" s="40">
        <v>1.47</v>
      </c>
      <c r="J47" s="155"/>
      <c r="K47" s="125"/>
      <c r="L47" s="125">
        <v>31.731</v>
      </c>
      <c r="M47" s="159">
        <v>2.877</v>
      </c>
      <c r="N47" s="159">
        <v>5.754</v>
      </c>
      <c r="O47" s="125">
        <v>1.89</v>
      </c>
      <c r="P47" s="9">
        <f t="shared" si="12"/>
        <v>239.748</v>
      </c>
    </row>
    <row r="48" spans="1:16" ht="18.75">
      <c r="A48" s="482" t="s">
        <v>46</v>
      </c>
      <c r="B48" s="483"/>
      <c r="C48" s="65" t="s">
        <v>16</v>
      </c>
      <c r="D48" s="158">
        <v>1.8599</v>
      </c>
      <c r="E48" s="158"/>
      <c r="F48" s="136">
        <v>4.158</v>
      </c>
      <c r="G48" s="124">
        <v>1.359</v>
      </c>
      <c r="H48" s="182">
        <v>0.018</v>
      </c>
      <c r="I48" s="187">
        <v>3.3342</v>
      </c>
      <c r="J48" s="153">
        <v>5.4486</v>
      </c>
      <c r="K48" s="124">
        <v>2.0565</v>
      </c>
      <c r="L48" s="124">
        <v>1.4779</v>
      </c>
      <c r="M48" s="158">
        <v>15.5768</v>
      </c>
      <c r="N48" s="158">
        <v>3.1217</v>
      </c>
      <c r="O48" s="124">
        <v>3.0176</v>
      </c>
      <c r="P48" s="8">
        <f t="shared" si="12"/>
        <v>41.4282</v>
      </c>
    </row>
    <row r="49" spans="1:16" ht="18.75">
      <c r="A49" s="484"/>
      <c r="B49" s="485"/>
      <c r="C49" s="58" t="s">
        <v>18</v>
      </c>
      <c r="D49" s="159">
        <v>134.908</v>
      </c>
      <c r="E49" s="159"/>
      <c r="F49" s="137">
        <v>151.127</v>
      </c>
      <c r="G49" s="125">
        <v>49.943</v>
      </c>
      <c r="H49" s="181">
        <v>1.208</v>
      </c>
      <c r="I49" s="39">
        <v>457.76</v>
      </c>
      <c r="J49" s="155">
        <v>770.44</v>
      </c>
      <c r="K49" s="125">
        <v>310.697</v>
      </c>
      <c r="L49" s="125">
        <v>153.227</v>
      </c>
      <c r="M49" s="159">
        <v>1024.781</v>
      </c>
      <c r="N49" s="192">
        <v>549.449</v>
      </c>
      <c r="O49" s="125">
        <v>556.123</v>
      </c>
      <c r="P49" s="9">
        <f t="shared" si="12"/>
        <v>4159.6630000000005</v>
      </c>
    </row>
    <row r="50" spans="1:16" ht="18.75">
      <c r="A50" s="482" t="s">
        <v>47</v>
      </c>
      <c r="B50" s="483"/>
      <c r="C50" s="65" t="s">
        <v>16</v>
      </c>
      <c r="D50" s="158">
        <v>0.359</v>
      </c>
      <c r="E50" s="158">
        <v>0.626</v>
      </c>
      <c r="F50" s="136">
        <v>0.732</v>
      </c>
      <c r="G50" s="124">
        <v>1.142</v>
      </c>
      <c r="H50" s="182">
        <v>0.894</v>
      </c>
      <c r="I50" s="189">
        <v>0.895</v>
      </c>
      <c r="J50" s="153">
        <v>0.776</v>
      </c>
      <c r="K50" s="124">
        <v>3.587</v>
      </c>
      <c r="L50" s="124">
        <v>18.53</v>
      </c>
      <c r="M50" s="158">
        <v>8.7202</v>
      </c>
      <c r="N50" s="158">
        <v>2.647</v>
      </c>
      <c r="O50" s="124">
        <v>0.337</v>
      </c>
      <c r="P50" s="8">
        <f t="shared" si="12"/>
        <v>39.245200000000004</v>
      </c>
    </row>
    <row r="51" spans="1:16" ht="18.75">
      <c r="A51" s="484"/>
      <c r="B51" s="485"/>
      <c r="C51" s="58" t="s">
        <v>18</v>
      </c>
      <c r="D51" s="159">
        <v>173.094</v>
      </c>
      <c r="E51" s="159">
        <v>293.79</v>
      </c>
      <c r="F51" s="137">
        <v>302.09</v>
      </c>
      <c r="G51" s="125">
        <v>509.693</v>
      </c>
      <c r="H51" s="181">
        <v>382.532</v>
      </c>
      <c r="I51" s="188">
        <v>450.773</v>
      </c>
      <c r="J51" s="155">
        <v>412.763</v>
      </c>
      <c r="K51" s="125">
        <v>2482.243</v>
      </c>
      <c r="L51" s="125">
        <v>10445.568</v>
      </c>
      <c r="M51" s="159">
        <v>4814.46</v>
      </c>
      <c r="N51" s="192">
        <v>918.824</v>
      </c>
      <c r="O51" s="125">
        <v>248.063</v>
      </c>
      <c r="P51" s="9">
        <f t="shared" si="12"/>
        <v>21433.892999999996</v>
      </c>
    </row>
    <row r="52" spans="1:16" ht="18.75">
      <c r="A52" s="482" t="s">
        <v>48</v>
      </c>
      <c r="B52" s="483"/>
      <c r="C52" s="65" t="s">
        <v>16</v>
      </c>
      <c r="D52" s="158">
        <v>0.0266</v>
      </c>
      <c r="E52" s="158">
        <v>0.0768</v>
      </c>
      <c r="F52" s="136">
        <v>0.03</v>
      </c>
      <c r="G52" s="124">
        <v>0.0104</v>
      </c>
      <c r="H52" s="182">
        <v>0.022</v>
      </c>
      <c r="I52" s="187">
        <v>0.0116</v>
      </c>
      <c r="J52" s="153">
        <v>0.044</v>
      </c>
      <c r="K52" s="124">
        <v>0.0046</v>
      </c>
      <c r="L52" s="124">
        <v>0.0176</v>
      </c>
      <c r="M52" s="158">
        <v>10.8443</v>
      </c>
      <c r="N52" s="158">
        <v>4.1795</v>
      </c>
      <c r="O52" s="124">
        <v>0.2614</v>
      </c>
      <c r="P52" s="8">
        <f t="shared" si="12"/>
        <v>15.528800000000002</v>
      </c>
    </row>
    <row r="53" spans="1:16" ht="18.75">
      <c r="A53" s="484"/>
      <c r="B53" s="485"/>
      <c r="C53" s="58" t="s">
        <v>18</v>
      </c>
      <c r="D53" s="159">
        <v>10.154</v>
      </c>
      <c r="E53" s="159">
        <v>71.778</v>
      </c>
      <c r="F53" s="137">
        <v>46.704</v>
      </c>
      <c r="G53" s="125">
        <v>20.034</v>
      </c>
      <c r="H53" s="181">
        <v>24.697</v>
      </c>
      <c r="I53" s="188">
        <v>8.799</v>
      </c>
      <c r="J53" s="155">
        <v>45.15</v>
      </c>
      <c r="K53" s="125">
        <v>5.072</v>
      </c>
      <c r="L53" s="125">
        <v>6.111</v>
      </c>
      <c r="M53" s="159">
        <v>3185.919</v>
      </c>
      <c r="N53" s="192">
        <v>1540.308</v>
      </c>
      <c r="O53" s="125">
        <v>235.108</v>
      </c>
      <c r="P53" s="9">
        <f t="shared" si="12"/>
        <v>5199.834</v>
      </c>
    </row>
    <row r="54" spans="1:16" ht="18.75">
      <c r="A54" s="53" t="s">
        <v>0</v>
      </c>
      <c r="B54" s="488" t="s">
        <v>132</v>
      </c>
      <c r="C54" s="65" t="s">
        <v>16</v>
      </c>
      <c r="D54" s="158">
        <v>0.0316</v>
      </c>
      <c r="E54" s="158"/>
      <c r="F54" s="136"/>
      <c r="G54" s="124"/>
      <c r="H54" s="182"/>
      <c r="I54" s="187"/>
      <c r="J54" s="153"/>
      <c r="K54" s="124"/>
      <c r="L54" s="124"/>
      <c r="M54" s="158"/>
      <c r="N54" s="158"/>
      <c r="O54" s="124"/>
      <c r="P54" s="8">
        <f aca="true" t="shared" si="13" ref="P54:P67">SUM(D54:O54)</f>
        <v>0.0316</v>
      </c>
    </row>
    <row r="55" spans="1:16" ht="18.75">
      <c r="A55" s="53" t="s">
        <v>38</v>
      </c>
      <c r="B55" s="489"/>
      <c r="C55" s="58" t="s">
        <v>18</v>
      </c>
      <c r="D55" s="159">
        <v>21.364</v>
      </c>
      <c r="E55" s="159"/>
      <c r="F55" s="137"/>
      <c r="G55" s="125"/>
      <c r="H55" s="181"/>
      <c r="I55" s="39"/>
      <c r="J55" s="155"/>
      <c r="K55" s="125"/>
      <c r="L55" s="125"/>
      <c r="M55" s="159"/>
      <c r="N55" s="192"/>
      <c r="O55" s="125"/>
      <c r="P55" s="9">
        <f t="shared" si="13"/>
        <v>21.364</v>
      </c>
    </row>
    <row r="56" spans="1:16" ht="18.75">
      <c r="A56" s="53" t="s">
        <v>17</v>
      </c>
      <c r="B56" s="56" t="s">
        <v>20</v>
      </c>
      <c r="C56" s="65" t="s">
        <v>16</v>
      </c>
      <c r="D56" s="158"/>
      <c r="E56" s="158">
        <v>0.0158</v>
      </c>
      <c r="F56" s="136">
        <v>0.0575</v>
      </c>
      <c r="G56" s="124">
        <v>0.0659</v>
      </c>
      <c r="H56" s="182">
        <v>0.0493</v>
      </c>
      <c r="I56" s="474">
        <v>0.4177</v>
      </c>
      <c r="J56" s="153">
        <v>0.9648</v>
      </c>
      <c r="K56" s="124">
        <v>0.3294</v>
      </c>
      <c r="L56" s="124">
        <v>0.4417</v>
      </c>
      <c r="M56" s="158">
        <v>0.5803</v>
      </c>
      <c r="N56" s="158">
        <v>0.2828</v>
      </c>
      <c r="O56" s="124">
        <v>0.1273</v>
      </c>
      <c r="P56" s="8">
        <f t="shared" si="13"/>
        <v>3.3325000000000005</v>
      </c>
    </row>
    <row r="57" spans="1:16" ht="18.75">
      <c r="A57" s="53" t="s">
        <v>23</v>
      </c>
      <c r="B57" s="58" t="s">
        <v>113</v>
      </c>
      <c r="C57" s="58" t="s">
        <v>18</v>
      </c>
      <c r="D57" s="159"/>
      <c r="E57" s="159">
        <v>14.933</v>
      </c>
      <c r="F57" s="137">
        <v>53.615</v>
      </c>
      <c r="G57" s="125">
        <v>66.718</v>
      </c>
      <c r="H57" s="181">
        <v>58.182</v>
      </c>
      <c r="I57" s="475">
        <v>244.662</v>
      </c>
      <c r="J57" s="155">
        <v>528.028</v>
      </c>
      <c r="K57" s="125">
        <v>152.22</v>
      </c>
      <c r="L57" s="125">
        <v>178.749</v>
      </c>
      <c r="M57" s="159">
        <v>250.814</v>
      </c>
      <c r="N57" s="192">
        <v>246.443</v>
      </c>
      <c r="O57" s="125">
        <v>122.746</v>
      </c>
      <c r="P57" s="9">
        <f t="shared" si="13"/>
        <v>1917.1100000000001</v>
      </c>
    </row>
    <row r="58" spans="1:16" s="46" customFormat="1" ht="18.75">
      <c r="A58" s="60"/>
      <c r="B58" s="486" t="s">
        <v>107</v>
      </c>
      <c r="C58" s="65" t="s">
        <v>16</v>
      </c>
      <c r="D58" s="5">
        <f aca="true" t="shared" si="14" ref="D58:L58">+D54+D56</f>
        <v>0.0316</v>
      </c>
      <c r="E58" s="5">
        <f t="shared" si="14"/>
        <v>0.0158</v>
      </c>
      <c r="F58" s="1">
        <f t="shared" si="14"/>
        <v>0.0575</v>
      </c>
      <c r="G58" s="1">
        <f t="shared" si="14"/>
        <v>0.0659</v>
      </c>
      <c r="H58" s="1">
        <f t="shared" si="14"/>
        <v>0.0493</v>
      </c>
      <c r="I58" s="1">
        <f t="shared" si="14"/>
        <v>0.4177</v>
      </c>
      <c r="J58" s="1">
        <f t="shared" si="14"/>
        <v>0.9648</v>
      </c>
      <c r="K58" s="1">
        <f t="shared" si="14"/>
        <v>0.3294</v>
      </c>
      <c r="L58" s="5">
        <f t="shared" si="14"/>
        <v>0.4417</v>
      </c>
      <c r="M58" s="5">
        <f aca="true" t="shared" si="15" ref="M58:O59">+M54+M56</f>
        <v>0.5803</v>
      </c>
      <c r="N58" s="5">
        <f t="shared" si="15"/>
        <v>0.2828</v>
      </c>
      <c r="O58" s="5">
        <f t="shared" si="15"/>
        <v>0.1273</v>
      </c>
      <c r="P58" s="8">
        <f>SUM(D58:O58)</f>
        <v>3.3640999999999996</v>
      </c>
    </row>
    <row r="59" spans="1:16" s="46" customFormat="1" ht="18.75">
      <c r="A59" s="59"/>
      <c r="B59" s="487"/>
      <c r="C59" s="58" t="s">
        <v>18</v>
      </c>
      <c r="D59" s="41">
        <f aca="true" t="shared" si="16" ref="D59:L59">+D55+D57</f>
        <v>21.364</v>
      </c>
      <c r="E59" s="41">
        <f t="shared" si="16"/>
        <v>14.933</v>
      </c>
      <c r="F59" s="2">
        <f t="shared" si="16"/>
        <v>53.615</v>
      </c>
      <c r="G59" s="2">
        <f t="shared" si="16"/>
        <v>66.718</v>
      </c>
      <c r="H59" s="2">
        <f t="shared" si="16"/>
        <v>58.182</v>
      </c>
      <c r="I59" s="2">
        <f t="shared" si="16"/>
        <v>244.662</v>
      </c>
      <c r="J59" s="2">
        <f t="shared" si="16"/>
        <v>528.028</v>
      </c>
      <c r="K59" s="2">
        <f t="shared" si="16"/>
        <v>152.22</v>
      </c>
      <c r="L59" s="41">
        <f t="shared" si="16"/>
        <v>178.749</v>
      </c>
      <c r="M59" s="41">
        <f t="shared" si="15"/>
        <v>250.814</v>
      </c>
      <c r="N59" s="41">
        <f t="shared" si="15"/>
        <v>246.443</v>
      </c>
      <c r="O59" s="41">
        <f t="shared" si="15"/>
        <v>122.746</v>
      </c>
      <c r="P59" s="9">
        <f>SUM(D59:O59)</f>
        <v>1938.4740000000002</v>
      </c>
    </row>
    <row r="60" spans="1:16" ht="18.75">
      <c r="A60" s="53" t="s">
        <v>0</v>
      </c>
      <c r="B60" s="488" t="s">
        <v>115</v>
      </c>
      <c r="C60" s="65" t="s">
        <v>16</v>
      </c>
      <c r="D60" s="158">
        <v>23.06</v>
      </c>
      <c r="E60" s="158">
        <v>10.49</v>
      </c>
      <c r="F60" s="136">
        <v>10.22</v>
      </c>
      <c r="G60" s="124">
        <v>8.89</v>
      </c>
      <c r="H60" s="182"/>
      <c r="I60" s="187"/>
      <c r="J60" s="153"/>
      <c r="K60" s="124"/>
      <c r="L60" s="124"/>
      <c r="M60" s="158"/>
      <c r="N60" s="158">
        <v>0.046</v>
      </c>
      <c r="O60" s="124"/>
      <c r="P60" s="8">
        <f t="shared" si="13"/>
        <v>52.705999999999996</v>
      </c>
    </row>
    <row r="61" spans="1:16" ht="18.75">
      <c r="A61" s="53" t="s">
        <v>49</v>
      </c>
      <c r="B61" s="489"/>
      <c r="C61" s="58" t="s">
        <v>18</v>
      </c>
      <c r="D61" s="159">
        <v>1070.121</v>
      </c>
      <c r="E61" s="159">
        <v>525</v>
      </c>
      <c r="F61" s="137">
        <v>471.639</v>
      </c>
      <c r="G61" s="125">
        <v>366.356</v>
      </c>
      <c r="H61" s="181"/>
      <c r="I61" s="188"/>
      <c r="J61" s="155"/>
      <c r="K61" s="125"/>
      <c r="L61" s="125"/>
      <c r="M61" s="159"/>
      <c r="N61" s="192">
        <v>3.864</v>
      </c>
      <c r="O61" s="125"/>
      <c r="P61" s="9">
        <f t="shared" si="13"/>
        <v>2436.98</v>
      </c>
    </row>
    <row r="62" spans="1:16" ht="18.75">
      <c r="A62" s="53" t="s">
        <v>0</v>
      </c>
      <c r="B62" s="56" t="s">
        <v>50</v>
      </c>
      <c r="C62" s="65" t="s">
        <v>16</v>
      </c>
      <c r="D62" s="158">
        <v>16.736</v>
      </c>
      <c r="E62" s="158">
        <v>0.96</v>
      </c>
      <c r="F62" s="136">
        <v>2.87</v>
      </c>
      <c r="G62" s="124">
        <v>2.21</v>
      </c>
      <c r="H62" s="182">
        <v>14.81</v>
      </c>
      <c r="I62" s="187">
        <v>8.81</v>
      </c>
      <c r="J62" s="153">
        <v>12.5</v>
      </c>
      <c r="K62" s="124">
        <v>65.208</v>
      </c>
      <c r="L62" s="124">
        <v>76.137</v>
      </c>
      <c r="M62" s="158">
        <v>37.42</v>
      </c>
      <c r="N62" s="158">
        <v>24.25</v>
      </c>
      <c r="O62" s="124">
        <v>15.37</v>
      </c>
      <c r="P62" s="8">
        <f t="shared" si="13"/>
        <v>277.281</v>
      </c>
    </row>
    <row r="63" spans="1:16" ht="18.75">
      <c r="A63" s="53" t="s">
        <v>51</v>
      </c>
      <c r="B63" s="58" t="s">
        <v>116</v>
      </c>
      <c r="C63" s="58" t="s">
        <v>18</v>
      </c>
      <c r="D63" s="159">
        <v>2445.177</v>
      </c>
      <c r="E63" s="159">
        <v>137.655</v>
      </c>
      <c r="F63" s="137">
        <v>386.19</v>
      </c>
      <c r="G63" s="125">
        <v>324.87</v>
      </c>
      <c r="H63" s="181">
        <v>2111.015</v>
      </c>
      <c r="I63" s="39">
        <v>1273.839</v>
      </c>
      <c r="J63" s="155">
        <v>1709.307</v>
      </c>
      <c r="K63" s="125">
        <v>7931.167</v>
      </c>
      <c r="L63" s="125">
        <v>8029.592</v>
      </c>
      <c r="M63" s="159">
        <v>3642.924</v>
      </c>
      <c r="N63" s="192">
        <v>2249.993</v>
      </c>
      <c r="O63" s="125">
        <v>1401.54</v>
      </c>
      <c r="P63" s="9">
        <f t="shared" si="13"/>
        <v>31643.269</v>
      </c>
    </row>
    <row r="64" spans="1:16" ht="18.75">
      <c r="A64" s="53" t="s">
        <v>0</v>
      </c>
      <c r="B64" s="488" t="s">
        <v>53</v>
      </c>
      <c r="C64" s="65" t="s">
        <v>16</v>
      </c>
      <c r="D64" s="158"/>
      <c r="E64" s="158"/>
      <c r="F64" s="136">
        <v>0.041</v>
      </c>
      <c r="G64" s="124"/>
      <c r="H64" s="182"/>
      <c r="I64" s="189"/>
      <c r="J64" s="153">
        <v>0.165</v>
      </c>
      <c r="K64" s="124">
        <v>0.086</v>
      </c>
      <c r="L64" s="124"/>
      <c r="M64" s="158"/>
      <c r="N64" s="158"/>
      <c r="O64" s="124"/>
      <c r="P64" s="8">
        <f t="shared" si="13"/>
        <v>0.29200000000000004</v>
      </c>
    </row>
    <row r="65" spans="1:16" ht="18.75">
      <c r="A65" s="53" t="s">
        <v>23</v>
      </c>
      <c r="B65" s="489"/>
      <c r="C65" s="58" t="s">
        <v>18</v>
      </c>
      <c r="D65" s="159"/>
      <c r="E65" s="159"/>
      <c r="F65" s="137">
        <v>2.153</v>
      </c>
      <c r="G65" s="125"/>
      <c r="H65" s="181"/>
      <c r="I65" s="188"/>
      <c r="J65" s="155">
        <v>31.238</v>
      </c>
      <c r="K65" s="125">
        <v>2.709</v>
      </c>
      <c r="L65" s="125"/>
      <c r="M65" s="159"/>
      <c r="N65" s="159"/>
      <c r="O65" s="125"/>
      <c r="P65" s="9">
        <f t="shared" si="13"/>
        <v>36.1</v>
      </c>
    </row>
    <row r="66" spans="1:16" ht="18.75">
      <c r="A66" s="60"/>
      <c r="B66" s="56" t="s">
        <v>20</v>
      </c>
      <c r="C66" s="65" t="s">
        <v>16</v>
      </c>
      <c r="D66" s="158">
        <v>4.0535</v>
      </c>
      <c r="E66" s="158">
        <v>2.3126</v>
      </c>
      <c r="F66" s="136">
        <v>1.0932</v>
      </c>
      <c r="G66" s="124">
        <v>0.0961</v>
      </c>
      <c r="H66" s="182">
        <v>0.6663</v>
      </c>
      <c r="I66" s="187">
        <v>0.7497</v>
      </c>
      <c r="J66" s="153">
        <v>4.213</v>
      </c>
      <c r="K66" s="124">
        <v>4.143</v>
      </c>
      <c r="L66" s="124">
        <v>2.078</v>
      </c>
      <c r="M66" s="158">
        <v>1.321</v>
      </c>
      <c r="N66" s="158">
        <v>8.88</v>
      </c>
      <c r="O66" s="124">
        <v>1.791</v>
      </c>
      <c r="P66" s="8">
        <f t="shared" si="13"/>
        <v>31.3974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62">
        <v>296.482</v>
      </c>
      <c r="E67" s="162">
        <v>373.318</v>
      </c>
      <c r="F67" s="138">
        <v>42.838</v>
      </c>
      <c r="G67" s="128">
        <v>4.572</v>
      </c>
      <c r="H67" s="183">
        <v>31.582</v>
      </c>
      <c r="I67" s="39">
        <v>53.761</v>
      </c>
      <c r="J67" s="191">
        <v>258.18</v>
      </c>
      <c r="K67" s="128">
        <v>199.579</v>
      </c>
      <c r="L67" s="128">
        <v>89.383</v>
      </c>
      <c r="M67" s="162">
        <v>48.282</v>
      </c>
      <c r="N67" s="162">
        <v>699.681</v>
      </c>
      <c r="O67" s="128">
        <v>262.282</v>
      </c>
      <c r="P67" s="10">
        <f t="shared" si="13"/>
        <v>2359.94</v>
      </c>
    </row>
    <row r="68" spans="4:16" ht="18.75">
      <c r="D68" s="163"/>
      <c r="E68" s="163"/>
      <c r="F68" s="139"/>
      <c r="G68" s="129"/>
      <c r="H68" s="129"/>
      <c r="I68" s="152"/>
      <c r="J68" s="129"/>
      <c r="K68" s="129"/>
      <c r="L68" s="129"/>
      <c r="M68" s="163"/>
      <c r="N68" s="163"/>
      <c r="O68" s="129"/>
      <c r="P68" s="11"/>
    </row>
    <row r="69" spans="1:16" ht="19.5" thickBot="1">
      <c r="A69" s="12"/>
      <c r="B69" s="47" t="s">
        <v>80</v>
      </c>
      <c r="C69" s="12"/>
      <c r="D69" s="164"/>
      <c r="E69" s="164"/>
      <c r="F69" s="140"/>
      <c r="G69" s="130"/>
      <c r="H69" s="130"/>
      <c r="I69" s="130"/>
      <c r="J69" s="130"/>
      <c r="K69" s="130"/>
      <c r="L69" s="130"/>
      <c r="M69" s="164"/>
      <c r="N69" s="164"/>
      <c r="O69" s="130"/>
      <c r="P69" s="12"/>
    </row>
    <row r="70" spans="1:16" ht="18.75">
      <c r="A70" s="59"/>
      <c r="B70" s="64"/>
      <c r="C70" s="64"/>
      <c r="D70" s="165" t="s">
        <v>222</v>
      </c>
      <c r="E70" s="165" t="s">
        <v>222</v>
      </c>
      <c r="F70" s="141" t="s">
        <v>222</v>
      </c>
      <c r="G70" s="131" t="s">
        <v>222</v>
      </c>
      <c r="H70" s="299" t="s">
        <v>222</v>
      </c>
      <c r="I70" s="293" t="s">
        <v>222</v>
      </c>
      <c r="J70" s="131" t="s">
        <v>222</v>
      </c>
      <c r="K70" s="131" t="s">
        <v>222</v>
      </c>
      <c r="L70" s="131" t="s">
        <v>222</v>
      </c>
      <c r="M70" s="165" t="s">
        <v>222</v>
      </c>
      <c r="N70" s="165" t="s">
        <v>222</v>
      </c>
      <c r="O70" s="131" t="s">
        <v>222</v>
      </c>
      <c r="P70" s="52" t="s">
        <v>14</v>
      </c>
    </row>
    <row r="71" spans="1:16" s="46" customFormat="1" ht="18.75">
      <c r="A71" s="53" t="s">
        <v>49</v>
      </c>
      <c r="B71" s="486" t="s">
        <v>114</v>
      </c>
      <c r="C71" s="65" t="s">
        <v>16</v>
      </c>
      <c r="D71" s="5">
        <f aca="true" t="shared" si="17" ref="D71:L71">+D60+D62+D64+D66</f>
        <v>43.8495</v>
      </c>
      <c r="E71" s="5">
        <f t="shared" si="17"/>
        <v>13.762599999999999</v>
      </c>
      <c r="F71" s="1">
        <f t="shared" si="17"/>
        <v>14.2242</v>
      </c>
      <c r="G71" s="1">
        <f t="shared" si="17"/>
        <v>11.196100000000001</v>
      </c>
      <c r="H71" s="1">
        <f t="shared" si="17"/>
        <v>15.4763</v>
      </c>
      <c r="I71" s="1">
        <f t="shared" si="17"/>
        <v>9.559700000000001</v>
      </c>
      <c r="J71" s="1">
        <f t="shared" si="17"/>
        <v>16.878</v>
      </c>
      <c r="K71" s="1">
        <f t="shared" si="17"/>
        <v>69.437</v>
      </c>
      <c r="L71" s="5">
        <f t="shared" si="17"/>
        <v>78.215</v>
      </c>
      <c r="M71" s="5">
        <f>+M60+M62+M64+M66</f>
        <v>38.741</v>
      </c>
      <c r="N71" s="5">
        <f aca="true" t="shared" si="18" ref="N71:P72">+N60+N62+N64+N66</f>
        <v>33.176</v>
      </c>
      <c r="O71" s="5">
        <f t="shared" si="18"/>
        <v>17.160999999999998</v>
      </c>
      <c r="P71" s="8">
        <f t="shared" si="18"/>
        <v>361.6764</v>
      </c>
    </row>
    <row r="72" spans="1:16" s="46" customFormat="1" ht="18.75">
      <c r="A72" s="81" t="s">
        <v>51</v>
      </c>
      <c r="B72" s="487"/>
      <c r="C72" s="58" t="s">
        <v>18</v>
      </c>
      <c r="D72" s="41">
        <f aca="true" t="shared" si="19" ref="D72:L72">+D61+D63+D65+D67</f>
        <v>3811.78</v>
      </c>
      <c r="E72" s="41">
        <f t="shared" si="19"/>
        <v>1035.973</v>
      </c>
      <c r="F72" s="2">
        <f t="shared" si="19"/>
        <v>902.8199999999999</v>
      </c>
      <c r="G72" s="2">
        <f t="shared" si="19"/>
        <v>695.798</v>
      </c>
      <c r="H72" s="2">
        <f t="shared" si="19"/>
        <v>2142.5969999999998</v>
      </c>
      <c r="I72" s="2">
        <f t="shared" si="19"/>
        <v>1327.6</v>
      </c>
      <c r="J72" s="2">
        <f t="shared" si="19"/>
        <v>1998.7250000000001</v>
      </c>
      <c r="K72" s="2">
        <f t="shared" si="19"/>
        <v>8133.455</v>
      </c>
      <c r="L72" s="41">
        <f t="shared" si="19"/>
        <v>8118.974999999999</v>
      </c>
      <c r="M72" s="111">
        <f>+M61+M63+M65+M67</f>
        <v>3691.206</v>
      </c>
      <c r="N72" s="41">
        <f t="shared" si="18"/>
        <v>2953.538</v>
      </c>
      <c r="O72" s="41">
        <f t="shared" si="18"/>
        <v>1663.822</v>
      </c>
      <c r="P72" s="9">
        <f t="shared" si="18"/>
        <v>36476.289000000004</v>
      </c>
    </row>
    <row r="73" spans="1:16" ht="18.75">
      <c r="A73" s="53" t="s">
        <v>0</v>
      </c>
      <c r="B73" s="488" t="s">
        <v>54</v>
      </c>
      <c r="C73" s="65" t="s">
        <v>16</v>
      </c>
      <c r="D73" s="158">
        <v>1.4467</v>
      </c>
      <c r="E73" s="158">
        <v>0.4964</v>
      </c>
      <c r="F73" s="136">
        <v>0.7102</v>
      </c>
      <c r="G73" s="124">
        <v>0.887</v>
      </c>
      <c r="H73" s="301">
        <v>1.5363</v>
      </c>
      <c r="I73" s="187"/>
      <c r="J73" s="153"/>
      <c r="K73" s="124"/>
      <c r="L73" s="124"/>
      <c r="M73" s="158"/>
      <c r="N73" s="158">
        <v>0.0085</v>
      </c>
      <c r="O73" s="124">
        <v>0.022</v>
      </c>
      <c r="P73" s="8">
        <f aca="true" t="shared" si="20" ref="P73:P78">SUM(D73:O73)</f>
        <v>5.1071</v>
      </c>
    </row>
    <row r="74" spans="1:16" ht="18.75">
      <c r="A74" s="53" t="s">
        <v>34</v>
      </c>
      <c r="B74" s="489"/>
      <c r="C74" s="58" t="s">
        <v>18</v>
      </c>
      <c r="D74" s="159">
        <v>1003.753</v>
      </c>
      <c r="E74" s="159">
        <v>762.465</v>
      </c>
      <c r="F74" s="137">
        <v>695.649</v>
      </c>
      <c r="G74" s="125">
        <v>716.41</v>
      </c>
      <c r="H74" s="302">
        <v>1634.843</v>
      </c>
      <c r="I74" s="40"/>
      <c r="J74" s="155"/>
      <c r="K74" s="125"/>
      <c r="L74" s="125"/>
      <c r="M74" s="159"/>
      <c r="N74" s="192">
        <v>7.308</v>
      </c>
      <c r="O74" s="125">
        <v>15.414</v>
      </c>
      <c r="P74" s="9">
        <f t="shared" si="20"/>
        <v>4835.842</v>
      </c>
    </row>
    <row r="75" spans="1:16" ht="18.75">
      <c r="A75" s="53" t="s">
        <v>0</v>
      </c>
      <c r="B75" s="488" t="s">
        <v>55</v>
      </c>
      <c r="C75" s="65" t="s">
        <v>16</v>
      </c>
      <c r="D75" s="158">
        <v>0.2375</v>
      </c>
      <c r="E75" s="158">
        <v>0.3382</v>
      </c>
      <c r="F75" s="136">
        <v>1.0607</v>
      </c>
      <c r="G75" s="124">
        <v>0.368</v>
      </c>
      <c r="H75" s="301">
        <v>0.2207</v>
      </c>
      <c r="I75" s="187">
        <v>0.2664</v>
      </c>
      <c r="J75" s="153"/>
      <c r="K75" s="124"/>
      <c r="L75" s="124">
        <v>0.3804</v>
      </c>
      <c r="M75" s="158">
        <v>0.223</v>
      </c>
      <c r="N75" s="158">
        <v>0.0216</v>
      </c>
      <c r="O75" s="124">
        <v>0.0016</v>
      </c>
      <c r="P75" s="8">
        <f t="shared" si="20"/>
        <v>3.118099999999999</v>
      </c>
    </row>
    <row r="76" spans="1:16" ht="18.75">
      <c r="A76" s="53" t="s">
        <v>0</v>
      </c>
      <c r="B76" s="489"/>
      <c r="C76" s="58" t="s">
        <v>18</v>
      </c>
      <c r="D76" s="159">
        <v>9.493</v>
      </c>
      <c r="E76" s="159">
        <v>22.485</v>
      </c>
      <c r="F76" s="137">
        <v>59.257</v>
      </c>
      <c r="G76" s="125">
        <v>27.824</v>
      </c>
      <c r="H76" s="302">
        <v>26.026</v>
      </c>
      <c r="I76" s="188">
        <v>24.129</v>
      </c>
      <c r="J76" s="155"/>
      <c r="K76" s="125"/>
      <c r="L76" s="125">
        <v>10.452</v>
      </c>
      <c r="M76" s="159">
        <v>8.046</v>
      </c>
      <c r="N76" s="159">
        <v>1.101</v>
      </c>
      <c r="O76" s="125">
        <v>0.034</v>
      </c>
      <c r="P76" s="9">
        <f t="shared" si="20"/>
        <v>188.84699999999998</v>
      </c>
    </row>
    <row r="77" spans="1:16" ht="18.75">
      <c r="A77" s="53" t="s">
        <v>56</v>
      </c>
      <c r="B77" s="56" t="s">
        <v>57</v>
      </c>
      <c r="C77" s="65" t="s">
        <v>16</v>
      </c>
      <c r="D77" s="158"/>
      <c r="E77" s="158"/>
      <c r="F77" s="136"/>
      <c r="G77" s="124"/>
      <c r="H77" s="301"/>
      <c r="I77" s="187"/>
      <c r="J77" s="153"/>
      <c r="K77" s="124"/>
      <c r="L77" s="124"/>
      <c r="M77" s="158"/>
      <c r="N77" s="158"/>
      <c r="O77" s="124"/>
      <c r="P77" s="8">
        <f t="shared" si="20"/>
        <v>0</v>
      </c>
    </row>
    <row r="78" spans="1:16" ht="18.75">
      <c r="A78" s="60"/>
      <c r="B78" s="58" t="s">
        <v>58</v>
      </c>
      <c r="C78" s="58" t="s">
        <v>18</v>
      </c>
      <c r="D78" s="159"/>
      <c r="E78" s="159"/>
      <c r="F78" s="137"/>
      <c r="G78" s="125"/>
      <c r="H78" s="302"/>
      <c r="I78" s="39"/>
      <c r="J78" s="155"/>
      <c r="K78" s="125"/>
      <c r="L78" s="125"/>
      <c r="M78" s="159"/>
      <c r="N78" s="159"/>
      <c r="O78" s="125"/>
      <c r="P78" s="9">
        <f t="shared" si="20"/>
        <v>0</v>
      </c>
    </row>
    <row r="79" spans="1:16" ht="18.75">
      <c r="A79" s="60"/>
      <c r="B79" s="488" t="s">
        <v>59</v>
      </c>
      <c r="C79" s="65" t="s">
        <v>16</v>
      </c>
      <c r="D79" s="158"/>
      <c r="E79" s="158"/>
      <c r="F79" s="136"/>
      <c r="G79" s="124"/>
      <c r="H79" s="301"/>
      <c r="I79" s="189"/>
      <c r="J79" s="153"/>
      <c r="K79" s="124"/>
      <c r="L79" s="124"/>
      <c r="M79" s="158"/>
      <c r="N79" s="158"/>
      <c r="O79" s="124"/>
      <c r="P79" s="8">
        <f aca="true" t="shared" si="21" ref="P79:P102">SUM(D79:O79)</f>
        <v>0</v>
      </c>
    </row>
    <row r="80" spans="1:16" ht="18.75">
      <c r="A80" s="53" t="s">
        <v>17</v>
      </c>
      <c r="B80" s="489"/>
      <c r="C80" s="58" t="s">
        <v>18</v>
      </c>
      <c r="D80" s="159"/>
      <c r="E80" s="159"/>
      <c r="F80" s="137"/>
      <c r="G80" s="125"/>
      <c r="H80" s="302"/>
      <c r="I80" s="190"/>
      <c r="J80" s="155"/>
      <c r="K80" s="125"/>
      <c r="L80" s="125"/>
      <c r="M80" s="159"/>
      <c r="N80" s="159"/>
      <c r="O80" s="125"/>
      <c r="P80" s="9">
        <f t="shared" si="21"/>
        <v>0</v>
      </c>
    </row>
    <row r="81" spans="1:16" ht="18.75">
      <c r="A81" s="60"/>
      <c r="B81" s="56" t="s">
        <v>20</v>
      </c>
      <c r="C81" s="65" t="s">
        <v>16</v>
      </c>
      <c r="D81" s="158">
        <v>8.3697</v>
      </c>
      <c r="E81" s="158">
        <v>9.5558</v>
      </c>
      <c r="F81" s="136">
        <v>10.9753</v>
      </c>
      <c r="G81" s="124">
        <v>24.3708</v>
      </c>
      <c r="H81" s="301">
        <v>24.6252</v>
      </c>
      <c r="I81" s="314">
        <v>15.0722</v>
      </c>
      <c r="J81" s="312">
        <v>4.7023</v>
      </c>
      <c r="K81" s="124">
        <v>3.9742</v>
      </c>
      <c r="L81" s="124">
        <v>9.8695</v>
      </c>
      <c r="M81" s="158">
        <v>6.7854</v>
      </c>
      <c r="N81" s="158">
        <v>2.3288</v>
      </c>
      <c r="O81" s="124">
        <v>3.8509</v>
      </c>
      <c r="P81" s="8">
        <f t="shared" si="21"/>
        <v>124.48009999999998</v>
      </c>
    </row>
    <row r="82" spans="1:16" ht="18.75">
      <c r="A82" s="60"/>
      <c r="B82" s="58" t="s">
        <v>60</v>
      </c>
      <c r="C82" s="58" t="s">
        <v>18</v>
      </c>
      <c r="D82" s="159">
        <v>4094.567</v>
      </c>
      <c r="E82" s="159">
        <v>6500.889</v>
      </c>
      <c r="F82" s="137">
        <v>6526.294</v>
      </c>
      <c r="G82" s="125">
        <v>11083.784</v>
      </c>
      <c r="H82" s="302">
        <v>9529.71</v>
      </c>
      <c r="I82" s="453">
        <v>12482.381</v>
      </c>
      <c r="J82" s="313">
        <v>8708.923</v>
      </c>
      <c r="K82" s="125">
        <v>9005.42</v>
      </c>
      <c r="L82" s="125">
        <v>7615.873</v>
      </c>
      <c r="M82" s="159">
        <v>3304.031</v>
      </c>
      <c r="N82" s="192">
        <v>1312.941</v>
      </c>
      <c r="O82" s="125">
        <v>5152.867</v>
      </c>
      <c r="P82" s="9">
        <f t="shared" si="21"/>
        <v>85317.68000000002</v>
      </c>
    </row>
    <row r="83" spans="1:16" s="46" customFormat="1" ht="18.75">
      <c r="A83" s="53" t="s">
        <v>23</v>
      </c>
      <c r="B83" s="486" t="s">
        <v>114</v>
      </c>
      <c r="C83" s="65" t="s">
        <v>16</v>
      </c>
      <c r="D83" s="5">
        <f aca="true" t="shared" si="22" ref="D83:L83">+D73+D75+D77+D79+D81</f>
        <v>10.0539</v>
      </c>
      <c r="E83" s="5">
        <f t="shared" si="22"/>
        <v>10.3904</v>
      </c>
      <c r="F83" s="1">
        <f t="shared" si="22"/>
        <v>12.746200000000002</v>
      </c>
      <c r="G83" s="1">
        <f t="shared" si="22"/>
        <v>25.625799999999998</v>
      </c>
      <c r="H83" s="1">
        <f t="shared" si="22"/>
        <v>26.3822</v>
      </c>
      <c r="I83" s="1">
        <f t="shared" si="22"/>
        <v>15.338600000000001</v>
      </c>
      <c r="J83" s="1">
        <f t="shared" si="22"/>
        <v>4.7023</v>
      </c>
      <c r="K83" s="1">
        <f t="shared" si="22"/>
        <v>3.9742</v>
      </c>
      <c r="L83" s="5">
        <f t="shared" si="22"/>
        <v>10.2499</v>
      </c>
      <c r="M83" s="5">
        <f aca="true" t="shared" si="23" ref="M83:O84">+M73+M75+M77+M79+M81</f>
        <v>7.0084</v>
      </c>
      <c r="N83" s="5">
        <f t="shared" si="23"/>
        <v>2.3589</v>
      </c>
      <c r="O83" s="5">
        <f t="shared" si="23"/>
        <v>3.8745000000000003</v>
      </c>
      <c r="P83" s="8">
        <f>SUM(D83:O83)</f>
        <v>132.7053</v>
      </c>
    </row>
    <row r="84" spans="1:16" s="46" customFormat="1" ht="18.75">
      <c r="A84" s="59"/>
      <c r="B84" s="487"/>
      <c r="C84" s="58" t="s">
        <v>18</v>
      </c>
      <c r="D84" s="41">
        <f aca="true" t="shared" si="24" ref="D84:L84">+D74+D76+D78+D80+D82</f>
        <v>5107.813</v>
      </c>
      <c r="E84" s="41">
        <f t="shared" si="24"/>
        <v>7285.839</v>
      </c>
      <c r="F84" s="2">
        <f t="shared" si="24"/>
        <v>7281.2</v>
      </c>
      <c r="G84" s="2">
        <f t="shared" si="24"/>
        <v>11828.018</v>
      </c>
      <c r="H84" s="2">
        <f t="shared" si="24"/>
        <v>11190.579</v>
      </c>
      <c r="I84" s="2">
        <f t="shared" si="24"/>
        <v>12506.51</v>
      </c>
      <c r="J84" s="2">
        <f t="shared" si="24"/>
        <v>8708.923</v>
      </c>
      <c r="K84" s="2">
        <f t="shared" si="24"/>
        <v>9005.42</v>
      </c>
      <c r="L84" s="41">
        <f t="shared" si="24"/>
        <v>7626.325</v>
      </c>
      <c r="M84" s="41">
        <f t="shared" si="23"/>
        <v>3312.0769999999998</v>
      </c>
      <c r="N84" s="41">
        <f t="shared" si="23"/>
        <v>1321.3500000000001</v>
      </c>
      <c r="O84" s="41">
        <f t="shared" si="23"/>
        <v>5168.3150000000005</v>
      </c>
      <c r="P84" s="9">
        <f>SUM(D84:O84)</f>
        <v>90342.36900000002</v>
      </c>
    </row>
    <row r="85" spans="1:16" ht="18.75">
      <c r="A85" s="482" t="s">
        <v>118</v>
      </c>
      <c r="B85" s="483"/>
      <c r="C85" s="65" t="s">
        <v>16</v>
      </c>
      <c r="D85" s="158">
        <v>0.2917</v>
      </c>
      <c r="E85" s="158">
        <v>0.0831</v>
      </c>
      <c r="F85" s="136">
        <v>0.0037</v>
      </c>
      <c r="G85" s="124">
        <v>0.051</v>
      </c>
      <c r="H85" s="310">
        <v>0.7353</v>
      </c>
      <c r="I85" s="314">
        <v>1.463</v>
      </c>
      <c r="J85" s="312">
        <v>1.5221</v>
      </c>
      <c r="K85" s="124">
        <v>0.7432</v>
      </c>
      <c r="L85" s="124">
        <v>0.1035</v>
      </c>
      <c r="M85" s="158">
        <v>0.6763</v>
      </c>
      <c r="N85" s="158">
        <v>1.9858</v>
      </c>
      <c r="O85" s="124">
        <v>0.8671</v>
      </c>
      <c r="P85" s="8">
        <f t="shared" si="21"/>
        <v>8.525800000000002</v>
      </c>
    </row>
    <row r="86" spans="1:16" ht="18.75">
      <c r="A86" s="484"/>
      <c r="B86" s="485"/>
      <c r="C86" s="58" t="s">
        <v>18</v>
      </c>
      <c r="D86" s="159">
        <v>203.725</v>
      </c>
      <c r="E86" s="159">
        <v>89.587</v>
      </c>
      <c r="F86" s="137">
        <v>3.885</v>
      </c>
      <c r="G86" s="125">
        <v>123.606</v>
      </c>
      <c r="H86" s="311">
        <v>979.82</v>
      </c>
      <c r="I86" s="315">
        <v>1680.57</v>
      </c>
      <c r="J86" s="313">
        <v>1574.051</v>
      </c>
      <c r="K86" s="125">
        <v>725.237</v>
      </c>
      <c r="L86" s="125">
        <v>136.885</v>
      </c>
      <c r="M86" s="159">
        <v>619.879</v>
      </c>
      <c r="N86" s="192">
        <v>1555.498</v>
      </c>
      <c r="O86" s="125">
        <v>555.882</v>
      </c>
      <c r="P86" s="9">
        <f t="shared" si="21"/>
        <v>8248.625</v>
      </c>
    </row>
    <row r="87" spans="1:16" ht="18.75">
      <c r="A87" s="482" t="s">
        <v>61</v>
      </c>
      <c r="B87" s="483"/>
      <c r="C87" s="65" t="s">
        <v>16</v>
      </c>
      <c r="D87" s="158"/>
      <c r="E87" s="158"/>
      <c r="F87" s="136"/>
      <c r="G87" s="124"/>
      <c r="H87" s="310"/>
      <c r="I87" s="316"/>
      <c r="J87" s="312"/>
      <c r="K87" s="124"/>
      <c r="L87" s="124"/>
      <c r="M87" s="158"/>
      <c r="N87" s="158"/>
      <c r="O87" s="124"/>
      <c r="P87" s="8">
        <f t="shared" si="21"/>
        <v>0</v>
      </c>
    </row>
    <row r="88" spans="1:16" ht="18.75">
      <c r="A88" s="484"/>
      <c r="B88" s="485"/>
      <c r="C88" s="58" t="s">
        <v>18</v>
      </c>
      <c r="D88" s="159"/>
      <c r="E88" s="159"/>
      <c r="F88" s="137"/>
      <c r="G88" s="125"/>
      <c r="H88" s="311"/>
      <c r="I88" s="315"/>
      <c r="J88" s="313"/>
      <c r="K88" s="125"/>
      <c r="L88" s="125"/>
      <c r="M88" s="159"/>
      <c r="N88" s="159"/>
      <c r="O88" s="125"/>
      <c r="P88" s="9">
        <f t="shared" si="21"/>
        <v>0</v>
      </c>
    </row>
    <row r="89" spans="1:16" ht="18.75">
      <c r="A89" s="482" t="s">
        <v>119</v>
      </c>
      <c r="B89" s="483"/>
      <c r="C89" s="65" t="s">
        <v>16</v>
      </c>
      <c r="D89" s="158">
        <v>0.0092</v>
      </c>
      <c r="E89" s="158">
        <v>0.0843</v>
      </c>
      <c r="F89" s="136">
        <v>2.1111</v>
      </c>
      <c r="G89" s="124">
        <v>0.0332</v>
      </c>
      <c r="H89" s="310">
        <v>0.0831</v>
      </c>
      <c r="I89" s="316">
        <v>0.0321</v>
      </c>
      <c r="J89" s="312"/>
      <c r="K89" s="124">
        <v>0.0098</v>
      </c>
      <c r="L89" s="124">
        <v>0.0328</v>
      </c>
      <c r="M89" s="158">
        <v>0.0241</v>
      </c>
      <c r="N89" s="158">
        <v>0.1939</v>
      </c>
      <c r="O89" s="124">
        <v>0.0078</v>
      </c>
      <c r="P89" s="8">
        <f t="shared" si="21"/>
        <v>2.6213999999999995</v>
      </c>
    </row>
    <row r="90" spans="1:16" ht="18.75">
      <c r="A90" s="484"/>
      <c r="B90" s="485"/>
      <c r="C90" s="58" t="s">
        <v>18</v>
      </c>
      <c r="D90" s="159">
        <v>38.493</v>
      </c>
      <c r="E90" s="159">
        <v>246.709</v>
      </c>
      <c r="F90" s="137">
        <v>662.792</v>
      </c>
      <c r="G90" s="125">
        <v>117.034</v>
      </c>
      <c r="H90" s="311">
        <v>226.108</v>
      </c>
      <c r="I90" s="315">
        <v>85.386</v>
      </c>
      <c r="J90" s="313"/>
      <c r="K90" s="125">
        <v>28.812</v>
      </c>
      <c r="L90" s="125">
        <v>109.873</v>
      </c>
      <c r="M90" s="159">
        <v>91.035</v>
      </c>
      <c r="N90" s="159">
        <v>62.423</v>
      </c>
      <c r="O90" s="125">
        <v>43.313</v>
      </c>
      <c r="P90" s="9">
        <f t="shared" si="21"/>
        <v>1711.978</v>
      </c>
    </row>
    <row r="91" spans="1:16" ht="18.75">
      <c r="A91" s="482" t="s">
        <v>120</v>
      </c>
      <c r="B91" s="483"/>
      <c r="C91" s="65" t="s">
        <v>16</v>
      </c>
      <c r="D91" s="158">
        <v>9.5177</v>
      </c>
      <c r="E91" s="158">
        <v>9.0955</v>
      </c>
      <c r="F91" s="136">
        <v>18.048</v>
      </c>
      <c r="G91" s="124">
        <v>10.7129</v>
      </c>
      <c r="H91" s="310">
        <v>14.747</v>
      </c>
      <c r="I91" s="316">
        <v>9.0195</v>
      </c>
      <c r="J91" s="312">
        <v>0.658</v>
      </c>
      <c r="K91" s="124">
        <v>0.6231</v>
      </c>
      <c r="L91" s="124">
        <v>6.3651</v>
      </c>
      <c r="M91" s="158">
        <v>8.9102</v>
      </c>
      <c r="N91" s="158">
        <v>3.0853</v>
      </c>
      <c r="O91" s="124">
        <v>1.8032</v>
      </c>
      <c r="P91" s="8">
        <f t="shared" si="21"/>
        <v>92.5855</v>
      </c>
    </row>
    <row r="92" spans="1:16" ht="18.75">
      <c r="A92" s="484"/>
      <c r="B92" s="485"/>
      <c r="C92" s="58" t="s">
        <v>18</v>
      </c>
      <c r="D92" s="159">
        <v>15464.39</v>
      </c>
      <c r="E92" s="159">
        <v>18720.916</v>
      </c>
      <c r="F92" s="137">
        <v>35227.067</v>
      </c>
      <c r="G92" s="125">
        <v>21248.866</v>
      </c>
      <c r="H92" s="311">
        <v>23435.144</v>
      </c>
      <c r="I92" s="315">
        <v>11020.246</v>
      </c>
      <c r="J92" s="313">
        <v>748.86</v>
      </c>
      <c r="K92" s="125">
        <v>708.131</v>
      </c>
      <c r="L92" s="125">
        <v>7883.5</v>
      </c>
      <c r="M92" s="159">
        <v>8503.167</v>
      </c>
      <c r="N92" s="192">
        <v>4450.305</v>
      </c>
      <c r="O92" s="125">
        <v>2908.652</v>
      </c>
      <c r="P92" s="9">
        <f t="shared" si="21"/>
        <v>150319.24399999998</v>
      </c>
    </row>
    <row r="93" spans="1:16" ht="18.75">
      <c r="A93" s="482" t="s">
        <v>63</v>
      </c>
      <c r="B93" s="483"/>
      <c r="C93" s="65" t="s">
        <v>16</v>
      </c>
      <c r="D93" s="158"/>
      <c r="E93" s="158"/>
      <c r="F93" s="136">
        <v>0.0044</v>
      </c>
      <c r="G93" s="124"/>
      <c r="H93" s="310"/>
      <c r="I93" s="316"/>
      <c r="J93" s="312"/>
      <c r="K93" s="124"/>
      <c r="L93" s="124"/>
      <c r="M93" s="158">
        <v>0.0012</v>
      </c>
      <c r="N93" s="158">
        <v>0.0007</v>
      </c>
      <c r="O93" s="124"/>
      <c r="P93" s="8">
        <f t="shared" si="21"/>
        <v>0.0063</v>
      </c>
    </row>
    <row r="94" spans="1:16" ht="18.75">
      <c r="A94" s="484"/>
      <c r="B94" s="485"/>
      <c r="C94" s="58" t="s">
        <v>18</v>
      </c>
      <c r="D94" s="159"/>
      <c r="E94" s="159"/>
      <c r="F94" s="137">
        <v>9.272</v>
      </c>
      <c r="G94" s="125"/>
      <c r="H94" s="311"/>
      <c r="I94" s="296"/>
      <c r="J94" s="313"/>
      <c r="K94" s="125"/>
      <c r="L94" s="125"/>
      <c r="M94" s="159">
        <v>1.89</v>
      </c>
      <c r="N94" s="159">
        <v>0.525</v>
      </c>
      <c r="O94" s="125"/>
      <c r="P94" s="9">
        <f t="shared" si="21"/>
        <v>11.687000000000001</v>
      </c>
    </row>
    <row r="95" spans="1:16" ht="18.75">
      <c r="A95" s="482" t="s">
        <v>121</v>
      </c>
      <c r="B95" s="483"/>
      <c r="C95" s="65" t="s">
        <v>16</v>
      </c>
      <c r="D95" s="158">
        <v>0.0195</v>
      </c>
      <c r="E95" s="158">
        <v>0.0619</v>
      </c>
      <c r="F95" s="136">
        <v>0.6204</v>
      </c>
      <c r="G95" s="124"/>
      <c r="H95" s="310"/>
      <c r="I95" s="317"/>
      <c r="J95" s="312"/>
      <c r="K95" s="124"/>
      <c r="L95" s="124"/>
      <c r="M95" s="158"/>
      <c r="N95" s="158"/>
      <c r="O95" s="124"/>
      <c r="P95" s="8">
        <f t="shared" si="21"/>
        <v>0.7018</v>
      </c>
    </row>
    <row r="96" spans="1:16" ht="18.75">
      <c r="A96" s="484"/>
      <c r="B96" s="485"/>
      <c r="C96" s="58" t="s">
        <v>18</v>
      </c>
      <c r="D96" s="159">
        <v>10.29</v>
      </c>
      <c r="E96" s="159">
        <v>32.121</v>
      </c>
      <c r="F96" s="137">
        <v>522.108</v>
      </c>
      <c r="G96" s="125"/>
      <c r="H96" s="311"/>
      <c r="I96" s="296"/>
      <c r="J96" s="313"/>
      <c r="K96" s="125"/>
      <c r="L96" s="125"/>
      <c r="M96" s="159"/>
      <c r="N96" s="192"/>
      <c r="O96" s="125"/>
      <c r="P96" s="9">
        <f t="shared" si="21"/>
        <v>564.519</v>
      </c>
    </row>
    <row r="97" spans="1:16" ht="18.75">
      <c r="A97" s="482" t="s">
        <v>64</v>
      </c>
      <c r="B97" s="483"/>
      <c r="C97" s="65" t="s">
        <v>16</v>
      </c>
      <c r="D97" s="158">
        <v>208.9852</v>
      </c>
      <c r="E97" s="158">
        <v>173.5005</v>
      </c>
      <c r="F97" s="136">
        <v>772.2839</v>
      </c>
      <c r="G97" s="179">
        <v>1799.29062</v>
      </c>
      <c r="H97" s="310">
        <v>3069.7126</v>
      </c>
      <c r="I97" s="314">
        <v>1869.3712</v>
      </c>
      <c r="J97" s="312">
        <v>1916.4738</v>
      </c>
      <c r="K97" s="124">
        <v>2128.7542</v>
      </c>
      <c r="L97" s="124">
        <v>1642.40315</v>
      </c>
      <c r="M97" s="158">
        <v>762.26145</v>
      </c>
      <c r="N97" s="158">
        <v>1439.85945</v>
      </c>
      <c r="O97" s="124">
        <v>12.16333</v>
      </c>
      <c r="P97" s="8">
        <f t="shared" si="21"/>
        <v>15795.059399999998</v>
      </c>
    </row>
    <row r="98" spans="1:16" ht="18.75">
      <c r="A98" s="484"/>
      <c r="B98" s="485"/>
      <c r="C98" s="58" t="s">
        <v>18</v>
      </c>
      <c r="D98" s="159">
        <v>80757.9</v>
      </c>
      <c r="E98" s="159">
        <v>67805.397</v>
      </c>
      <c r="F98" s="137">
        <v>318794.184</v>
      </c>
      <c r="G98" s="125">
        <v>846517.372</v>
      </c>
      <c r="H98" s="311">
        <v>1528001.085</v>
      </c>
      <c r="I98" s="453">
        <v>902201.638</v>
      </c>
      <c r="J98" s="313">
        <v>950205.043</v>
      </c>
      <c r="K98" s="125">
        <v>877017.608</v>
      </c>
      <c r="L98" s="125">
        <v>613091.567</v>
      </c>
      <c r="M98" s="159">
        <v>321053.811</v>
      </c>
      <c r="N98" s="192">
        <v>653608.578</v>
      </c>
      <c r="O98" s="125">
        <v>4782.827</v>
      </c>
      <c r="P98" s="9">
        <f t="shared" si="21"/>
        <v>7163837.009999999</v>
      </c>
    </row>
    <row r="99" spans="1:16" s="46" customFormat="1" ht="18.75">
      <c r="A99" s="490" t="s">
        <v>65</v>
      </c>
      <c r="B99" s="491"/>
      <c r="C99" s="65" t="s">
        <v>16</v>
      </c>
      <c r="D99" s="5">
        <f aca="true" t="shared" si="25" ref="D99:L99">+D8+D10+D22+D28+D36+D38+D40+D42+D44+D46+D48+D50+D52+D58+D71+D83+D85+D87+D89+D91+D93+D95+D97</f>
        <v>703.2153000000001</v>
      </c>
      <c r="E99" s="5">
        <f t="shared" si="25"/>
        <v>470.60929999999996</v>
      </c>
      <c r="F99" s="1">
        <f t="shared" si="25"/>
        <v>1003.3269</v>
      </c>
      <c r="G99" s="1">
        <f t="shared" si="25"/>
        <v>2013.42622</v>
      </c>
      <c r="H99" s="1">
        <f t="shared" si="25"/>
        <v>3328.2329</v>
      </c>
      <c r="I99" s="1">
        <f t="shared" si="25"/>
        <v>2120.3774</v>
      </c>
      <c r="J99" s="1">
        <f t="shared" si="25"/>
        <v>2059.5275</v>
      </c>
      <c r="K99" s="5">
        <f t="shared" si="25"/>
        <v>2430.0261</v>
      </c>
      <c r="L99" s="5">
        <f t="shared" si="25"/>
        <v>2100.53345</v>
      </c>
      <c r="M99" s="5">
        <f aca="true" t="shared" si="26" ref="M99:O100">+M8+M10+M22+M28+M36+M38+M40+M42+M44+M46+M48+M50+M52+M58+M71+M83+M85+M87+M89+M91+M93+M95+M97</f>
        <v>1142.8579499999998</v>
      </c>
      <c r="N99" s="5">
        <f t="shared" si="26"/>
        <v>1908.01675</v>
      </c>
      <c r="O99" s="5">
        <f t="shared" si="26"/>
        <v>377.2758299999999</v>
      </c>
      <c r="P99" s="8">
        <f>SUM(D99:O99)</f>
        <v>19657.4256</v>
      </c>
    </row>
    <row r="100" spans="1:16" s="46" customFormat="1" ht="18.75">
      <c r="A100" s="492"/>
      <c r="B100" s="493"/>
      <c r="C100" s="58" t="s">
        <v>18</v>
      </c>
      <c r="D100" s="41">
        <f aca="true" t="shared" si="27" ref="D100:L100">+D9+D11+D23+D29+D37+D39+D41+D43+D45+D47+D49+D51+D53+D59+D72+D84+D86+D88+D90+D92+D94+D96+D98</f>
        <v>311643.10599999997</v>
      </c>
      <c r="E100" s="41">
        <f t="shared" si="27"/>
        <v>260994.53300000002</v>
      </c>
      <c r="F100" s="2">
        <f t="shared" si="27"/>
        <v>513310.39100000006</v>
      </c>
      <c r="G100" s="2">
        <f t="shared" si="27"/>
        <v>1024322.388</v>
      </c>
      <c r="H100" s="2">
        <f t="shared" si="27"/>
        <v>1690592.347</v>
      </c>
      <c r="I100" s="2">
        <f t="shared" si="27"/>
        <v>1045660.733</v>
      </c>
      <c r="J100" s="2">
        <f t="shared" si="27"/>
        <v>1056501.94</v>
      </c>
      <c r="K100" s="41">
        <f t="shared" si="27"/>
        <v>1154025.899</v>
      </c>
      <c r="L100" s="41">
        <f t="shared" si="27"/>
        <v>966443.959</v>
      </c>
      <c r="M100" s="41">
        <f t="shared" si="26"/>
        <v>701530.798</v>
      </c>
      <c r="N100" s="41">
        <f t="shared" si="26"/>
        <v>1053005.718</v>
      </c>
      <c r="O100" s="41">
        <f t="shared" si="26"/>
        <v>285970.002</v>
      </c>
      <c r="P100" s="9">
        <f>SUM(D100:O100)</f>
        <v>10064001.814</v>
      </c>
    </row>
    <row r="101" spans="1:16" ht="18.75">
      <c r="A101" s="53" t="s">
        <v>0</v>
      </c>
      <c r="B101" s="488" t="s">
        <v>122</v>
      </c>
      <c r="C101" s="65" t="s">
        <v>16</v>
      </c>
      <c r="D101" s="158"/>
      <c r="E101" s="158"/>
      <c r="F101" s="136"/>
      <c r="G101" s="124"/>
      <c r="H101" s="310"/>
      <c r="I101" s="316"/>
      <c r="J101" s="312"/>
      <c r="K101" s="124"/>
      <c r="L101" s="124"/>
      <c r="M101" s="158"/>
      <c r="N101" s="158"/>
      <c r="O101" s="124"/>
      <c r="P101" s="8">
        <f t="shared" si="21"/>
        <v>0</v>
      </c>
    </row>
    <row r="102" spans="1:16" ht="18.75">
      <c r="A102" s="53" t="s">
        <v>0</v>
      </c>
      <c r="B102" s="489"/>
      <c r="C102" s="58" t="s">
        <v>18</v>
      </c>
      <c r="D102" s="159"/>
      <c r="E102" s="159"/>
      <c r="F102" s="137"/>
      <c r="G102" s="125"/>
      <c r="H102" s="300"/>
      <c r="I102" s="318"/>
      <c r="J102" s="313"/>
      <c r="K102" s="125"/>
      <c r="L102" s="125"/>
      <c r="M102" s="159"/>
      <c r="N102" s="159"/>
      <c r="O102" s="125"/>
      <c r="P102" s="9">
        <f t="shared" si="21"/>
        <v>0</v>
      </c>
    </row>
    <row r="103" spans="1:16" ht="18.75">
      <c r="A103" s="53" t="s">
        <v>66</v>
      </c>
      <c r="B103" s="488" t="s">
        <v>135</v>
      </c>
      <c r="C103" s="65" t="s">
        <v>16</v>
      </c>
      <c r="D103" s="158">
        <v>2.0865</v>
      </c>
      <c r="E103" s="158">
        <v>2.075</v>
      </c>
      <c r="F103" s="136">
        <v>1.7679</v>
      </c>
      <c r="G103" s="124">
        <v>1.6046</v>
      </c>
      <c r="H103" s="301">
        <v>4.3394</v>
      </c>
      <c r="I103" s="187">
        <v>3.3895</v>
      </c>
      <c r="J103" s="153">
        <v>1.1325</v>
      </c>
      <c r="K103" s="124">
        <v>0.0608</v>
      </c>
      <c r="L103" s="124">
        <v>1.6357</v>
      </c>
      <c r="M103" s="158">
        <v>1.817</v>
      </c>
      <c r="N103" s="158">
        <v>1.74</v>
      </c>
      <c r="O103" s="124">
        <v>4.1906</v>
      </c>
      <c r="P103" s="8">
        <f aca="true" t="shared" si="28" ref="P103:P112">SUM(D103:O103)</f>
        <v>25.839499999999997</v>
      </c>
    </row>
    <row r="104" spans="1:16" ht="18.75">
      <c r="A104" s="53" t="s">
        <v>0</v>
      </c>
      <c r="B104" s="489"/>
      <c r="C104" s="58" t="s">
        <v>18</v>
      </c>
      <c r="D104" s="159">
        <v>614.982</v>
      </c>
      <c r="E104" s="159">
        <v>727.473</v>
      </c>
      <c r="F104" s="137">
        <v>638.337</v>
      </c>
      <c r="G104" s="125">
        <v>766.636</v>
      </c>
      <c r="H104" s="302">
        <v>1576.935</v>
      </c>
      <c r="I104" s="39">
        <v>1158.867</v>
      </c>
      <c r="J104" s="155">
        <v>896.796</v>
      </c>
      <c r="K104" s="125">
        <v>30.939</v>
      </c>
      <c r="L104" s="125">
        <v>513.683</v>
      </c>
      <c r="M104" s="159">
        <v>883.147</v>
      </c>
      <c r="N104" s="192">
        <v>697.32</v>
      </c>
      <c r="O104" s="125">
        <v>3623.94</v>
      </c>
      <c r="P104" s="9">
        <f t="shared" si="28"/>
        <v>12129.055</v>
      </c>
    </row>
    <row r="105" spans="1:16" ht="18.75">
      <c r="A105" s="53" t="s">
        <v>0</v>
      </c>
      <c r="B105" s="488" t="s">
        <v>124</v>
      </c>
      <c r="C105" s="65" t="s">
        <v>16</v>
      </c>
      <c r="D105" s="158">
        <v>144.836</v>
      </c>
      <c r="E105" s="158">
        <v>2.6686</v>
      </c>
      <c r="F105" s="136">
        <v>2.2219</v>
      </c>
      <c r="G105" s="124">
        <v>2.572</v>
      </c>
      <c r="H105" s="301">
        <v>4.768</v>
      </c>
      <c r="I105" s="189">
        <v>114.7274</v>
      </c>
      <c r="J105" s="153">
        <v>5.2869</v>
      </c>
      <c r="K105" s="124">
        <v>5.8615</v>
      </c>
      <c r="L105" s="124">
        <v>291.9652</v>
      </c>
      <c r="M105" s="158">
        <v>35.9246</v>
      </c>
      <c r="N105" s="158">
        <v>23.598</v>
      </c>
      <c r="O105" s="124">
        <v>260.5244</v>
      </c>
      <c r="P105" s="8">
        <f t="shared" si="28"/>
        <v>894.9545</v>
      </c>
    </row>
    <row r="106" spans="1:16" ht="18.75">
      <c r="A106" s="60"/>
      <c r="B106" s="489"/>
      <c r="C106" s="58" t="s">
        <v>18</v>
      </c>
      <c r="D106" s="159">
        <v>25470.351</v>
      </c>
      <c r="E106" s="159">
        <v>1309.281</v>
      </c>
      <c r="F106" s="137">
        <v>1130.805</v>
      </c>
      <c r="G106" s="125">
        <v>1331.434</v>
      </c>
      <c r="H106" s="302">
        <v>1571.379</v>
      </c>
      <c r="I106" s="39">
        <v>15051.047</v>
      </c>
      <c r="J106" s="155">
        <v>2260.007</v>
      </c>
      <c r="K106" s="125">
        <v>2893.958</v>
      </c>
      <c r="L106" s="125">
        <v>21092.134</v>
      </c>
      <c r="M106" s="159">
        <v>7684.184</v>
      </c>
      <c r="N106" s="192">
        <v>6828.554</v>
      </c>
      <c r="O106" s="125">
        <v>58040.253</v>
      </c>
      <c r="P106" s="9">
        <f t="shared" si="28"/>
        <v>144663.387</v>
      </c>
    </row>
    <row r="107" spans="1:16" ht="18.75">
      <c r="A107" s="53" t="s">
        <v>67</v>
      </c>
      <c r="B107" s="488" t="s">
        <v>125</v>
      </c>
      <c r="C107" s="65" t="s">
        <v>16</v>
      </c>
      <c r="D107" s="158">
        <v>0.3656</v>
      </c>
      <c r="E107" s="158">
        <v>0.1016</v>
      </c>
      <c r="F107" s="136">
        <v>0.1455</v>
      </c>
      <c r="G107" s="124">
        <v>0.2777</v>
      </c>
      <c r="H107" s="301">
        <v>0.5741</v>
      </c>
      <c r="I107" s="189">
        <v>0.5443</v>
      </c>
      <c r="J107" s="153">
        <v>0.1183</v>
      </c>
      <c r="K107" s="124">
        <v>0.052</v>
      </c>
      <c r="L107" s="124">
        <v>0.0948</v>
      </c>
      <c r="M107" s="158">
        <v>0.2125</v>
      </c>
      <c r="N107" s="158">
        <v>0.2507</v>
      </c>
      <c r="O107" s="124">
        <v>0.3213</v>
      </c>
      <c r="P107" s="8">
        <f t="shared" si="28"/>
        <v>3.0584000000000002</v>
      </c>
    </row>
    <row r="108" spans="1:16" ht="18.75">
      <c r="A108" s="60"/>
      <c r="B108" s="489"/>
      <c r="C108" s="58" t="s">
        <v>18</v>
      </c>
      <c r="D108" s="159">
        <v>1469.248</v>
      </c>
      <c r="E108" s="159">
        <v>616.059</v>
      </c>
      <c r="F108" s="137">
        <v>969.698</v>
      </c>
      <c r="G108" s="125">
        <v>1043.256</v>
      </c>
      <c r="H108" s="302">
        <v>1920.048</v>
      </c>
      <c r="I108" s="188">
        <v>1793.641</v>
      </c>
      <c r="J108" s="155">
        <v>293.142</v>
      </c>
      <c r="K108" s="125">
        <v>87.749</v>
      </c>
      <c r="L108" s="125">
        <v>403.348</v>
      </c>
      <c r="M108" s="159">
        <v>797.015</v>
      </c>
      <c r="N108" s="159">
        <v>389.042</v>
      </c>
      <c r="O108" s="125">
        <v>286</v>
      </c>
      <c r="P108" s="9">
        <f t="shared" si="28"/>
        <v>10068.245999999997</v>
      </c>
    </row>
    <row r="109" spans="1:16" ht="18.75">
      <c r="A109" s="60"/>
      <c r="B109" s="488" t="s">
        <v>126</v>
      </c>
      <c r="C109" s="65" t="s">
        <v>16</v>
      </c>
      <c r="D109" s="158">
        <v>0.2035</v>
      </c>
      <c r="E109" s="158">
        <v>0.275</v>
      </c>
      <c r="F109" s="136">
        <v>0.311</v>
      </c>
      <c r="G109" s="124">
        <v>0.3034</v>
      </c>
      <c r="H109" s="303">
        <v>0.4897</v>
      </c>
      <c r="I109" s="187">
        <v>0.5997</v>
      </c>
      <c r="J109" s="153">
        <v>0.6158</v>
      </c>
      <c r="K109" s="124">
        <v>1.2182</v>
      </c>
      <c r="L109" s="124">
        <v>1.63</v>
      </c>
      <c r="M109" s="158">
        <v>0.4652</v>
      </c>
      <c r="N109" s="158">
        <v>0.0777</v>
      </c>
      <c r="O109" s="124">
        <v>0.0741</v>
      </c>
      <c r="P109" s="8">
        <f t="shared" si="28"/>
        <v>6.2633</v>
      </c>
    </row>
    <row r="110" spans="1:16" ht="18.75">
      <c r="A110" s="60"/>
      <c r="B110" s="489"/>
      <c r="C110" s="58" t="s">
        <v>18</v>
      </c>
      <c r="D110" s="159">
        <v>177.608</v>
      </c>
      <c r="E110" s="159">
        <v>300.405</v>
      </c>
      <c r="F110" s="137">
        <v>523.53</v>
      </c>
      <c r="G110" s="125">
        <v>598.344</v>
      </c>
      <c r="H110" s="302">
        <v>767.369</v>
      </c>
      <c r="I110" s="39">
        <v>347.285</v>
      </c>
      <c r="J110" s="155">
        <v>326.584</v>
      </c>
      <c r="K110" s="125">
        <v>554.02</v>
      </c>
      <c r="L110" s="125">
        <v>658.163</v>
      </c>
      <c r="M110" s="159">
        <v>306.416</v>
      </c>
      <c r="N110" s="192">
        <v>96.275</v>
      </c>
      <c r="O110" s="125">
        <v>143.378</v>
      </c>
      <c r="P110" s="9">
        <f t="shared" si="28"/>
        <v>4799.376999999999</v>
      </c>
    </row>
    <row r="111" spans="1:16" ht="18.75">
      <c r="A111" s="53" t="s">
        <v>68</v>
      </c>
      <c r="B111" s="488" t="s">
        <v>127</v>
      </c>
      <c r="C111" s="65" t="s">
        <v>16</v>
      </c>
      <c r="D111" s="158"/>
      <c r="E111" s="158"/>
      <c r="F111" s="136"/>
      <c r="G111" s="124"/>
      <c r="H111" s="301"/>
      <c r="I111" s="189"/>
      <c r="J111" s="153"/>
      <c r="K111" s="124"/>
      <c r="L111" s="124"/>
      <c r="M111" s="158"/>
      <c r="N111" s="158"/>
      <c r="O111" s="124"/>
      <c r="P111" s="8">
        <f t="shared" si="28"/>
        <v>0</v>
      </c>
    </row>
    <row r="112" spans="1:16" ht="18.75">
      <c r="A112" s="60"/>
      <c r="B112" s="489"/>
      <c r="C112" s="58" t="s">
        <v>18</v>
      </c>
      <c r="D112" s="159"/>
      <c r="E112" s="159"/>
      <c r="F112" s="137"/>
      <c r="G112" s="125"/>
      <c r="H112" s="302"/>
      <c r="I112" s="188"/>
      <c r="J112" s="155"/>
      <c r="K112" s="125"/>
      <c r="L112" s="125"/>
      <c r="M112" s="159"/>
      <c r="N112" s="159"/>
      <c r="O112" s="125"/>
      <c r="P112" s="9">
        <f t="shared" si="28"/>
        <v>0</v>
      </c>
    </row>
    <row r="113" spans="1:16" ht="18.75">
      <c r="A113" s="60"/>
      <c r="B113" s="488" t="s">
        <v>128</v>
      </c>
      <c r="C113" s="65" t="s">
        <v>16</v>
      </c>
      <c r="D113" s="158">
        <v>0.0818</v>
      </c>
      <c r="E113" s="158"/>
      <c r="F113" s="136">
        <v>0.0117</v>
      </c>
      <c r="G113" s="124">
        <v>0.091</v>
      </c>
      <c r="H113" s="301">
        <v>0.0445</v>
      </c>
      <c r="I113" s="187">
        <v>0.0176</v>
      </c>
      <c r="J113" s="153">
        <v>0.0061</v>
      </c>
      <c r="K113" s="124">
        <v>0.0027</v>
      </c>
      <c r="L113" s="124">
        <v>0.0135</v>
      </c>
      <c r="M113" s="158"/>
      <c r="N113" s="158">
        <v>0.0116</v>
      </c>
      <c r="O113" s="124">
        <v>0.0471</v>
      </c>
      <c r="P113" s="8">
        <f aca="true" t="shared" si="29" ref="P113:P130">SUM(D113:O113)</f>
        <v>0.3276</v>
      </c>
    </row>
    <row r="114" spans="1:16" ht="18.75">
      <c r="A114" s="60"/>
      <c r="B114" s="489"/>
      <c r="C114" s="58" t="s">
        <v>18</v>
      </c>
      <c r="D114" s="159">
        <v>53.646</v>
      </c>
      <c r="E114" s="159"/>
      <c r="F114" s="137">
        <v>10.133</v>
      </c>
      <c r="G114" s="125">
        <v>58.361</v>
      </c>
      <c r="H114" s="302">
        <v>36.732</v>
      </c>
      <c r="I114" s="39">
        <v>15.814</v>
      </c>
      <c r="J114" s="155">
        <v>6.521</v>
      </c>
      <c r="K114" s="125">
        <v>1.785</v>
      </c>
      <c r="L114" s="125">
        <v>5.618</v>
      </c>
      <c r="M114" s="159"/>
      <c r="N114" s="192">
        <v>20.622</v>
      </c>
      <c r="O114" s="125">
        <v>74.34</v>
      </c>
      <c r="P114" s="9">
        <f t="shared" si="29"/>
        <v>283.572</v>
      </c>
    </row>
    <row r="115" spans="1:16" ht="18.75">
      <c r="A115" s="53" t="s">
        <v>70</v>
      </c>
      <c r="B115" s="488" t="s">
        <v>144</v>
      </c>
      <c r="C115" s="65" t="s">
        <v>16</v>
      </c>
      <c r="D115" s="158"/>
      <c r="E115" s="158"/>
      <c r="F115" s="136"/>
      <c r="G115" s="124"/>
      <c r="H115" s="301"/>
      <c r="I115" s="189"/>
      <c r="J115" s="153"/>
      <c r="K115" s="124"/>
      <c r="L115" s="124"/>
      <c r="M115" s="158"/>
      <c r="N115" s="158">
        <v>0.004</v>
      </c>
      <c r="O115" s="124">
        <v>0.202</v>
      </c>
      <c r="P115" s="8">
        <f t="shared" si="29"/>
        <v>0.20600000000000002</v>
      </c>
    </row>
    <row r="116" spans="1:16" ht="18.75">
      <c r="A116" s="60"/>
      <c r="B116" s="489"/>
      <c r="C116" s="58" t="s">
        <v>18</v>
      </c>
      <c r="D116" s="159"/>
      <c r="E116" s="159"/>
      <c r="F116" s="137"/>
      <c r="G116" s="125"/>
      <c r="H116" s="302"/>
      <c r="I116" s="39"/>
      <c r="J116" s="155"/>
      <c r="K116" s="125"/>
      <c r="L116" s="125"/>
      <c r="M116" s="159"/>
      <c r="N116" s="192">
        <v>2.94</v>
      </c>
      <c r="O116" s="125">
        <v>53.55</v>
      </c>
      <c r="P116" s="9">
        <f t="shared" si="29"/>
        <v>56.489999999999995</v>
      </c>
    </row>
    <row r="117" spans="1:16" ht="18.75">
      <c r="A117" s="60"/>
      <c r="B117" s="488" t="s">
        <v>72</v>
      </c>
      <c r="C117" s="65" t="s">
        <v>16</v>
      </c>
      <c r="D117" s="158">
        <v>0.024</v>
      </c>
      <c r="E117" s="158"/>
      <c r="F117" s="136"/>
      <c r="G117" s="124">
        <v>0.1191</v>
      </c>
      <c r="H117" s="301">
        <v>0.5372</v>
      </c>
      <c r="I117" s="189">
        <v>0.6439</v>
      </c>
      <c r="J117" s="153">
        <v>0.288</v>
      </c>
      <c r="K117" s="124">
        <v>0.075</v>
      </c>
      <c r="L117" s="124">
        <v>0.081</v>
      </c>
      <c r="M117" s="158">
        <v>0.108</v>
      </c>
      <c r="N117" s="158">
        <v>0.198</v>
      </c>
      <c r="O117" s="124">
        <v>0.0018</v>
      </c>
      <c r="P117" s="8">
        <f t="shared" si="29"/>
        <v>2.076</v>
      </c>
    </row>
    <row r="118" spans="1:16" ht="18.75">
      <c r="A118" s="60"/>
      <c r="B118" s="489"/>
      <c r="C118" s="58" t="s">
        <v>18</v>
      </c>
      <c r="D118" s="159">
        <v>31.5</v>
      </c>
      <c r="E118" s="159"/>
      <c r="F118" s="137"/>
      <c r="G118" s="125">
        <v>83.277</v>
      </c>
      <c r="H118" s="302">
        <v>402.798</v>
      </c>
      <c r="I118" s="39">
        <v>495.563</v>
      </c>
      <c r="J118" s="155">
        <v>235.205</v>
      </c>
      <c r="K118" s="125">
        <v>58.905</v>
      </c>
      <c r="L118" s="125">
        <v>63.63</v>
      </c>
      <c r="M118" s="159">
        <v>100.17</v>
      </c>
      <c r="N118" s="192">
        <v>173.356</v>
      </c>
      <c r="O118" s="125">
        <v>18.48</v>
      </c>
      <c r="P118" s="9">
        <f t="shared" si="29"/>
        <v>1662.8840000000002</v>
      </c>
    </row>
    <row r="119" spans="1:16" ht="18.75">
      <c r="A119" s="53" t="s">
        <v>23</v>
      </c>
      <c r="B119" s="488" t="s">
        <v>130</v>
      </c>
      <c r="C119" s="65" t="s">
        <v>16</v>
      </c>
      <c r="D119" s="158">
        <v>1.4847</v>
      </c>
      <c r="E119" s="158">
        <v>2.1338</v>
      </c>
      <c r="F119" s="136">
        <v>1.7337</v>
      </c>
      <c r="G119" s="124">
        <v>1.9497</v>
      </c>
      <c r="H119" s="301">
        <v>1.7515</v>
      </c>
      <c r="I119" s="189">
        <v>2.4123</v>
      </c>
      <c r="J119" s="153">
        <v>1.2955</v>
      </c>
      <c r="K119" s="124">
        <v>0.1495</v>
      </c>
      <c r="L119" s="124">
        <v>0.1993</v>
      </c>
      <c r="M119" s="158">
        <v>0.0074</v>
      </c>
      <c r="N119" s="158">
        <v>0.0067</v>
      </c>
      <c r="O119" s="124">
        <v>0.007</v>
      </c>
      <c r="P119" s="8">
        <f t="shared" si="29"/>
        <v>13.1311</v>
      </c>
    </row>
    <row r="120" spans="1:16" ht="18.75">
      <c r="A120" s="60"/>
      <c r="B120" s="489"/>
      <c r="C120" s="58" t="s">
        <v>18</v>
      </c>
      <c r="D120" s="159">
        <v>394.543</v>
      </c>
      <c r="E120" s="159">
        <v>531.087</v>
      </c>
      <c r="F120" s="137">
        <v>869.818</v>
      </c>
      <c r="G120" s="125">
        <v>650.751</v>
      </c>
      <c r="H120" s="302">
        <v>774.474</v>
      </c>
      <c r="I120" s="39">
        <v>937.409</v>
      </c>
      <c r="J120" s="155">
        <v>694.044</v>
      </c>
      <c r="K120" s="125">
        <v>64.303</v>
      </c>
      <c r="L120" s="125">
        <v>68.107</v>
      </c>
      <c r="M120" s="159">
        <v>4.053</v>
      </c>
      <c r="N120" s="192">
        <v>6.153</v>
      </c>
      <c r="O120" s="125">
        <v>3.36</v>
      </c>
      <c r="P120" s="9">
        <f t="shared" si="29"/>
        <v>4998.101999999999</v>
      </c>
    </row>
    <row r="121" spans="1:16" ht="18.75">
      <c r="A121" s="60"/>
      <c r="B121" s="56" t="s">
        <v>20</v>
      </c>
      <c r="C121" s="65" t="s">
        <v>16</v>
      </c>
      <c r="D121" s="158"/>
      <c r="E121" s="158"/>
      <c r="F121" s="136"/>
      <c r="G121" s="124"/>
      <c r="H121" s="301"/>
      <c r="I121" s="189">
        <v>0.0123</v>
      </c>
      <c r="J121" s="153">
        <v>0.0725</v>
      </c>
      <c r="K121" s="124"/>
      <c r="L121" s="124"/>
      <c r="M121" s="158"/>
      <c r="N121" s="158"/>
      <c r="O121" s="124"/>
      <c r="P121" s="8">
        <f t="shared" si="29"/>
        <v>0.0848</v>
      </c>
    </row>
    <row r="122" spans="1:16" ht="18.75">
      <c r="A122" s="60"/>
      <c r="B122" s="58" t="s">
        <v>73</v>
      </c>
      <c r="C122" s="58" t="s">
        <v>18</v>
      </c>
      <c r="D122" s="159"/>
      <c r="E122" s="159"/>
      <c r="F122" s="137"/>
      <c r="G122" s="125"/>
      <c r="H122" s="302"/>
      <c r="I122" s="39">
        <v>23.247</v>
      </c>
      <c r="J122" s="155">
        <v>99.646</v>
      </c>
      <c r="K122" s="125"/>
      <c r="L122" s="125"/>
      <c r="M122" s="159"/>
      <c r="N122" s="159"/>
      <c r="O122" s="125"/>
      <c r="P122" s="9">
        <f t="shared" si="29"/>
        <v>122.893</v>
      </c>
    </row>
    <row r="123" spans="1:16" s="46" customFormat="1" ht="18.75">
      <c r="A123" s="60"/>
      <c r="B123" s="486" t="s">
        <v>107</v>
      </c>
      <c r="C123" s="65" t="s">
        <v>16</v>
      </c>
      <c r="D123" s="5">
        <f aca="true" t="shared" si="30" ref="D123:L123">+D101+D103+D105+D107+D109+D111+D113+D115+D117+D119+D121</f>
        <v>149.0821</v>
      </c>
      <c r="E123" s="5">
        <f t="shared" si="30"/>
        <v>7.254000000000001</v>
      </c>
      <c r="F123" s="1">
        <f t="shared" si="30"/>
        <v>6.1917</v>
      </c>
      <c r="G123" s="1">
        <f t="shared" si="30"/>
        <v>6.917500000000001</v>
      </c>
      <c r="H123" s="1">
        <f t="shared" si="30"/>
        <v>12.504399999999999</v>
      </c>
      <c r="I123" s="21">
        <f t="shared" si="30"/>
        <v>122.34700000000001</v>
      </c>
      <c r="J123" s="1">
        <f t="shared" si="30"/>
        <v>8.8156</v>
      </c>
      <c r="K123" s="1">
        <f t="shared" si="30"/>
        <v>7.419700000000001</v>
      </c>
      <c r="L123" s="97">
        <f t="shared" si="30"/>
        <v>295.6195</v>
      </c>
      <c r="M123" s="97">
        <f aca="true" t="shared" si="31" ref="M123:O124">+M101+M103+M105+M107+M109+M111+M113+M115+M117+M119+M121</f>
        <v>38.534699999999994</v>
      </c>
      <c r="N123" s="97">
        <f t="shared" si="31"/>
        <v>25.886699999999998</v>
      </c>
      <c r="O123" s="5">
        <f t="shared" si="31"/>
        <v>265.36830000000003</v>
      </c>
      <c r="P123" s="8">
        <f>SUM(D123:O123)</f>
        <v>945.9412</v>
      </c>
    </row>
    <row r="124" spans="1:16" s="46" customFormat="1" ht="18.75">
      <c r="A124" s="59"/>
      <c r="B124" s="487"/>
      <c r="C124" s="58" t="s">
        <v>18</v>
      </c>
      <c r="D124" s="41">
        <f aca="true" t="shared" si="32" ref="D124:L124">+D102+D104+D106+D108+D110+D112+D114+D116+D118+D120+D122</f>
        <v>28211.878</v>
      </c>
      <c r="E124" s="41">
        <f t="shared" si="32"/>
        <v>3484.305</v>
      </c>
      <c r="F124" s="2">
        <f t="shared" si="32"/>
        <v>4142.321</v>
      </c>
      <c r="G124" s="2">
        <f t="shared" si="32"/>
        <v>4532.059</v>
      </c>
      <c r="H124" s="2">
        <f t="shared" si="32"/>
        <v>7049.735</v>
      </c>
      <c r="I124" s="27">
        <f t="shared" si="32"/>
        <v>19822.872999999996</v>
      </c>
      <c r="J124" s="2">
        <f t="shared" si="32"/>
        <v>4811.945</v>
      </c>
      <c r="K124" s="2">
        <f t="shared" si="32"/>
        <v>3691.6589999999997</v>
      </c>
      <c r="L124" s="41">
        <f t="shared" si="32"/>
        <v>22804.683</v>
      </c>
      <c r="M124" s="41">
        <f t="shared" si="31"/>
        <v>9774.984999999999</v>
      </c>
      <c r="N124" s="41">
        <f t="shared" si="31"/>
        <v>8214.262</v>
      </c>
      <c r="O124" s="41">
        <f t="shared" si="31"/>
        <v>62243.301</v>
      </c>
      <c r="P124" s="9">
        <f>SUM(D124:O124)</f>
        <v>178784.00600000002</v>
      </c>
    </row>
    <row r="125" spans="1:16" ht="18.75">
      <c r="A125" s="53" t="s">
        <v>0</v>
      </c>
      <c r="B125" s="488" t="s">
        <v>74</v>
      </c>
      <c r="C125" s="65" t="s">
        <v>16</v>
      </c>
      <c r="D125" s="158"/>
      <c r="E125" s="158"/>
      <c r="F125" s="136"/>
      <c r="G125" s="124"/>
      <c r="H125" s="301"/>
      <c r="I125" s="187"/>
      <c r="J125" s="153"/>
      <c r="K125" s="124"/>
      <c r="L125" s="124"/>
      <c r="M125" s="158"/>
      <c r="N125" s="158"/>
      <c r="O125" s="124"/>
      <c r="P125" s="8">
        <f t="shared" si="29"/>
        <v>0</v>
      </c>
    </row>
    <row r="126" spans="1:16" ht="18.75">
      <c r="A126" s="53" t="s">
        <v>0</v>
      </c>
      <c r="B126" s="489"/>
      <c r="C126" s="58" t="s">
        <v>18</v>
      </c>
      <c r="D126" s="159"/>
      <c r="E126" s="159"/>
      <c r="F126" s="137"/>
      <c r="G126" s="125"/>
      <c r="H126" s="302"/>
      <c r="I126" s="188"/>
      <c r="J126" s="155"/>
      <c r="K126" s="125"/>
      <c r="L126" s="125"/>
      <c r="M126" s="159"/>
      <c r="N126" s="159"/>
      <c r="O126" s="125"/>
      <c r="P126" s="9">
        <f t="shared" si="29"/>
        <v>0</v>
      </c>
    </row>
    <row r="127" spans="1:16" ht="18.75">
      <c r="A127" s="53" t="s">
        <v>75</v>
      </c>
      <c r="B127" s="488" t="s">
        <v>76</v>
      </c>
      <c r="C127" s="65" t="s">
        <v>16</v>
      </c>
      <c r="D127" s="158"/>
      <c r="E127" s="158"/>
      <c r="F127" s="136"/>
      <c r="G127" s="124"/>
      <c r="H127" s="301"/>
      <c r="I127" s="187"/>
      <c r="J127" s="153"/>
      <c r="K127" s="124"/>
      <c r="L127" s="124"/>
      <c r="M127" s="158"/>
      <c r="N127" s="158"/>
      <c r="O127" s="124"/>
      <c r="P127" s="8">
        <f t="shared" si="29"/>
        <v>0</v>
      </c>
    </row>
    <row r="128" spans="1:16" ht="18.75">
      <c r="A128" s="60"/>
      <c r="B128" s="489"/>
      <c r="C128" s="58" t="s">
        <v>18</v>
      </c>
      <c r="D128" s="159"/>
      <c r="E128" s="159"/>
      <c r="F128" s="137"/>
      <c r="G128" s="125"/>
      <c r="H128" s="302"/>
      <c r="I128" s="188"/>
      <c r="J128" s="155"/>
      <c r="K128" s="125"/>
      <c r="L128" s="125"/>
      <c r="M128" s="159"/>
      <c r="N128" s="159"/>
      <c r="O128" s="125"/>
      <c r="P128" s="9">
        <f t="shared" si="29"/>
        <v>0</v>
      </c>
    </row>
    <row r="129" spans="1:16" ht="18.75">
      <c r="A129" s="53" t="s">
        <v>77</v>
      </c>
      <c r="B129" s="465" t="s">
        <v>20</v>
      </c>
      <c r="C129" s="56" t="s">
        <v>16</v>
      </c>
      <c r="D129" s="166"/>
      <c r="E129" s="166"/>
      <c r="F129" s="142">
        <v>0.01</v>
      </c>
      <c r="G129" s="133"/>
      <c r="H129" s="319"/>
      <c r="I129" s="190"/>
      <c r="J129" s="157"/>
      <c r="K129" s="133"/>
      <c r="L129" s="133"/>
      <c r="M129" s="166"/>
      <c r="N129" s="166"/>
      <c r="O129" s="133"/>
      <c r="P129" s="13">
        <f t="shared" si="29"/>
        <v>0.01</v>
      </c>
    </row>
    <row r="130" spans="1:16" ht="18.75">
      <c r="A130" s="60"/>
      <c r="B130" s="467" t="s">
        <v>78</v>
      </c>
      <c r="C130" s="65" t="s">
        <v>79</v>
      </c>
      <c r="D130" s="158"/>
      <c r="E130" s="158"/>
      <c r="F130" s="136"/>
      <c r="G130" s="124"/>
      <c r="H130" s="301"/>
      <c r="I130" s="187"/>
      <c r="J130" s="153"/>
      <c r="K130" s="124"/>
      <c r="L130" s="124"/>
      <c r="M130" s="158"/>
      <c r="N130" s="158"/>
      <c r="O130" s="124"/>
      <c r="P130" s="8">
        <f t="shared" si="29"/>
        <v>0</v>
      </c>
    </row>
    <row r="131" spans="1:16" ht="18.75">
      <c r="A131" s="53" t="s">
        <v>23</v>
      </c>
      <c r="B131" s="27"/>
      <c r="C131" s="58" t="s">
        <v>18</v>
      </c>
      <c r="D131" s="159"/>
      <c r="E131" s="159"/>
      <c r="F131" s="137">
        <v>12.6</v>
      </c>
      <c r="G131" s="125"/>
      <c r="H131" s="300"/>
      <c r="I131" s="39"/>
      <c r="J131" s="155"/>
      <c r="K131" s="125"/>
      <c r="L131" s="125"/>
      <c r="M131" s="159"/>
      <c r="N131" s="159"/>
      <c r="O131" s="125"/>
      <c r="P131" s="9">
        <f aca="true" t="shared" si="33" ref="P131:P137">SUM(D131:O131)</f>
        <v>12.6</v>
      </c>
    </row>
    <row r="132" spans="1:16" s="46" customFormat="1" ht="18.75">
      <c r="A132" s="60"/>
      <c r="B132" s="66" t="s">
        <v>0</v>
      </c>
      <c r="C132" s="56" t="s">
        <v>16</v>
      </c>
      <c r="D132" s="4">
        <f aca="true" t="shared" si="34" ref="D132:L132">+D125+D127+D129</f>
        <v>0</v>
      </c>
      <c r="E132" s="4">
        <f t="shared" si="34"/>
        <v>0</v>
      </c>
      <c r="F132" s="3">
        <f t="shared" si="34"/>
        <v>0.01</v>
      </c>
      <c r="G132" s="3">
        <f t="shared" si="34"/>
        <v>0</v>
      </c>
      <c r="H132" s="3">
        <f t="shared" si="34"/>
        <v>0</v>
      </c>
      <c r="I132" s="466">
        <f t="shared" si="34"/>
        <v>0</v>
      </c>
      <c r="J132" s="3">
        <f t="shared" si="34"/>
        <v>0</v>
      </c>
      <c r="K132" s="3">
        <f t="shared" si="34"/>
        <v>0</v>
      </c>
      <c r="L132" s="4">
        <f t="shared" si="34"/>
        <v>0</v>
      </c>
      <c r="M132" s="4">
        <f>+M125+M127+M129</f>
        <v>0</v>
      </c>
      <c r="N132" s="4">
        <f>+N125+N127+N129</f>
        <v>0</v>
      </c>
      <c r="O132" s="4">
        <f>+O125+O127+O129</f>
        <v>0</v>
      </c>
      <c r="P132" s="13">
        <f t="shared" si="33"/>
        <v>0.01</v>
      </c>
    </row>
    <row r="133" spans="1:16" s="46" customFormat="1" ht="18.75">
      <c r="A133" s="60"/>
      <c r="B133" s="67" t="s">
        <v>107</v>
      </c>
      <c r="C133" s="65" t="s">
        <v>79</v>
      </c>
      <c r="D133" s="5">
        <f aca="true" t="shared" si="35" ref="D133:L133">D130</f>
        <v>0</v>
      </c>
      <c r="E133" s="5">
        <f t="shared" si="35"/>
        <v>0</v>
      </c>
      <c r="F133" s="1">
        <f t="shared" si="35"/>
        <v>0</v>
      </c>
      <c r="G133" s="1">
        <f t="shared" si="35"/>
        <v>0</v>
      </c>
      <c r="H133" s="1">
        <f t="shared" si="35"/>
        <v>0</v>
      </c>
      <c r="I133" s="28">
        <f t="shared" si="35"/>
        <v>0</v>
      </c>
      <c r="J133" s="1">
        <f t="shared" si="35"/>
        <v>0</v>
      </c>
      <c r="K133" s="1">
        <f t="shared" si="35"/>
        <v>0</v>
      </c>
      <c r="L133" s="5">
        <f t="shared" si="35"/>
        <v>0</v>
      </c>
      <c r="M133" s="5">
        <f>M130</f>
        <v>0</v>
      </c>
      <c r="N133" s="5">
        <f>N130</f>
        <v>0</v>
      </c>
      <c r="O133" s="5">
        <f>O130</f>
        <v>0</v>
      </c>
      <c r="P133" s="8">
        <f t="shared" si="33"/>
        <v>0</v>
      </c>
    </row>
    <row r="134" spans="1:16" s="46" customFormat="1" ht="18.75">
      <c r="A134" s="59"/>
      <c r="B134" s="2"/>
      <c r="C134" s="58" t="s">
        <v>18</v>
      </c>
      <c r="D134" s="41">
        <f aca="true" t="shared" si="36" ref="D134:L134">+D126+D128+D131</f>
        <v>0</v>
      </c>
      <c r="E134" s="41">
        <f t="shared" si="36"/>
        <v>0</v>
      </c>
      <c r="F134" s="2">
        <f t="shared" si="36"/>
        <v>12.6</v>
      </c>
      <c r="G134" s="2">
        <f t="shared" si="36"/>
        <v>0</v>
      </c>
      <c r="H134" s="2">
        <f t="shared" si="36"/>
        <v>0</v>
      </c>
      <c r="I134" s="27">
        <f t="shared" si="36"/>
        <v>0</v>
      </c>
      <c r="J134" s="2">
        <f t="shared" si="36"/>
        <v>0</v>
      </c>
      <c r="K134" s="2">
        <f t="shared" si="36"/>
        <v>0</v>
      </c>
      <c r="L134" s="41">
        <f t="shared" si="36"/>
        <v>0</v>
      </c>
      <c r="M134" s="41">
        <f>+M126+M128+M131</f>
        <v>0</v>
      </c>
      <c r="N134" s="41">
        <f>+N126+N128+N131</f>
        <v>0</v>
      </c>
      <c r="O134" s="41">
        <f>+O126+O128+O131</f>
        <v>0</v>
      </c>
      <c r="P134" s="9">
        <f t="shared" si="33"/>
        <v>12.6</v>
      </c>
    </row>
    <row r="135" spans="1:16" s="84" customFormat="1" ht="18.75">
      <c r="A135" s="68"/>
      <c r="B135" s="69" t="s">
        <v>0</v>
      </c>
      <c r="C135" s="70" t="s">
        <v>16</v>
      </c>
      <c r="D135" s="167">
        <v>852.2974</v>
      </c>
      <c r="E135" s="167">
        <f aca="true" t="shared" si="37" ref="E135:O135">E132+E123+E99</f>
        <v>477.8633</v>
      </c>
      <c r="F135" s="176">
        <f t="shared" si="37"/>
        <v>1009.5286</v>
      </c>
      <c r="G135" s="134">
        <f t="shared" si="37"/>
        <v>2020.34372</v>
      </c>
      <c r="H135" s="184">
        <v>3340.7373</v>
      </c>
      <c r="I135" s="134">
        <f t="shared" si="37"/>
        <v>2242.7244</v>
      </c>
      <c r="J135" s="134">
        <v>2068.3431</v>
      </c>
      <c r="K135" s="134">
        <f t="shared" si="37"/>
        <v>2437.4458</v>
      </c>
      <c r="L135" s="134">
        <f t="shared" si="37"/>
        <v>2396.1529499999997</v>
      </c>
      <c r="M135" s="167">
        <f t="shared" si="37"/>
        <v>1181.3926499999998</v>
      </c>
      <c r="N135" s="167">
        <f t="shared" si="37"/>
        <v>1933.90345</v>
      </c>
      <c r="O135" s="167">
        <f t="shared" si="37"/>
        <v>642.6441299999999</v>
      </c>
      <c r="P135" s="14">
        <f t="shared" si="33"/>
        <v>20603.376800000002</v>
      </c>
    </row>
    <row r="136" spans="1:16" s="84" customFormat="1" ht="18.75">
      <c r="A136" s="68"/>
      <c r="B136" s="72" t="s">
        <v>226</v>
      </c>
      <c r="C136" s="73" t="s">
        <v>79</v>
      </c>
      <c r="D136" s="161">
        <v>0</v>
      </c>
      <c r="E136" s="161">
        <f aca="true" t="shared" si="38" ref="E136:O136">E133</f>
        <v>0</v>
      </c>
      <c r="F136" s="177">
        <f t="shared" si="38"/>
        <v>0</v>
      </c>
      <c r="G136" s="127">
        <f t="shared" si="38"/>
        <v>0</v>
      </c>
      <c r="H136" s="185">
        <v>0</v>
      </c>
      <c r="I136" s="127">
        <f t="shared" si="38"/>
        <v>0</v>
      </c>
      <c r="J136" s="127">
        <v>0</v>
      </c>
      <c r="K136" s="127">
        <f t="shared" si="38"/>
        <v>0</v>
      </c>
      <c r="L136" s="127">
        <f t="shared" si="38"/>
        <v>0</v>
      </c>
      <c r="M136" s="161">
        <f t="shared" si="38"/>
        <v>0</v>
      </c>
      <c r="N136" s="161">
        <f t="shared" si="38"/>
        <v>0</v>
      </c>
      <c r="O136" s="161">
        <f t="shared" si="38"/>
        <v>0</v>
      </c>
      <c r="P136" s="15">
        <f t="shared" si="33"/>
        <v>0</v>
      </c>
    </row>
    <row r="137" spans="1:16" s="84" customFormat="1" ht="19.5" thickBot="1">
      <c r="A137" s="74"/>
      <c r="B137" s="75"/>
      <c r="C137" s="76" t="s">
        <v>18</v>
      </c>
      <c r="D137" s="168">
        <v>339854.984</v>
      </c>
      <c r="E137" s="168">
        <f aca="true" t="shared" si="39" ref="E137:O137">E134+E124+E100</f>
        <v>264478.83800000005</v>
      </c>
      <c r="F137" s="178">
        <f t="shared" si="39"/>
        <v>517465.31200000003</v>
      </c>
      <c r="G137" s="135">
        <f t="shared" si="39"/>
        <v>1028854.447</v>
      </c>
      <c r="H137" s="186">
        <v>1697642.0820000002</v>
      </c>
      <c r="I137" s="135">
        <f t="shared" si="39"/>
        <v>1065483.606</v>
      </c>
      <c r="J137" s="135">
        <v>1061313.885</v>
      </c>
      <c r="K137" s="135">
        <f t="shared" si="39"/>
        <v>1157717.558</v>
      </c>
      <c r="L137" s="135">
        <f t="shared" si="39"/>
        <v>989248.642</v>
      </c>
      <c r="M137" s="168">
        <f t="shared" si="39"/>
        <v>711305.7829999999</v>
      </c>
      <c r="N137" s="168">
        <f t="shared" si="39"/>
        <v>1061219.9800000002</v>
      </c>
      <c r="O137" s="168">
        <f t="shared" si="39"/>
        <v>348213.30299999996</v>
      </c>
      <c r="P137" s="7">
        <f t="shared" si="33"/>
        <v>10242798.42</v>
      </c>
    </row>
    <row r="138" spans="15:16" ht="18.75">
      <c r="O138" s="77"/>
      <c r="P138" s="78" t="s">
        <v>92</v>
      </c>
    </row>
    <row r="141" spans="6:12" ht="18.75">
      <c r="F141" s="82"/>
      <c r="G141" s="82"/>
      <c r="H141" s="82"/>
      <c r="I141" s="82"/>
      <c r="J141" s="82"/>
      <c r="K141" s="82"/>
      <c r="L141" s="82"/>
    </row>
    <row r="142" spans="6:12" ht="18.75">
      <c r="F142" s="82"/>
      <c r="G142" s="82"/>
      <c r="H142" s="82"/>
      <c r="I142" s="82"/>
      <c r="J142" s="82"/>
      <c r="K142" s="82"/>
      <c r="L142" s="82"/>
    </row>
    <row r="143" spans="6:12" ht="18.75">
      <c r="F143" s="82"/>
      <c r="G143" s="82"/>
      <c r="H143" s="82"/>
      <c r="I143" s="82"/>
      <c r="J143" s="82"/>
      <c r="K143" s="82"/>
      <c r="L143" s="82"/>
    </row>
    <row r="144" spans="6:12" ht="18.75">
      <c r="F144" s="82"/>
      <c r="G144" s="82"/>
      <c r="H144" s="82"/>
      <c r="I144" s="82"/>
      <c r="J144" s="82"/>
      <c r="K144" s="82"/>
      <c r="L144" s="82"/>
    </row>
    <row r="145" spans="6:12" ht="18.75">
      <c r="F145" s="82"/>
      <c r="G145" s="82"/>
      <c r="H145" s="82"/>
      <c r="I145" s="82"/>
      <c r="J145" s="82"/>
      <c r="K145" s="82"/>
      <c r="L145" s="82"/>
    </row>
    <row r="146" spans="6:12" ht="18.75">
      <c r="F146" s="82"/>
      <c r="G146" s="82"/>
      <c r="H146" s="82"/>
      <c r="I146" s="82"/>
      <c r="J146" s="82"/>
      <c r="K146" s="82"/>
      <c r="L146" s="82"/>
    </row>
    <row r="147" spans="6:12" ht="18.75">
      <c r="F147" s="82"/>
      <c r="G147" s="82"/>
      <c r="H147" s="82"/>
      <c r="I147" s="82"/>
      <c r="J147" s="82"/>
      <c r="K147" s="82"/>
      <c r="L147" s="82"/>
    </row>
    <row r="148" spans="6:12" ht="18.75">
      <c r="F148" s="82"/>
      <c r="G148" s="82"/>
      <c r="H148" s="82"/>
      <c r="I148" s="82"/>
      <c r="J148" s="82"/>
      <c r="K148" s="82"/>
      <c r="L148" s="82"/>
    </row>
    <row r="149" spans="6:12" ht="18.75">
      <c r="F149" s="82"/>
      <c r="G149" s="82"/>
      <c r="H149" s="82"/>
      <c r="I149" s="82"/>
      <c r="J149" s="82"/>
      <c r="K149" s="82"/>
      <c r="L149" s="82"/>
    </row>
    <row r="150" spans="6:12" ht="18.75">
      <c r="F150" s="82"/>
      <c r="G150" s="82"/>
      <c r="H150" s="82"/>
      <c r="I150" s="82"/>
      <c r="J150" s="82"/>
      <c r="K150" s="82"/>
      <c r="L150" s="82"/>
    </row>
    <row r="151" spans="6:12" ht="18.75">
      <c r="F151" s="82"/>
      <c r="G151" s="82"/>
      <c r="H151" s="82"/>
      <c r="I151" s="82"/>
      <c r="J151" s="82"/>
      <c r="K151" s="82"/>
      <c r="L151" s="82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horizontalDpi="600" verticalDpi="600" orientation="landscape" paperSize="12" scale="50" r:id="rId1"/>
  <rowBreaks count="1" manualBreakCount="1"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25" zoomScaleNormal="50" zoomScaleSheetLayoutView="2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10" width="20.50390625" style="82" customWidth="1"/>
    <col min="11" max="15" width="20.50390625" style="11" customWidth="1"/>
    <col min="16" max="16" width="23.00390625" style="45" customWidth="1"/>
    <col min="17" max="16384" width="9.00390625" style="46" customWidth="1"/>
  </cols>
  <sheetData>
    <row r="1" ht="18.75">
      <c r="B1" s="44" t="s">
        <v>0</v>
      </c>
    </row>
    <row r="2" spans="1:15" ht="19.5" thickBot="1">
      <c r="A2" s="12"/>
      <c r="B2" s="47" t="s">
        <v>81</v>
      </c>
      <c r="C2" s="12"/>
      <c r="O2" s="12" t="s">
        <v>90</v>
      </c>
    </row>
    <row r="3" spans="1:16" ht="18.75">
      <c r="A3" s="48"/>
      <c r="B3" s="49"/>
      <c r="C3" s="80"/>
      <c r="D3" s="245" t="s">
        <v>2</v>
      </c>
      <c r="E3" s="328" t="s">
        <v>3</v>
      </c>
      <c r="F3" s="245" t="s">
        <v>4</v>
      </c>
      <c r="G3" s="243" t="s">
        <v>5</v>
      </c>
      <c r="H3" s="245" t="s">
        <v>6</v>
      </c>
      <c r="I3" s="399" t="s">
        <v>7</v>
      </c>
      <c r="J3" s="375" t="s">
        <v>8</v>
      </c>
      <c r="K3" s="243" t="s">
        <v>9</v>
      </c>
      <c r="L3" s="245" t="s">
        <v>10</v>
      </c>
      <c r="M3" s="243" t="s">
        <v>11</v>
      </c>
      <c r="N3" s="245" t="s">
        <v>12</v>
      </c>
      <c r="O3" s="243" t="s">
        <v>13</v>
      </c>
      <c r="P3" s="245" t="s">
        <v>14</v>
      </c>
    </row>
    <row r="4" spans="1:16" ht="18.75">
      <c r="A4" s="53" t="s">
        <v>0</v>
      </c>
      <c r="B4" s="488" t="s">
        <v>15</v>
      </c>
      <c r="C4" s="288" t="s">
        <v>16</v>
      </c>
      <c r="D4" s="234">
        <v>0.1308</v>
      </c>
      <c r="E4" s="329">
        <v>0.066</v>
      </c>
      <c r="F4" s="292">
        <v>0.013</v>
      </c>
      <c r="G4" s="250"/>
      <c r="H4" s="249">
        <v>0</v>
      </c>
      <c r="I4" s="406">
        <v>0.02</v>
      </c>
      <c r="J4" s="376">
        <v>0.2543</v>
      </c>
      <c r="K4" s="236">
        <v>0.0608</v>
      </c>
      <c r="L4" s="234">
        <v>0.0955</v>
      </c>
      <c r="M4" s="238">
        <v>4.3888</v>
      </c>
      <c r="N4" s="240">
        <v>0.4975</v>
      </c>
      <c r="O4" s="236">
        <v>0.03</v>
      </c>
      <c r="P4" s="266">
        <f aca="true" t="shared" si="0" ref="P4:P9">SUM(D4:O4)</f>
        <v>5.556699999999999</v>
      </c>
    </row>
    <row r="5" spans="1:16" ht="18.75">
      <c r="A5" s="54" t="s">
        <v>17</v>
      </c>
      <c r="B5" s="489"/>
      <c r="C5" s="55" t="s">
        <v>18</v>
      </c>
      <c r="D5" s="114">
        <v>16.682</v>
      </c>
      <c r="E5" s="114">
        <v>37.086</v>
      </c>
      <c r="F5" s="330">
        <v>16.089</v>
      </c>
      <c r="G5" s="251"/>
      <c r="H5" s="248">
        <v>4.868</v>
      </c>
      <c r="I5" s="237">
        <v>10.609</v>
      </c>
      <c r="J5" s="377">
        <v>62.997</v>
      </c>
      <c r="K5" s="225">
        <v>17.747</v>
      </c>
      <c r="L5" s="235">
        <v>8.011</v>
      </c>
      <c r="M5" s="237">
        <v>1470.606</v>
      </c>
      <c r="N5" s="363">
        <v>60.383</v>
      </c>
      <c r="O5" s="225">
        <v>4.169</v>
      </c>
      <c r="P5" s="267">
        <f t="shared" si="0"/>
        <v>1709.247</v>
      </c>
    </row>
    <row r="6" spans="1:16" ht="18.75">
      <c r="A6" s="54" t="s">
        <v>19</v>
      </c>
      <c r="B6" s="56" t="s">
        <v>20</v>
      </c>
      <c r="C6" s="57" t="s">
        <v>16</v>
      </c>
      <c r="D6" s="113">
        <v>1.252</v>
      </c>
      <c r="E6" s="113"/>
      <c r="F6" s="292"/>
      <c r="G6" s="250"/>
      <c r="H6" s="249">
        <v>0</v>
      </c>
      <c r="I6" s="238">
        <v>0.0145</v>
      </c>
      <c r="J6" s="376">
        <v>0.024</v>
      </c>
      <c r="K6" s="236">
        <v>0.075</v>
      </c>
      <c r="L6" s="234"/>
      <c r="M6" s="238">
        <v>0.015</v>
      </c>
      <c r="N6" s="240">
        <v>1.039</v>
      </c>
      <c r="O6" s="236">
        <v>0.311</v>
      </c>
      <c r="P6" s="266">
        <f t="shared" si="0"/>
        <v>2.7304999999999997</v>
      </c>
    </row>
    <row r="7" spans="1:16" ht="18.75">
      <c r="A7" s="54" t="s">
        <v>21</v>
      </c>
      <c r="B7" s="58" t="s">
        <v>22</v>
      </c>
      <c r="C7" s="289" t="s">
        <v>18</v>
      </c>
      <c r="D7" s="225">
        <v>7.712</v>
      </c>
      <c r="E7" s="114"/>
      <c r="F7" s="330"/>
      <c r="G7" s="251"/>
      <c r="H7" s="248">
        <v>0.872</v>
      </c>
      <c r="I7" s="237">
        <v>1.703</v>
      </c>
      <c r="J7" s="377">
        <v>0.321</v>
      </c>
      <c r="K7" s="225">
        <v>1.414</v>
      </c>
      <c r="L7" s="235"/>
      <c r="M7" s="237">
        <v>0.179</v>
      </c>
      <c r="N7" s="363">
        <v>16.364</v>
      </c>
      <c r="O7" s="225">
        <v>3.54</v>
      </c>
      <c r="P7" s="267">
        <f t="shared" si="0"/>
        <v>32.105</v>
      </c>
    </row>
    <row r="8" spans="1:16" ht="18.75">
      <c r="A8" s="53" t="s">
        <v>23</v>
      </c>
      <c r="B8" s="486" t="s">
        <v>114</v>
      </c>
      <c r="C8" s="288" t="s">
        <v>16</v>
      </c>
      <c r="D8" s="322">
        <f aca="true" t="shared" si="1" ref="D8:I8">+D4+D6</f>
        <v>1.3828</v>
      </c>
      <c r="E8" s="320">
        <f t="shared" si="1"/>
        <v>0.066</v>
      </c>
      <c r="F8" s="266">
        <f t="shared" si="1"/>
        <v>0.013</v>
      </c>
      <c r="G8" s="320">
        <f t="shared" si="1"/>
        <v>0</v>
      </c>
      <c r="H8" s="266">
        <f t="shared" si="1"/>
        <v>0</v>
      </c>
      <c r="I8" s="353">
        <f t="shared" si="1"/>
        <v>0.0345</v>
      </c>
      <c r="J8" s="270">
        <f aca="true" t="shared" si="2" ref="J8:L9">+J4+J6</f>
        <v>0.27830000000000005</v>
      </c>
      <c r="K8" s="320">
        <f t="shared" si="2"/>
        <v>0.1358</v>
      </c>
      <c r="L8" s="270">
        <f t="shared" si="2"/>
        <v>0.0955</v>
      </c>
      <c r="M8" s="353">
        <f aca="true" t="shared" si="3" ref="M8:O9">+M4+M6</f>
        <v>4.4037999999999995</v>
      </c>
      <c r="N8" s="270">
        <f t="shared" si="3"/>
        <v>1.5365</v>
      </c>
      <c r="O8" s="353">
        <f t="shared" si="3"/>
        <v>0.34099999999999997</v>
      </c>
      <c r="P8" s="266">
        <f t="shared" si="0"/>
        <v>8.287199999999999</v>
      </c>
    </row>
    <row r="9" spans="1:16" ht="18.75">
      <c r="A9" s="59"/>
      <c r="B9" s="487"/>
      <c r="C9" s="321" t="s">
        <v>18</v>
      </c>
      <c r="D9" s="267">
        <f aca="true" t="shared" si="4" ref="D9:I9">+D5+D7</f>
        <v>24.394</v>
      </c>
      <c r="E9" s="64">
        <f t="shared" si="4"/>
        <v>37.086</v>
      </c>
      <c r="F9" s="267">
        <f t="shared" si="4"/>
        <v>16.089</v>
      </c>
      <c r="G9" s="64">
        <f t="shared" si="4"/>
        <v>0</v>
      </c>
      <c r="H9" s="267">
        <f t="shared" si="4"/>
        <v>5.74</v>
      </c>
      <c r="I9" s="354">
        <f t="shared" si="4"/>
        <v>12.312</v>
      </c>
      <c r="J9" s="355">
        <f t="shared" si="2"/>
        <v>63.318</v>
      </c>
      <c r="K9" s="64">
        <f t="shared" si="2"/>
        <v>19.161</v>
      </c>
      <c r="L9" s="355">
        <f t="shared" si="2"/>
        <v>8.011</v>
      </c>
      <c r="M9" s="354">
        <f t="shared" si="3"/>
        <v>1470.785</v>
      </c>
      <c r="N9" s="355">
        <f t="shared" si="3"/>
        <v>76.747</v>
      </c>
      <c r="O9" s="354">
        <f t="shared" si="3"/>
        <v>7.709</v>
      </c>
      <c r="P9" s="267">
        <f t="shared" si="0"/>
        <v>1741.352</v>
      </c>
    </row>
    <row r="10" spans="1:16" ht="18.75">
      <c r="A10" s="482" t="s">
        <v>25</v>
      </c>
      <c r="B10" s="483"/>
      <c r="C10" s="288" t="s">
        <v>16</v>
      </c>
      <c r="D10" s="234">
        <v>0.364</v>
      </c>
      <c r="E10" s="236">
        <v>0.715</v>
      </c>
      <c r="F10" s="292">
        <v>0.0176</v>
      </c>
      <c r="G10" s="250">
        <v>0.3131</v>
      </c>
      <c r="H10" s="249">
        <v>2.8137</v>
      </c>
      <c r="I10" s="238">
        <v>948.3185</v>
      </c>
      <c r="J10" s="376">
        <v>3377.3111</v>
      </c>
      <c r="K10" s="236">
        <v>4393.6302</v>
      </c>
      <c r="L10" s="234">
        <v>6572.8845</v>
      </c>
      <c r="M10" s="238">
        <v>3517.9668</v>
      </c>
      <c r="N10" s="240">
        <v>944.9827</v>
      </c>
      <c r="O10" s="236">
        <v>0.4391</v>
      </c>
      <c r="P10" s="266">
        <f aca="true" t="shared" si="5" ref="P10:P61">SUM(D10:O10)</f>
        <v>19759.756299999997</v>
      </c>
    </row>
    <row r="11" spans="1:16" ht="18.75">
      <c r="A11" s="484"/>
      <c r="B11" s="485"/>
      <c r="C11" s="321" t="s">
        <v>18</v>
      </c>
      <c r="D11" s="225">
        <v>103.28</v>
      </c>
      <c r="E11" s="114">
        <v>247.391</v>
      </c>
      <c r="F11" s="330">
        <v>10.047</v>
      </c>
      <c r="G11" s="251">
        <v>221.177</v>
      </c>
      <c r="H11" s="248">
        <v>1398.089</v>
      </c>
      <c r="I11" s="237">
        <v>291151.481</v>
      </c>
      <c r="J11" s="377">
        <v>1065024.313</v>
      </c>
      <c r="K11" s="225">
        <v>1687671.214</v>
      </c>
      <c r="L11" s="235">
        <v>1749229.737</v>
      </c>
      <c r="M11" s="237">
        <v>1330793.608</v>
      </c>
      <c r="N11" s="363">
        <v>513270.972</v>
      </c>
      <c r="O11" s="225">
        <v>83.918</v>
      </c>
      <c r="P11" s="267">
        <f t="shared" si="5"/>
        <v>6639205.227</v>
      </c>
    </row>
    <row r="12" spans="1:16" ht="18.75">
      <c r="A12" s="60"/>
      <c r="B12" s="488" t="s">
        <v>26</v>
      </c>
      <c r="C12" s="57" t="s">
        <v>16</v>
      </c>
      <c r="D12" s="113">
        <v>0.4385</v>
      </c>
      <c r="E12" s="113">
        <v>0.1364</v>
      </c>
      <c r="F12" s="292">
        <v>0.7448</v>
      </c>
      <c r="G12" s="250">
        <v>1.2888</v>
      </c>
      <c r="H12" s="249">
        <v>1.6612</v>
      </c>
      <c r="I12" s="238">
        <v>2.5524</v>
      </c>
      <c r="J12" s="376">
        <v>2.068</v>
      </c>
      <c r="K12" s="236">
        <v>0.2886</v>
      </c>
      <c r="L12" s="234">
        <v>0.26</v>
      </c>
      <c r="M12" s="238">
        <v>0.649</v>
      </c>
      <c r="N12" s="240">
        <v>0.1994</v>
      </c>
      <c r="O12" s="236">
        <v>0.1932</v>
      </c>
      <c r="P12" s="266">
        <f t="shared" si="5"/>
        <v>10.480300000000002</v>
      </c>
    </row>
    <row r="13" spans="1:16" ht="18.75">
      <c r="A13" s="53" t="s">
        <v>0</v>
      </c>
      <c r="B13" s="489"/>
      <c r="C13" s="55" t="s">
        <v>18</v>
      </c>
      <c r="D13" s="114">
        <v>1876.867</v>
      </c>
      <c r="E13" s="114">
        <v>256.916</v>
      </c>
      <c r="F13" s="330">
        <v>1710.734</v>
      </c>
      <c r="G13" s="251">
        <v>2902.872</v>
      </c>
      <c r="H13" s="248">
        <v>3517.478</v>
      </c>
      <c r="I13" s="237">
        <v>5068.283</v>
      </c>
      <c r="J13" s="377">
        <v>3365.941</v>
      </c>
      <c r="K13" s="225">
        <v>604.059</v>
      </c>
      <c r="L13" s="235">
        <v>470.201</v>
      </c>
      <c r="M13" s="237">
        <v>1286.292</v>
      </c>
      <c r="N13" s="363">
        <v>419.983</v>
      </c>
      <c r="O13" s="225">
        <v>698.712</v>
      </c>
      <c r="P13" s="267">
        <f t="shared" si="5"/>
        <v>22178.338</v>
      </c>
    </row>
    <row r="14" spans="1:16" ht="18.75">
      <c r="A14" s="54" t="s">
        <v>27</v>
      </c>
      <c r="B14" s="488" t="s">
        <v>28</v>
      </c>
      <c r="C14" s="57" t="s">
        <v>16</v>
      </c>
      <c r="D14" s="113">
        <v>5.3682</v>
      </c>
      <c r="E14" s="113">
        <v>0.0893</v>
      </c>
      <c r="F14" s="292">
        <v>0.0086</v>
      </c>
      <c r="G14" s="250">
        <v>0.0556</v>
      </c>
      <c r="H14" s="249">
        <v>0.8193</v>
      </c>
      <c r="I14" s="238">
        <v>2.5382</v>
      </c>
      <c r="J14" s="376">
        <v>1.21</v>
      </c>
      <c r="K14" s="236">
        <v>0.2593</v>
      </c>
      <c r="L14" s="234">
        <v>0.2315</v>
      </c>
      <c r="M14" s="238">
        <v>0.281</v>
      </c>
      <c r="N14" s="240">
        <v>1.3958</v>
      </c>
      <c r="O14" s="236">
        <v>1.4668</v>
      </c>
      <c r="P14" s="266">
        <f t="shared" si="5"/>
        <v>13.723600000000001</v>
      </c>
    </row>
    <row r="15" spans="1:16" ht="18.75">
      <c r="A15" s="54" t="s">
        <v>0</v>
      </c>
      <c r="B15" s="489"/>
      <c r="C15" s="55" t="s">
        <v>18</v>
      </c>
      <c r="D15" s="114">
        <v>6498.122</v>
      </c>
      <c r="E15" s="114">
        <v>63.063</v>
      </c>
      <c r="F15" s="330">
        <v>14.177</v>
      </c>
      <c r="G15" s="251">
        <v>73.726</v>
      </c>
      <c r="H15" s="248">
        <v>723.833</v>
      </c>
      <c r="I15" s="237">
        <v>2833.616</v>
      </c>
      <c r="J15" s="377">
        <v>1101.62</v>
      </c>
      <c r="K15" s="225">
        <v>271.276</v>
      </c>
      <c r="L15" s="235">
        <v>148.719</v>
      </c>
      <c r="M15" s="237">
        <v>260.29</v>
      </c>
      <c r="N15" s="363">
        <v>1258.315</v>
      </c>
      <c r="O15" s="225">
        <v>1937.722</v>
      </c>
      <c r="P15" s="267">
        <f t="shared" si="5"/>
        <v>15184.479</v>
      </c>
    </row>
    <row r="16" spans="1:16" ht="18.75">
      <c r="A16" s="54" t="s">
        <v>29</v>
      </c>
      <c r="B16" s="488" t="s">
        <v>30</v>
      </c>
      <c r="C16" s="57" t="s">
        <v>16</v>
      </c>
      <c r="D16" s="113">
        <v>88.6508</v>
      </c>
      <c r="E16" s="113">
        <v>35.6297</v>
      </c>
      <c r="F16" s="292">
        <v>55.2334</v>
      </c>
      <c r="G16" s="250">
        <v>39.5454</v>
      </c>
      <c r="H16" s="249">
        <v>48.2678</v>
      </c>
      <c r="I16" s="238">
        <v>114.2189</v>
      </c>
      <c r="J16" s="376">
        <v>377.6344</v>
      </c>
      <c r="K16" s="236">
        <v>184.0244</v>
      </c>
      <c r="L16" s="234">
        <v>22.9337</v>
      </c>
      <c r="M16" s="238">
        <v>45.5574</v>
      </c>
      <c r="N16" s="240">
        <v>49.2248</v>
      </c>
      <c r="O16" s="236">
        <v>87.7306</v>
      </c>
      <c r="P16" s="266">
        <f t="shared" si="5"/>
        <v>1148.6513000000002</v>
      </c>
    </row>
    <row r="17" spans="1:16" ht="18.75">
      <c r="A17" s="54"/>
      <c r="B17" s="489"/>
      <c r="C17" s="55" t="s">
        <v>18</v>
      </c>
      <c r="D17" s="114">
        <v>88114.289</v>
      </c>
      <c r="E17" s="114">
        <v>43530.55</v>
      </c>
      <c r="F17" s="330">
        <v>66306.571</v>
      </c>
      <c r="G17" s="251">
        <v>48975.666</v>
      </c>
      <c r="H17" s="248">
        <v>51532.004</v>
      </c>
      <c r="I17" s="237">
        <v>81445.911</v>
      </c>
      <c r="J17" s="377">
        <v>131318.744</v>
      </c>
      <c r="K17" s="225">
        <v>98061.663</v>
      </c>
      <c r="L17" s="235">
        <v>33987.061</v>
      </c>
      <c r="M17" s="237">
        <v>56682.407</v>
      </c>
      <c r="N17" s="363">
        <v>55989.906</v>
      </c>
      <c r="O17" s="225">
        <v>123286.85</v>
      </c>
      <c r="P17" s="267">
        <f t="shared" si="5"/>
        <v>879231.622</v>
      </c>
    </row>
    <row r="18" spans="1:16" ht="18.75">
      <c r="A18" s="54" t="s">
        <v>31</v>
      </c>
      <c r="B18" s="465" t="s">
        <v>108</v>
      </c>
      <c r="C18" s="57" t="s">
        <v>16</v>
      </c>
      <c r="D18" s="113">
        <v>3.0598</v>
      </c>
      <c r="E18" s="113">
        <v>1.3174</v>
      </c>
      <c r="F18" s="292">
        <v>2.0253</v>
      </c>
      <c r="G18" s="250">
        <v>8.0326</v>
      </c>
      <c r="H18" s="249">
        <v>3.8537</v>
      </c>
      <c r="I18" s="238">
        <v>98.0068</v>
      </c>
      <c r="J18" s="376">
        <v>128.4098</v>
      </c>
      <c r="K18" s="236">
        <v>34.0069</v>
      </c>
      <c r="L18" s="234">
        <v>39.1745</v>
      </c>
      <c r="M18" s="238">
        <v>1.2153</v>
      </c>
      <c r="N18" s="240">
        <v>3.062</v>
      </c>
      <c r="O18" s="236">
        <v>3.2422</v>
      </c>
      <c r="P18" s="266">
        <f t="shared" si="5"/>
        <v>325.4063000000001</v>
      </c>
    </row>
    <row r="19" spans="1:16" ht="18.75">
      <c r="A19" s="54"/>
      <c r="B19" s="55" t="s">
        <v>109</v>
      </c>
      <c r="C19" s="55" t="s">
        <v>18</v>
      </c>
      <c r="D19" s="114">
        <v>2919.892</v>
      </c>
      <c r="E19" s="114">
        <v>1402.28</v>
      </c>
      <c r="F19" s="330">
        <v>1419.61</v>
      </c>
      <c r="G19" s="251">
        <v>5759.463</v>
      </c>
      <c r="H19" s="248">
        <v>2631.078</v>
      </c>
      <c r="I19" s="237">
        <v>43054.703</v>
      </c>
      <c r="J19" s="377">
        <v>42045.972</v>
      </c>
      <c r="K19" s="225">
        <v>8674.136</v>
      </c>
      <c r="L19" s="235">
        <v>20286.743</v>
      </c>
      <c r="M19" s="237">
        <v>922.766</v>
      </c>
      <c r="N19" s="363">
        <v>2437.965</v>
      </c>
      <c r="O19" s="225">
        <v>2760.541</v>
      </c>
      <c r="P19" s="267">
        <f t="shared" si="5"/>
        <v>134315.149</v>
      </c>
    </row>
    <row r="20" spans="1:16" ht="18.75">
      <c r="A20" s="54" t="s">
        <v>23</v>
      </c>
      <c r="B20" s="488" t="s">
        <v>32</v>
      </c>
      <c r="C20" s="57" t="s">
        <v>16</v>
      </c>
      <c r="D20" s="113">
        <v>99.3378</v>
      </c>
      <c r="E20" s="113">
        <v>17.8278</v>
      </c>
      <c r="F20" s="292">
        <v>19.0089</v>
      </c>
      <c r="G20" s="250">
        <v>32.5255</v>
      </c>
      <c r="H20" s="249">
        <v>3.1372</v>
      </c>
      <c r="I20" s="238">
        <v>2138.2349</v>
      </c>
      <c r="J20" s="376">
        <v>1893.8318</v>
      </c>
      <c r="K20" s="236">
        <v>162.628</v>
      </c>
      <c r="L20" s="234">
        <v>6.5198</v>
      </c>
      <c r="M20" s="238">
        <v>140.0642</v>
      </c>
      <c r="N20" s="240">
        <v>630.4298</v>
      </c>
      <c r="O20" s="236">
        <v>120.2899</v>
      </c>
      <c r="P20" s="266">
        <f t="shared" si="5"/>
        <v>5263.8355999999985</v>
      </c>
    </row>
    <row r="21" spans="1:16" ht="18.75">
      <c r="A21" s="60"/>
      <c r="B21" s="489"/>
      <c r="C21" s="289" t="s">
        <v>18</v>
      </c>
      <c r="D21" s="225">
        <v>27211.727</v>
      </c>
      <c r="E21" s="114">
        <v>5744.081</v>
      </c>
      <c r="F21" s="330">
        <v>7118.783</v>
      </c>
      <c r="G21" s="251">
        <v>11788.458</v>
      </c>
      <c r="H21" s="248">
        <v>989.533</v>
      </c>
      <c r="I21" s="237">
        <v>520644.366</v>
      </c>
      <c r="J21" s="377">
        <v>427605.54</v>
      </c>
      <c r="K21" s="225">
        <v>47169.971</v>
      </c>
      <c r="L21" s="235">
        <v>2931.23</v>
      </c>
      <c r="M21" s="237">
        <v>56773.858</v>
      </c>
      <c r="N21" s="363">
        <v>253398.89</v>
      </c>
      <c r="O21" s="225">
        <v>42425.945</v>
      </c>
      <c r="P21" s="267">
        <f t="shared" si="5"/>
        <v>1403802.382</v>
      </c>
    </row>
    <row r="22" spans="1:16" ht="18.75">
      <c r="A22" s="60"/>
      <c r="B22" s="486" t="s">
        <v>114</v>
      </c>
      <c r="C22" s="288" t="s">
        <v>16</v>
      </c>
      <c r="D22" s="323">
        <f aca="true" t="shared" si="6" ref="D22:K22">+D12+D14+D16+D18+D20</f>
        <v>196.8551</v>
      </c>
      <c r="E22" s="320">
        <f t="shared" si="6"/>
        <v>55.000600000000006</v>
      </c>
      <c r="F22" s="266">
        <f t="shared" si="6"/>
        <v>77.021</v>
      </c>
      <c r="G22" s="320">
        <f t="shared" si="6"/>
        <v>81.4479</v>
      </c>
      <c r="H22" s="266">
        <f t="shared" si="6"/>
        <v>57.739200000000004</v>
      </c>
      <c r="I22" s="353">
        <f t="shared" si="6"/>
        <v>2355.5512</v>
      </c>
      <c r="J22" s="270">
        <f t="shared" si="6"/>
        <v>2403.154</v>
      </c>
      <c r="K22" s="320">
        <f t="shared" si="6"/>
        <v>381.2072</v>
      </c>
      <c r="L22" s="270">
        <f aca="true" t="shared" si="7" ref="L22:O23">+L12+L14+L16+L18+L20</f>
        <v>69.1195</v>
      </c>
      <c r="M22" s="353">
        <f t="shared" si="7"/>
        <v>187.7669</v>
      </c>
      <c r="N22" s="270">
        <v>684.3118</v>
      </c>
      <c r="O22" s="353">
        <f t="shared" si="7"/>
        <v>212.9227</v>
      </c>
      <c r="P22" s="266">
        <f>SUM(D22:O22)</f>
        <v>6762.0971</v>
      </c>
    </row>
    <row r="23" spans="1:16" ht="18.75">
      <c r="A23" s="59"/>
      <c r="B23" s="487"/>
      <c r="C23" s="321" t="s">
        <v>18</v>
      </c>
      <c r="D23" s="26">
        <f aca="true" t="shared" si="8" ref="D23:I23">+D13+D15+D17+D19+D21</f>
        <v>126620.89700000001</v>
      </c>
      <c r="E23" s="64">
        <f t="shared" si="8"/>
        <v>50996.89</v>
      </c>
      <c r="F23" s="267">
        <f t="shared" si="8"/>
        <v>76569.87499999999</v>
      </c>
      <c r="G23" s="64">
        <f t="shared" si="8"/>
        <v>69500.185</v>
      </c>
      <c r="H23" s="267">
        <f t="shared" si="8"/>
        <v>59393.92600000001</v>
      </c>
      <c r="I23" s="354">
        <f t="shared" si="8"/>
        <v>653046.879</v>
      </c>
      <c r="J23" s="355">
        <f>+J13+J15+J17+J19+J21</f>
        <v>605437.817</v>
      </c>
      <c r="K23" s="64">
        <f>+K13+K15+K17+K19+K21</f>
        <v>154781.105</v>
      </c>
      <c r="L23" s="355">
        <f t="shared" si="7"/>
        <v>57823.954000000005</v>
      </c>
      <c r="M23" s="354">
        <f t="shared" si="7"/>
        <v>115925.61300000001</v>
      </c>
      <c r="N23" s="355">
        <v>313505.059</v>
      </c>
      <c r="O23" s="354">
        <f t="shared" si="7"/>
        <v>171109.77</v>
      </c>
      <c r="P23" s="267">
        <f>SUM(D23:O23)</f>
        <v>2454711.9699999997</v>
      </c>
    </row>
    <row r="24" spans="1:16" ht="18.75">
      <c r="A24" s="53" t="s">
        <v>0</v>
      </c>
      <c r="B24" s="488" t="s">
        <v>33</v>
      </c>
      <c r="C24" s="57" t="s">
        <v>16</v>
      </c>
      <c r="D24" s="226">
        <v>206.4537</v>
      </c>
      <c r="E24" s="236">
        <v>206.2236</v>
      </c>
      <c r="F24" s="292">
        <v>161.1724</v>
      </c>
      <c r="G24" s="250">
        <v>141.7099</v>
      </c>
      <c r="H24" s="249">
        <v>135.1261</v>
      </c>
      <c r="I24" s="238">
        <v>95.0117</v>
      </c>
      <c r="J24" s="376">
        <v>123.7629</v>
      </c>
      <c r="K24" s="236">
        <v>176.6139</v>
      </c>
      <c r="L24" s="234">
        <v>191.5223</v>
      </c>
      <c r="M24" s="238">
        <v>174.0959</v>
      </c>
      <c r="N24" s="240">
        <v>280.2318</v>
      </c>
      <c r="O24" s="236">
        <v>288.6946</v>
      </c>
      <c r="P24" s="266">
        <f t="shared" si="5"/>
        <v>2180.6188</v>
      </c>
    </row>
    <row r="25" spans="1:16" ht="18.75">
      <c r="A25" s="54" t="s">
        <v>34</v>
      </c>
      <c r="B25" s="489"/>
      <c r="C25" s="55" t="s">
        <v>18</v>
      </c>
      <c r="D25" s="114">
        <v>180637.275</v>
      </c>
      <c r="E25" s="114">
        <v>198726.434</v>
      </c>
      <c r="F25" s="330">
        <v>179626.346</v>
      </c>
      <c r="G25" s="251">
        <v>148333.047</v>
      </c>
      <c r="H25" s="248">
        <v>136758.711</v>
      </c>
      <c r="I25" s="237">
        <v>97743.352</v>
      </c>
      <c r="J25" s="377">
        <v>113654.049</v>
      </c>
      <c r="K25" s="225">
        <v>126381.252</v>
      </c>
      <c r="L25" s="235">
        <v>129478.022</v>
      </c>
      <c r="M25" s="237">
        <v>160707.256</v>
      </c>
      <c r="N25" s="363">
        <v>215677.101</v>
      </c>
      <c r="O25" s="225">
        <v>236706.092</v>
      </c>
      <c r="P25" s="267">
        <f t="shared" si="5"/>
        <v>1924428.9370000004</v>
      </c>
    </row>
    <row r="26" spans="1:16" ht="18.75">
      <c r="A26" s="54" t="s">
        <v>35</v>
      </c>
      <c r="B26" s="56" t="s">
        <v>20</v>
      </c>
      <c r="C26" s="57" t="s">
        <v>16</v>
      </c>
      <c r="D26" s="113">
        <v>3.2152</v>
      </c>
      <c r="E26" s="113">
        <v>1.3134</v>
      </c>
      <c r="F26" s="292">
        <v>2.1823</v>
      </c>
      <c r="G26" s="250">
        <v>3.0984</v>
      </c>
      <c r="H26" s="249">
        <v>3.0028</v>
      </c>
      <c r="I26" s="238">
        <v>19.0751</v>
      </c>
      <c r="J26" s="376">
        <v>99.797</v>
      </c>
      <c r="K26" s="236">
        <v>256.638</v>
      </c>
      <c r="L26" s="234">
        <v>120.6721</v>
      </c>
      <c r="M26" s="238">
        <v>74.0084</v>
      </c>
      <c r="N26" s="240">
        <v>51.1857</v>
      </c>
      <c r="O26" s="236">
        <v>12.5332</v>
      </c>
      <c r="P26" s="266">
        <f t="shared" si="5"/>
        <v>646.7216</v>
      </c>
    </row>
    <row r="27" spans="1:16" ht="18.75">
      <c r="A27" s="54" t="s">
        <v>36</v>
      </c>
      <c r="B27" s="58" t="s">
        <v>110</v>
      </c>
      <c r="C27" s="55" t="s">
        <v>18</v>
      </c>
      <c r="D27" s="114">
        <v>2876.653</v>
      </c>
      <c r="E27" s="114">
        <v>1579.235</v>
      </c>
      <c r="F27" s="330">
        <v>951.109</v>
      </c>
      <c r="G27" s="251">
        <v>1195.931</v>
      </c>
      <c r="H27" s="248">
        <v>1628.932</v>
      </c>
      <c r="I27" s="237">
        <v>7199.269</v>
      </c>
      <c r="J27" s="377">
        <v>30069.952</v>
      </c>
      <c r="K27" s="225">
        <v>60660.919</v>
      </c>
      <c r="L27" s="235">
        <v>45075.005</v>
      </c>
      <c r="M27" s="237">
        <v>41242.762</v>
      </c>
      <c r="N27" s="363">
        <v>28301.524</v>
      </c>
      <c r="O27" s="225">
        <v>11206.696</v>
      </c>
      <c r="P27" s="267">
        <f t="shared" si="5"/>
        <v>231987.987</v>
      </c>
    </row>
    <row r="28" spans="1:16" ht="18.75">
      <c r="A28" s="53" t="s">
        <v>23</v>
      </c>
      <c r="B28" s="486" t="s">
        <v>114</v>
      </c>
      <c r="C28" s="244" t="s">
        <v>16</v>
      </c>
      <c r="D28" s="323">
        <f aca="true" t="shared" si="9" ref="D28:K28">+D24+D26</f>
        <v>209.6689</v>
      </c>
      <c r="E28" s="320">
        <f t="shared" si="9"/>
        <v>207.537</v>
      </c>
      <c r="F28" s="266">
        <f t="shared" si="9"/>
        <v>163.3547</v>
      </c>
      <c r="G28" s="320">
        <f t="shared" si="9"/>
        <v>144.8083</v>
      </c>
      <c r="H28" s="266">
        <f t="shared" si="9"/>
        <v>138.12890000000002</v>
      </c>
      <c r="I28" s="353">
        <f t="shared" si="9"/>
        <v>114.08680000000001</v>
      </c>
      <c r="J28" s="270">
        <f t="shared" si="9"/>
        <v>223.5599</v>
      </c>
      <c r="K28" s="320">
        <f t="shared" si="9"/>
        <v>433.2519</v>
      </c>
      <c r="L28" s="270">
        <f aca="true" t="shared" si="10" ref="L28:O29">+L24+L26</f>
        <v>312.1944</v>
      </c>
      <c r="M28" s="353">
        <f t="shared" si="10"/>
        <v>248.1043</v>
      </c>
      <c r="N28" s="270">
        <f t="shared" si="10"/>
        <v>331.4175</v>
      </c>
      <c r="O28" s="353">
        <f t="shared" si="10"/>
        <v>301.2278</v>
      </c>
      <c r="P28" s="266">
        <f>SUM(D28:O28)</f>
        <v>2827.3404</v>
      </c>
    </row>
    <row r="29" spans="1:16" ht="18.75">
      <c r="A29" s="59"/>
      <c r="B29" s="487"/>
      <c r="C29" s="321" t="s">
        <v>18</v>
      </c>
      <c r="D29" s="26">
        <f aca="true" t="shared" si="11" ref="D29:K29">+D25+D27</f>
        <v>183513.92799999999</v>
      </c>
      <c r="E29" s="64">
        <f t="shared" si="11"/>
        <v>200305.669</v>
      </c>
      <c r="F29" s="267">
        <f t="shared" si="11"/>
        <v>180577.455</v>
      </c>
      <c r="G29" s="64">
        <f t="shared" si="11"/>
        <v>149528.978</v>
      </c>
      <c r="H29" s="267">
        <f t="shared" si="11"/>
        <v>138387.643</v>
      </c>
      <c r="I29" s="354">
        <f t="shared" si="11"/>
        <v>104942.621</v>
      </c>
      <c r="J29" s="355">
        <f t="shared" si="11"/>
        <v>143724.001</v>
      </c>
      <c r="K29" s="64">
        <f t="shared" si="11"/>
        <v>187042.171</v>
      </c>
      <c r="L29" s="355">
        <f t="shared" si="10"/>
        <v>174553.027</v>
      </c>
      <c r="M29" s="354">
        <f t="shared" si="10"/>
        <v>201950.01799999998</v>
      </c>
      <c r="N29" s="355">
        <f t="shared" si="10"/>
        <v>243978.625</v>
      </c>
      <c r="O29" s="354">
        <f t="shared" si="10"/>
        <v>247912.788</v>
      </c>
      <c r="P29" s="267">
        <f>SUM(D29:O29)</f>
        <v>2156416.924</v>
      </c>
    </row>
    <row r="30" spans="1:16" ht="18.75">
      <c r="A30" s="53" t="s">
        <v>0</v>
      </c>
      <c r="B30" s="488" t="s">
        <v>37</v>
      </c>
      <c r="C30" s="57" t="s">
        <v>16</v>
      </c>
      <c r="D30" s="226">
        <v>33.7111</v>
      </c>
      <c r="E30" s="236">
        <v>10.5845</v>
      </c>
      <c r="F30" s="292">
        <v>6.4799</v>
      </c>
      <c r="G30" s="250">
        <v>0.1509</v>
      </c>
      <c r="H30" s="249">
        <v>0.0493</v>
      </c>
      <c r="I30" s="238">
        <v>0.005</v>
      </c>
      <c r="J30" s="376"/>
      <c r="K30" s="236">
        <v>0.004</v>
      </c>
      <c r="L30" s="234"/>
      <c r="M30" s="238"/>
      <c r="N30" s="240">
        <v>0.2945</v>
      </c>
      <c r="O30" s="236">
        <v>0.7113</v>
      </c>
      <c r="P30" s="266">
        <f t="shared" si="5"/>
        <v>51.990500000000004</v>
      </c>
    </row>
    <row r="31" spans="1:16" ht="18.75">
      <c r="A31" s="54" t="s">
        <v>38</v>
      </c>
      <c r="B31" s="489"/>
      <c r="C31" s="55" t="s">
        <v>18</v>
      </c>
      <c r="D31" s="227">
        <v>11372.956</v>
      </c>
      <c r="E31" s="225">
        <v>4267.28</v>
      </c>
      <c r="F31" s="330">
        <v>1455.836</v>
      </c>
      <c r="G31" s="251">
        <v>32.65</v>
      </c>
      <c r="H31" s="248">
        <v>8.457</v>
      </c>
      <c r="I31" s="237">
        <v>2.888</v>
      </c>
      <c r="J31" s="377"/>
      <c r="K31" s="225">
        <v>1.26</v>
      </c>
      <c r="L31" s="235"/>
      <c r="M31" s="237"/>
      <c r="N31" s="363">
        <v>164.365</v>
      </c>
      <c r="O31" s="225">
        <v>320.205</v>
      </c>
      <c r="P31" s="267">
        <f t="shared" si="5"/>
        <v>17625.897</v>
      </c>
    </row>
    <row r="32" spans="1:16" ht="18.75">
      <c r="A32" s="54" t="s">
        <v>0</v>
      </c>
      <c r="B32" s="488" t="s">
        <v>39</v>
      </c>
      <c r="C32" s="57" t="s">
        <v>16</v>
      </c>
      <c r="D32" s="226">
        <v>0.9987</v>
      </c>
      <c r="E32" s="236">
        <v>0.5027</v>
      </c>
      <c r="F32" s="292">
        <v>0.631</v>
      </c>
      <c r="G32" s="250">
        <v>0.0695</v>
      </c>
      <c r="H32" s="249"/>
      <c r="I32" s="238">
        <v>0.0085</v>
      </c>
      <c r="J32" s="376"/>
      <c r="K32" s="236"/>
      <c r="L32" s="234"/>
      <c r="M32" s="238">
        <v>0.31</v>
      </c>
      <c r="N32" s="240">
        <v>0.46</v>
      </c>
      <c r="O32" s="236">
        <v>3.454</v>
      </c>
      <c r="P32" s="266">
        <f t="shared" si="5"/>
        <v>6.4344</v>
      </c>
    </row>
    <row r="33" spans="1:16" ht="18.75">
      <c r="A33" s="54" t="s">
        <v>40</v>
      </c>
      <c r="B33" s="489"/>
      <c r="C33" s="55" t="s">
        <v>18</v>
      </c>
      <c r="D33" s="114">
        <v>358.746</v>
      </c>
      <c r="E33" s="114">
        <v>162.082</v>
      </c>
      <c r="F33" s="330">
        <v>125.328</v>
      </c>
      <c r="G33" s="251">
        <v>4.14</v>
      </c>
      <c r="H33" s="248"/>
      <c r="I33" s="237">
        <v>1.617</v>
      </c>
      <c r="J33" s="377"/>
      <c r="K33" s="225"/>
      <c r="L33" s="235"/>
      <c r="M33" s="237">
        <v>174.804</v>
      </c>
      <c r="N33" s="363">
        <v>250.303</v>
      </c>
      <c r="O33" s="225">
        <v>936.42</v>
      </c>
      <c r="P33" s="267">
        <f t="shared" si="5"/>
        <v>2013.44</v>
      </c>
    </row>
    <row r="34" spans="1:16" ht="18.75">
      <c r="A34" s="54"/>
      <c r="B34" s="56" t="s">
        <v>20</v>
      </c>
      <c r="C34" s="57" t="s">
        <v>16</v>
      </c>
      <c r="D34" s="113"/>
      <c r="E34" s="113"/>
      <c r="F34" s="292"/>
      <c r="G34" s="250"/>
      <c r="H34" s="249"/>
      <c r="I34" s="238"/>
      <c r="J34" s="376"/>
      <c r="K34" s="236"/>
      <c r="L34" s="234"/>
      <c r="M34" s="238"/>
      <c r="N34" s="240"/>
      <c r="O34" s="236"/>
      <c r="P34" s="266">
        <f t="shared" si="5"/>
        <v>0</v>
      </c>
    </row>
    <row r="35" spans="1:16" ht="18.75">
      <c r="A35" s="54" t="s">
        <v>23</v>
      </c>
      <c r="B35" s="58" t="s">
        <v>111</v>
      </c>
      <c r="C35" s="55" t="s">
        <v>18</v>
      </c>
      <c r="D35" s="114"/>
      <c r="E35" s="114"/>
      <c r="F35" s="330"/>
      <c r="G35" s="251"/>
      <c r="H35" s="248"/>
      <c r="I35" s="237"/>
      <c r="J35" s="377"/>
      <c r="K35" s="225"/>
      <c r="L35" s="235"/>
      <c r="M35" s="237"/>
      <c r="N35" s="363"/>
      <c r="O35" s="225"/>
      <c r="P35" s="267">
        <f t="shared" si="5"/>
        <v>0</v>
      </c>
    </row>
    <row r="36" spans="1:16" ht="18.75">
      <c r="A36" s="60"/>
      <c r="B36" s="486" t="s">
        <v>107</v>
      </c>
      <c r="C36" s="244" t="s">
        <v>16</v>
      </c>
      <c r="D36" s="323">
        <f aca="true" t="shared" si="12" ref="D36:K36">+D30+D32+D34</f>
        <v>34.7098</v>
      </c>
      <c r="E36" s="320">
        <f t="shared" si="12"/>
        <v>11.087200000000001</v>
      </c>
      <c r="F36" s="266">
        <f t="shared" si="12"/>
        <v>7.1109</v>
      </c>
      <c r="G36" s="320">
        <f t="shared" si="12"/>
        <v>0.2204</v>
      </c>
      <c r="H36" s="266">
        <f t="shared" si="12"/>
        <v>0.0493</v>
      </c>
      <c r="I36" s="353">
        <f t="shared" si="12"/>
        <v>0.013500000000000002</v>
      </c>
      <c r="J36" s="270">
        <f t="shared" si="12"/>
        <v>0</v>
      </c>
      <c r="K36" s="320">
        <f t="shared" si="12"/>
        <v>0.004</v>
      </c>
      <c r="L36" s="270">
        <f aca="true" t="shared" si="13" ref="L36:O37">+L30+L32+L34</f>
        <v>0</v>
      </c>
      <c r="M36" s="353">
        <f>+M30+M32+M34</f>
        <v>0.31</v>
      </c>
      <c r="N36" s="270">
        <f t="shared" si="13"/>
        <v>0.7545</v>
      </c>
      <c r="O36" s="353">
        <f t="shared" si="13"/>
        <v>4.1653</v>
      </c>
      <c r="P36" s="266">
        <f>SUM(D36:O36)</f>
        <v>58.42490000000001</v>
      </c>
    </row>
    <row r="37" spans="1:16" ht="18.75">
      <c r="A37" s="59"/>
      <c r="B37" s="487"/>
      <c r="C37" s="321" t="s">
        <v>18</v>
      </c>
      <c r="D37" s="26">
        <f aca="true" t="shared" si="14" ref="D37:K37">+D31+D33+D35</f>
        <v>11731.702</v>
      </c>
      <c r="E37" s="64">
        <f t="shared" si="14"/>
        <v>4429.362</v>
      </c>
      <c r="F37" s="267">
        <f t="shared" si="14"/>
        <v>1581.164</v>
      </c>
      <c r="G37" s="64">
        <f t="shared" si="14"/>
        <v>36.79</v>
      </c>
      <c r="H37" s="267">
        <f t="shared" si="14"/>
        <v>8.457</v>
      </c>
      <c r="I37" s="354">
        <f t="shared" si="14"/>
        <v>4.505</v>
      </c>
      <c r="J37" s="355">
        <f t="shared" si="14"/>
        <v>0</v>
      </c>
      <c r="K37" s="64">
        <f t="shared" si="14"/>
        <v>1.26</v>
      </c>
      <c r="L37" s="355">
        <f t="shared" si="13"/>
        <v>0</v>
      </c>
      <c r="M37" s="354">
        <f>+M31+M33+M35</f>
        <v>174.804</v>
      </c>
      <c r="N37" s="355">
        <f t="shared" si="13"/>
        <v>414.668</v>
      </c>
      <c r="O37" s="354">
        <f t="shared" si="13"/>
        <v>1256.625</v>
      </c>
      <c r="P37" s="267">
        <f>SUM(D37:O37)</f>
        <v>19639.337</v>
      </c>
    </row>
    <row r="38" spans="1:16" ht="18.75">
      <c r="A38" s="482" t="s">
        <v>41</v>
      </c>
      <c r="B38" s="483"/>
      <c r="C38" s="288" t="s">
        <v>16</v>
      </c>
      <c r="D38" s="231">
        <v>0</v>
      </c>
      <c r="E38" s="236">
        <v>0.008</v>
      </c>
      <c r="F38" s="292">
        <v>0</v>
      </c>
      <c r="G38" s="250">
        <v>0</v>
      </c>
      <c r="H38" s="249">
        <v>0.045</v>
      </c>
      <c r="I38" s="238">
        <v>0.02</v>
      </c>
      <c r="J38" s="376">
        <v>0.0707</v>
      </c>
      <c r="K38" s="236">
        <v>0.0558</v>
      </c>
      <c r="L38" s="234">
        <v>0.7288</v>
      </c>
      <c r="M38" s="238">
        <v>2.2154</v>
      </c>
      <c r="N38" s="240">
        <v>1.0397</v>
      </c>
      <c r="O38" s="236">
        <v>0.371</v>
      </c>
      <c r="P38" s="266">
        <f t="shared" si="5"/>
        <v>4.554399999999999</v>
      </c>
    </row>
    <row r="39" spans="1:16" ht="18.75">
      <c r="A39" s="484"/>
      <c r="B39" s="485"/>
      <c r="C39" s="55" t="s">
        <v>18</v>
      </c>
      <c r="D39" s="227">
        <v>6.815</v>
      </c>
      <c r="E39" s="225">
        <v>4.2</v>
      </c>
      <c r="F39" s="330">
        <v>10.501</v>
      </c>
      <c r="G39" s="251">
        <v>6.589</v>
      </c>
      <c r="H39" s="248">
        <v>13.052</v>
      </c>
      <c r="I39" s="237">
        <v>9.157</v>
      </c>
      <c r="J39" s="377">
        <v>49.859</v>
      </c>
      <c r="K39" s="225">
        <v>49.353</v>
      </c>
      <c r="L39" s="235">
        <v>111.544</v>
      </c>
      <c r="M39" s="237">
        <v>131.177</v>
      </c>
      <c r="N39" s="363">
        <v>67.651</v>
      </c>
      <c r="O39" s="225">
        <v>27.035</v>
      </c>
      <c r="P39" s="267">
        <f t="shared" si="5"/>
        <v>486.933</v>
      </c>
    </row>
    <row r="40" spans="1:16" ht="18.75">
      <c r="A40" s="482" t="s">
        <v>42</v>
      </c>
      <c r="B40" s="483"/>
      <c r="C40" s="57" t="s">
        <v>16</v>
      </c>
      <c r="D40" s="113">
        <v>0.0024</v>
      </c>
      <c r="E40" s="113">
        <v>0.2305</v>
      </c>
      <c r="F40" s="292">
        <v>0.024</v>
      </c>
      <c r="G40" s="250">
        <v>0.2017</v>
      </c>
      <c r="H40" s="249">
        <v>4.695</v>
      </c>
      <c r="I40" s="238">
        <v>4.9398</v>
      </c>
      <c r="J40" s="376">
        <v>25.5922</v>
      </c>
      <c r="K40" s="236">
        <v>76.9259</v>
      </c>
      <c r="L40" s="234">
        <v>11.2244</v>
      </c>
      <c r="M40" s="238">
        <v>12.7129</v>
      </c>
      <c r="N40" s="240">
        <v>27.6771</v>
      </c>
      <c r="O40" s="236">
        <v>50.3995</v>
      </c>
      <c r="P40" s="266">
        <f t="shared" si="5"/>
        <v>214.6254</v>
      </c>
    </row>
    <row r="41" spans="1:16" ht="18.75">
      <c r="A41" s="484"/>
      <c r="B41" s="485"/>
      <c r="C41" s="55" t="s">
        <v>18</v>
      </c>
      <c r="D41" s="114">
        <v>0.126</v>
      </c>
      <c r="E41" s="114">
        <v>96.388</v>
      </c>
      <c r="F41" s="330">
        <v>4.242</v>
      </c>
      <c r="G41" s="251">
        <v>114.91</v>
      </c>
      <c r="H41" s="248">
        <v>1363.247</v>
      </c>
      <c r="I41" s="237">
        <v>2332.504</v>
      </c>
      <c r="J41" s="377">
        <v>4642.526</v>
      </c>
      <c r="K41" s="225">
        <v>7816.199</v>
      </c>
      <c r="L41" s="235">
        <v>938.762</v>
      </c>
      <c r="M41" s="237">
        <v>1084.113</v>
      </c>
      <c r="N41" s="363">
        <v>3415.72</v>
      </c>
      <c r="O41" s="225">
        <v>6513.902</v>
      </c>
      <c r="P41" s="267">
        <f t="shared" si="5"/>
        <v>28322.639000000003</v>
      </c>
    </row>
    <row r="42" spans="1:16" ht="18.75">
      <c r="A42" s="482" t="s">
        <v>43</v>
      </c>
      <c r="B42" s="483"/>
      <c r="C42" s="57" t="s">
        <v>16</v>
      </c>
      <c r="D42" s="113"/>
      <c r="E42" s="113"/>
      <c r="F42" s="292">
        <v>0</v>
      </c>
      <c r="G42" s="250">
        <v>0</v>
      </c>
      <c r="H42" s="249"/>
      <c r="I42" s="238"/>
      <c r="J42" s="376"/>
      <c r="K42" s="236"/>
      <c r="L42" s="234"/>
      <c r="M42" s="238"/>
      <c r="N42" s="240"/>
      <c r="O42" s="236"/>
      <c r="P42" s="266">
        <f t="shared" si="5"/>
        <v>0</v>
      </c>
    </row>
    <row r="43" spans="1:16" ht="18.75">
      <c r="A43" s="484"/>
      <c r="B43" s="485"/>
      <c r="C43" s="55" t="s">
        <v>18</v>
      </c>
      <c r="D43" s="114"/>
      <c r="E43" s="114"/>
      <c r="F43" s="330">
        <v>14.648</v>
      </c>
      <c r="G43" s="251">
        <v>9.975</v>
      </c>
      <c r="H43" s="248"/>
      <c r="I43" s="237"/>
      <c r="J43" s="377"/>
      <c r="K43" s="225"/>
      <c r="L43" s="235"/>
      <c r="M43" s="237"/>
      <c r="N43" s="363"/>
      <c r="O43" s="225"/>
      <c r="P43" s="267">
        <f t="shared" si="5"/>
        <v>24.622999999999998</v>
      </c>
    </row>
    <row r="44" spans="1:16" ht="18.75">
      <c r="A44" s="482" t="s">
        <v>44</v>
      </c>
      <c r="B44" s="483"/>
      <c r="C44" s="57" t="s">
        <v>16</v>
      </c>
      <c r="D44" s="113">
        <v>0.0023</v>
      </c>
      <c r="E44" s="113">
        <v>0.0407</v>
      </c>
      <c r="F44" s="292">
        <v>0.0063</v>
      </c>
      <c r="G44" s="250">
        <v>0.0061</v>
      </c>
      <c r="H44" s="249">
        <v>0.0042</v>
      </c>
      <c r="I44" s="238">
        <v>0</v>
      </c>
      <c r="J44" s="376">
        <v>0</v>
      </c>
      <c r="K44" s="236"/>
      <c r="L44" s="234"/>
      <c r="M44" s="238"/>
      <c r="N44" s="240">
        <v>0</v>
      </c>
      <c r="O44" s="236">
        <v>0</v>
      </c>
      <c r="P44" s="266">
        <f t="shared" si="5"/>
        <v>0.0596</v>
      </c>
    </row>
    <row r="45" spans="1:16" ht="18.75">
      <c r="A45" s="484"/>
      <c r="B45" s="485"/>
      <c r="C45" s="55" t="s">
        <v>18</v>
      </c>
      <c r="D45" s="114">
        <v>14.295</v>
      </c>
      <c r="E45" s="114">
        <v>40.264</v>
      </c>
      <c r="F45" s="330">
        <v>46.358</v>
      </c>
      <c r="G45" s="251">
        <v>31.089</v>
      </c>
      <c r="H45" s="248">
        <v>25.723</v>
      </c>
      <c r="I45" s="237">
        <v>41.498</v>
      </c>
      <c r="J45" s="377">
        <v>2.693</v>
      </c>
      <c r="K45" s="225"/>
      <c r="L45" s="235"/>
      <c r="M45" s="237"/>
      <c r="N45" s="363">
        <v>2.678</v>
      </c>
      <c r="O45" s="225">
        <v>16.181</v>
      </c>
      <c r="P45" s="267">
        <f t="shared" si="5"/>
        <v>220.779</v>
      </c>
    </row>
    <row r="46" spans="1:16" ht="18.75">
      <c r="A46" s="482" t="s">
        <v>45</v>
      </c>
      <c r="B46" s="483"/>
      <c r="C46" s="57" t="s">
        <v>16</v>
      </c>
      <c r="D46" s="113">
        <v>0.0251</v>
      </c>
      <c r="E46" s="113">
        <v>0.002</v>
      </c>
      <c r="F46" s="292">
        <v>0.023</v>
      </c>
      <c r="G46" s="250">
        <v>0.0473</v>
      </c>
      <c r="H46" s="249">
        <v>0.0198</v>
      </c>
      <c r="I46" s="238">
        <v>0.003</v>
      </c>
      <c r="J46" s="376">
        <v>0</v>
      </c>
      <c r="K46" s="236">
        <v>0</v>
      </c>
      <c r="L46" s="234"/>
      <c r="M46" s="238">
        <v>0</v>
      </c>
      <c r="N46" s="240"/>
      <c r="O46" s="236">
        <v>0</v>
      </c>
      <c r="P46" s="266">
        <f t="shared" si="5"/>
        <v>0.1202</v>
      </c>
    </row>
    <row r="47" spans="1:16" ht="18.75">
      <c r="A47" s="484"/>
      <c r="B47" s="485"/>
      <c r="C47" s="55" t="s">
        <v>18</v>
      </c>
      <c r="D47" s="114">
        <v>64.06</v>
      </c>
      <c r="E47" s="114">
        <v>3.402</v>
      </c>
      <c r="F47" s="330">
        <v>25.898</v>
      </c>
      <c r="G47" s="251">
        <v>38.414</v>
      </c>
      <c r="H47" s="248">
        <v>48.923</v>
      </c>
      <c r="I47" s="237">
        <v>12.181</v>
      </c>
      <c r="J47" s="377">
        <v>8.936</v>
      </c>
      <c r="K47" s="225">
        <v>0.21</v>
      </c>
      <c r="L47" s="235"/>
      <c r="M47" s="237">
        <v>1.68</v>
      </c>
      <c r="N47" s="363"/>
      <c r="O47" s="225">
        <v>19.824</v>
      </c>
      <c r="P47" s="267">
        <f t="shared" si="5"/>
        <v>223.52800000000005</v>
      </c>
    </row>
    <row r="48" spans="1:16" ht="18.75">
      <c r="A48" s="482" t="s">
        <v>46</v>
      </c>
      <c r="B48" s="483"/>
      <c r="C48" s="57" t="s">
        <v>16</v>
      </c>
      <c r="D48" s="113">
        <v>0.342</v>
      </c>
      <c r="E48" s="113"/>
      <c r="F48" s="292">
        <v>0.01</v>
      </c>
      <c r="G48" s="250">
        <v>0</v>
      </c>
      <c r="H48" s="249">
        <v>0.0078</v>
      </c>
      <c r="I48" s="238">
        <v>1.9606</v>
      </c>
      <c r="J48" s="376">
        <v>7.1014</v>
      </c>
      <c r="K48" s="236">
        <v>116.8449</v>
      </c>
      <c r="L48" s="234">
        <v>578.2892</v>
      </c>
      <c r="M48" s="238">
        <v>61.9003</v>
      </c>
      <c r="N48" s="240">
        <v>12.4683</v>
      </c>
      <c r="O48" s="236">
        <v>36.4288</v>
      </c>
      <c r="P48" s="266">
        <f t="shared" si="5"/>
        <v>815.3533000000001</v>
      </c>
    </row>
    <row r="49" spans="1:16" ht="18.75">
      <c r="A49" s="484"/>
      <c r="B49" s="485"/>
      <c r="C49" s="55" t="s">
        <v>18</v>
      </c>
      <c r="D49" s="114">
        <v>23.234</v>
      </c>
      <c r="E49" s="114"/>
      <c r="F49" s="330">
        <v>10.596</v>
      </c>
      <c r="G49" s="251">
        <v>38.931</v>
      </c>
      <c r="H49" s="248">
        <v>13.437</v>
      </c>
      <c r="I49" s="237">
        <v>489.642</v>
      </c>
      <c r="J49" s="377">
        <v>673.79</v>
      </c>
      <c r="K49" s="225">
        <v>8426.541</v>
      </c>
      <c r="L49" s="235">
        <v>24054.377</v>
      </c>
      <c r="M49" s="237">
        <v>1801.075</v>
      </c>
      <c r="N49" s="363">
        <v>755.002</v>
      </c>
      <c r="O49" s="225">
        <v>2928.541</v>
      </c>
      <c r="P49" s="267">
        <f t="shared" si="5"/>
        <v>39215.16599999999</v>
      </c>
    </row>
    <row r="50" spans="1:16" ht="18.75">
      <c r="A50" s="482" t="s">
        <v>47</v>
      </c>
      <c r="B50" s="483"/>
      <c r="C50" s="57" t="s">
        <v>16</v>
      </c>
      <c r="D50" s="113"/>
      <c r="E50" s="113"/>
      <c r="F50" s="292">
        <v>0</v>
      </c>
      <c r="G50" s="250">
        <v>0</v>
      </c>
      <c r="H50" s="249"/>
      <c r="I50" s="238">
        <v>0.0571</v>
      </c>
      <c r="J50" s="376">
        <v>0.191</v>
      </c>
      <c r="K50" s="236">
        <v>1.9455</v>
      </c>
      <c r="L50" s="234">
        <v>1580.0904</v>
      </c>
      <c r="M50" s="238">
        <v>5857.9728</v>
      </c>
      <c r="N50" s="240">
        <v>6429.616</v>
      </c>
      <c r="O50" s="236">
        <v>1253.82</v>
      </c>
      <c r="P50" s="266">
        <f t="shared" si="5"/>
        <v>15123.692799999999</v>
      </c>
    </row>
    <row r="51" spans="1:16" ht="18.75">
      <c r="A51" s="484"/>
      <c r="B51" s="485"/>
      <c r="C51" s="55" t="s">
        <v>18</v>
      </c>
      <c r="D51" s="114"/>
      <c r="E51" s="114"/>
      <c r="F51" s="330">
        <v>4.2</v>
      </c>
      <c r="G51" s="251">
        <v>4.2</v>
      </c>
      <c r="H51" s="248"/>
      <c r="I51" s="237">
        <v>17.307</v>
      </c>
      <c r="J51" s="377">
        <v>41.389</v>
      </c>
      <c r="K51" s="225">
        <v>1406.718</v>
      </c>
      <c r="L51" s="235">
        <v>241211.592</v>
      </c>
      <c r="M51" s="237">
        <v>469027.649</v>
      </c>
      <c r="N51" s="363">
        <v>281247.496</v>
      </c>
      <c r="O51" s="225">
        <v>61877.407</v>
      </c>
      <c r="P51" s="267">
        <f t="shared" si="5"/>
        <v>1054837.9579999999</v>
      </c>
    </row>
    <row r="52" spans="1:16" ht="18.75">
      <c r="A52" s="482" t="s">
        <v>48</v>
      </c>
      <c r="B52" s="483"/>
      <c r="C52" s="57" t="s">
        <v>16</v>
      </c>
      <c r="D52" s="113">
        <v>4.348</v>
      </c>
      <c r="E52" s="113">
        <v>0.2888</v>
      </c>
      <c r="F52" s="292">
        <v>0.4725</v>
      </c>
      <c r="G52" s="250">
        <v>0.3927</v>
      </c>
      <c r="H52" s="249">
        <v>1.4859</v>
      </c>
      <c r="I52" s="238">
        <v>2.1431</v>
      </c>
      <c r="J52" s="376">
        <v>0.9974</v>
      </c>
      <c r="K52" s="236">
        <v>0.9524</v>
      </c>
      <c r="L52" s="234">
        <v>1.8419</v>
      </c>
      <c r="M52" s="238">
        <v>287.2107</v>
      </c>
      <c r="N52" s="240">
        <v>321.6404</v>
      </c>
      <c r="O52" s="236">
        <v>87.3417</v>
      </c>
      <c r="P52" s="266">
        <f t="shared" si="5"/>
        <v>709.1154999999999</v>
      </c>
    </row>
    <row r="53" spans="1:16" ht="18.75">
      <c r="A53" s="484"/>
      <c r="B53" s="485"/>
      <c r="C53" s="55" t="s">
        <v>18</v>
      </c>
      <c r="D53" s="114">
        <v>1716.159</v>
      </c>
      <c r="E53" s="114">
        <v>428.62</v>
      </c>
      <c r="F53" s="330">
        <v>753.916</v>
      </c>
      <c r="G53" s="251">
        <v>643.377</v>
      </c>
      <c r="H53" s="248">
        <v>1769.982</v>
      </c>
      <c r="I53" s="237">
        <v>1979.877</v>
      </c>
      <c r="J53" s="377">
        <v>1171.754</v>
      </c>
      <c r="K53" s="225">
        <v>974.099</v>
      </c>
      <c r="L53" s="235">
        <v>783.088</v>
      </c>
      <c r="M53" s="237">
        <v>121209.71</v>
      </c>
      <c r="N53" s="363">
        <v>153282.347</v>
      </c>
      <c r="O53" s="225">
        <v>47746.077</v>
      </c>
      <c r="P53" s="267">
        <f t="shared" si="5"/>
        <v>332459.006</v>
      </c>
    </row>
    <row r="54" spans="1:16" ht="18.75">
      <c r="A54" s="53" t="s">
        <v>0</v>
      </c>
      <c r="B54" s="488" t="s">
        <v>112</v>
      </c>
      <c r="C54" s="57" t="s">
        <v>16</v>
      </c>
      <c r="D54" s="113"/>
      <c r="E54" s="113"/>
      <c r="F54" s="292"/>
      <c r="G54" s="250">
        <v>0.068</v>
      </c>
      <c r="H54" s="249">
        <v>0.3312</v>
      </c>
      <c r="I54" s="238">
        <v>0.497</v>
      </c>
      <c r="J54" s="376">
        <v>0.1476</v>
      </c>
      <c r="K54" s="236">
        <v>0.0081</v>
      </c>
      <c r="L54" s="234">
        <v>0.0108</v>
      </c>
      <c r="M54" s="238">
        <v>0.0045</v>
      </c>
      <c r="N54" s="240">
        <v>0.0319</v>
      </c>
      <c r="O54" s="236">
        <v>0.0064</v>
      </c>
      <c r="P54" s="266">
        <f t="shared" si="5"/>
        <v>1.1055</v>
      </c>
    </row>
    <row r="55" spans="1:16" ht="18.75">
      <c r="A55" s="54" t="s">
        <v>38</v>
      </c>
      <c r="B55" s="489"/>
      <c r="C55" s="55" t="s">
        <v>18</v>
      </c>
      <c r="D55" s="114"/>
      <c r="E55" s="114"/>
      <c r="F55" s="330"/>
      <c r="G55" s="251">
        <v>60.203</v>
      </c>
      <c r="H55" s="248">
        <v>609.09</v>
      </c>
      <c r="I55" s="237">
        <v>985.376</v>
      </c>
      <c r="J55" s="377">
        <v>238.755</v>
      </c>
      <c r="K55" s="225">
        <v>14.753</v>
      </c>
      <c r="L55" s="235">
        <v>19.006</v>
      </c>
      <c r="M55" s="237">
        <v>6.861</v>
      </c>
      <c r="N55" s="363">
        <v>63.886</v>
      </c>
      <c r="O55" s="225">
        <v>16.601</v>
      </c>
      <c r="P55" s="267">
        <f t="shared" si="5"/>
        <v>2014.531</v>
      </c>
    </row>
    <row r="56" spans="1:16" ht="18.75">
      <c r="A56" s="54" t="s">
        <v>17</v>
      </c>
      <c r="B56" s="56" t="s">
        <v>20</v>
      </c>
      <c r="C56" s="57" t="s">
        <v>16</v>
      </c>
      <c r="D56" s="113">
        <v>0.0037</v>
      </c>
      <c r="E56" s="113">
        <v>0.0035</v>
      </c>
      <c r="F56" s="292">
        <v>0</v>
      </c>
      <c r="G56" s="250">
        <v>0.2718</v>
      </c>
      <c r="H56" s="249">
        <v>0.1516</v>
      </c>
      <c r="I56" s="238">
        <v>1.1956</v>
      </c>
      <c r="J56" s="376">
        <v>6.0151</v>
      </c>
      <c r="K56" s="236">
        <v>0.0892</v>
      </c>
      <c r="L56" s="234">
        <v>0.0726</v>
      </c>
      <c r="M56" s="238">
        <v>0.2676</v>
      </c>
      <c r="N56" s="240">
        <v>0.1217</v>
      </c>
      <c r="O56" s="236">
        <v>0.1534</v>
      </c>
      <c r="P56" s="266">
        <f t="shared" si="5"/>
        <v>8.3458</v>
      </c>
    </row>
    <row r="57" spans="1:16" ht="18.75">
      <c r="A57" s="54" t="s">
        <v>23</v>
      </c>
      <c r="B57" s="58" t="s">
        <v>113</v>
      </c>
      <c r="C57" s="55" t="s">
        <v>18</v>
      </c>
      <c r="D57" s="114">
        <v>8.091</v>
      </c>
      <c r="E57" s="114">
        <v>3.295</v>
      </c>
      <c r="F57" s="330">
        <v>4.389</v>
      </c>
      <c r="G57" s="251">
        <v>226.41</v>
      </c>
      <c r="H57" s="248">
        <v>113.388</v>
      </c>
      <c r="I57" s="237">
        <v>441.667</v>
      </c>
      <c r="J57" s="377">
        <v>2233.373</v>
      </c>
      <c r="K57" s="225">
        <v>60.553</v>
      </c>
      <c r="L57" s="235">
        <v>41.985</v>
      </c>
      <c r="M57" s="237">
        <v>159.693</v>
      </c>
      <c r="N57" s="363">
        <v>52.077</v>
      </c>
      <c r="O57" s="225">
        <v>93.322</v>
      </c>
      <c r="P57" s="267">
        <f t="shared" si="5"/>
        <v>3438.2430000000004</v>
      </c>
    </row>
    <row r="58" spans="1:16" ht="18.75">
      <c r="A58" s="60"/>
      <c r="B58" s="486" t="s">
        <v>107</v>
      </c>
      <c r="C58" s="244" t="s">
        <v>16</v>
      </c>
      <c r="D58" s="323">
        <f aca="true" t="shared" si="15" ref="D58:K58">+D54+D56</f>
        <v>0.0037</v>
      </c>
      <c r="E58" s="320">
        <f t="shared" si="15"/>
        <v>0.0035</v>
      </c>
      <c r="F58" s="266">
        <f t="shared" si="15"/>
        <v>0</v>
      </c>
      <c r="G58" s="320">
        <f t="shared" si="15"/>
        <v>0.3398</v>
      </c>
      <c r="H58" s="266">
        <f t="shared" si="15"/>
        <v>0.4828</v>
      </c>
      <c r="I58" s="353">
        <f t="shared" si="15"/>
        <v>1.6926</v>
      </c>
      <c r="J58" s="270">
        <f t="shared" si="15"/>
        <v>6.1627</v>
      </c>
      <c r="K58" s="320">
        <f t="shared" si="15"/>
        <v>0.0973</v>
      </c>
      <c r="L58" s="270">
        <f aca="true" t="shared" si="16" ref="L58:O59">+L54+L56</f>
        <v>0.0834</v>
      </c>
      <c r="M58" s="353">
        <f t="shared" si="16"/>
        <v>0.2721</v>
      </c>
      <c r="N58" s="270">
        <f t="shared" si="16"/>
        <v>0.15360000000000001</v>
      </c>
      <c r="O58" s="353">
        <f t="shared" si="16"/>
        <v>0.1598</v>
      </c>
      <c r="P58" s="266">
        <f>SUM(D58:O58)</f>
        <v>9.451300000000002</v>
      </c>
    </row>
    <row r="59" spans="1:16" ht="18.75">
      <c r="A59" s="59"/>
      <c r="B59" s="487"/>
      <c r="C59" s="321" t="s">
        <v>18</v>
      </c>
      <c r="D59" s="26">
        <f aca="true" t="shared" si="17" ref="D59:K59">+D55+D57</f>
        <v>8.091</v>
      </c>
      <c r="E59" s="64">
        <f t="shared" si="17"/>
        <v>3.295</v>
      </c>
      <c r="F59" s="267">
        <f t="shared" si="17"/>
        <v>4.389</v>
      </c>
      <c r="G59" s="64">
        <f t="shared" si="17"/>
        <v>286.613</v>
      </c>
      <c r="H59" s="267">
        <f t="shared" si="17"/>
        <v>722.4780000000001</v>
      </c>
      <c r="I59" s="354">
        <f t="shared" si="17"/>
        <v>1427.043</v>
      </c>
      <c r="J59" s="355">
        <f t="shared" si="17"/>
        <v>2472.128</v>
      </c>
      <c r="K59" s="64">
        <f t="shared" si="17"/>
        <v>75.306</v>
      </c>
      <c r="L59" s="355">
        <f t="shared" si="16"/>
        <v>60.991</v>
      </c>
      <c r="M59" s="354">
        <f t="shared" si="16"/>
        <v>166.554</v>
      </c>
      <c r="N59" s="355">
        <f t="shared" si="16"/>
        <v>115.963</v>
      </c>
      <c r="O59" s="354">
        <f t="shared" si="16"/>
        <v>109.923</v>
      </c>
      <c r="P59" s="267">
        <f>SUM(D59:O59)</f>
        <v>5452.773999999999</v>
      </c>
    </row>
    <row r="60" spans="1:16" ht="18.75">
      <c r="A60" s="53" t="s">
        <v>0</v>
      </c>
      <c r="B60" s="488" t="s">
        <v>115</v>
      </c>
      <c r="C60" s="288" t="s">
        <v>16</v>
      </c>
      <c r="D60" s="231">
        <v>1.687</v>
      </c>
      <c r="E60" s="236">
        <v>0.5092</v>
      </c>
      <c r="F60" s="292">
        <v>0.144</v>
      </c>
      <c r="G60" s="250">
        <v>0.018</v>
      </c>
      <c r="H60" s="249">
        <v>0</v>
      </c>
      <c r="I60" s="238">
        <v>0.01</v>
      </c>
      <c r="J60" s="376"/>
      <c r="K60" s="236"/>
      <c r="L60" s="234">
        <v>0.15</v>
      </c>
      <c r="M60" s="238">
        <v>0.4155</v>
      </c>
      <c r="N60" s="240">
        <v>0.0168</v>
      </c>
      <c r="O60" s="236"/>
      <c r="P60" s="266">
        <f t="shared" si="5"/>
        <v>2.9505</v>
      </c>
    </row>
    <row r="61" spans="1:16" ht="18.75">
      <c r="A61" s="54" t="s">
        <v>49</v>
      </c>
      <c r="B61" s="489"/>
      <c r="C61" s="55" t="s">
        <v>18</v>
      </c>
      <c r="D61" s="227">
        <v>69.553</v>
      </c>
      <c r="E61" s="225">
        <v>35.107</v>
      </c>
      <c r="F61" s="330">
        <v>13.312</v>
      </c>
      <c r="G61" s="251">
        <v>2.007</v>
      </c>
      <c r="H61" s="248">
        <v>0.158</v>
      </c>
      <c r="I61" s="237">
        <v>1.015</v>
      </c>
      <c r="J61" s="377"/>
      <c r="K61" s="225"/>
      <c r="L61" s="235">
        <v>7.558</v>
      </c>
      <c r="M61" s="237">
        <v>18.849</v>
      </c>
      <c r="N61" s="363">
        <v>1.221</v>
      </c>
      <c r="O61" s="225"/>
      <c r="P61" s="267">
        <f t="shared" si="5"/>
        <v>148.78</v>
      </c>
    </row>
    <row r="62" spans="1:16" ht="18.75">
      <c r="A62" s="54" t="s">
        <v>0</v>
      </c>
      <c r="B62" s="56" t="s">
        <v>50</v>
      </c>
      <c r="C62" s="57" t="s">
        <v>16</v>
      </c>
      <c r="D62" s="113">
        <v>229.811</v>
      </c>
      <c r="E62" s="113">
        <v>192.162</v>
      </c>
      <c r="F62" s="292">
        <v>477.428</v>
      </c>
      <c r="G62" s="250">
        <v>293.686</v>
      </c>
      <c r="H62" s="249">
        <v>581.533</v>
      </c>
      <c r="I62" s="238">
        <v>724.337</v>
      </c>
      <c r="J62" s="376">
        <v>438.219</v>
      </c>
      <c r="K62" s="236">
        <v>459.406</v>
      </c>
      <c r="L62" s="234">
        <v>744.459</v>
      </c>
      <c r="M62" s="238">
        <v>516.438</v>
      </c>
      <c r="N62" s="240">
        <v>637.312</v>
      </c>
      <c r="O62" s="236">
        <v>264.577</v>
      </c>
      <c r="P62" s="266">
        <f aca="true" t="shared" si="18" ref="P62:P67">SUM(D62:O62)</f>
        <v>5559.368</v>
      </c>
    </row>
    <row r="63" spans="1:16" ht="18.75">
      <c r="A63" s="54" t="s">
        <v>51</v>
      </c>
      <c r="B63" s="58" t="s">
        <v>116</v>
      </c>
      <c r="C63" s="55" t="s">
        <v>18</v>
      </c>
      <c r="D63" s="114">
        <v>30698.409</v>
      </c>
      <c r="E63" s="114">
        <v>33429.768</v>
      </c>
      <c r="F63" s="330">
        <v>90338.886</v>
      </c>
      <c r="G63" s="251">
        <v>51090.646</v>
      </c>
      <c r="H63" s="248">
        <v>94977.017</v>
      </c>
      <c r="I63" s="237">
        <v>102802.993</v>
      </c>
      <c r="J63" s="377">
        <v>60308.63</v>
      </c>
      <c r="K63" s="225">
        <v>61761.914</v>
      </c>
      <c r="L63" s="235">
        <v>80558.505</v>
      </c>
      <c r="M63" s="237">
        <v>56891.328</v>
      </c>
      <c r="N63" s="363">
        <v>61964.812</v>
      </c>
      <c r="O63" s="225">
        <v>31664.234</v>
      </c>
      <c r="P63" s="267">
        <f t="shared" si="18"/>
        <v>756487.1420000001</v>
      </c>
    </row>
    <row r="64" spans="1:16" ht="18.75">
      <c r="A64" s="54" t="s">
        <v>0</v>
      </c>
      <c r="B64" s="488" t="s">
        <v>53</v>
      </c>
      <c r="C64" s="57" t="s">
        <v>16</v>
      </c>
      <c r="D64" s="113">
        <v>133.17</v>
      </c>
      <c r="E64" s="113">
        <v>104.19</v>
      </c>
      <c r="F64" s="292">
        <v>224.885</v>
      </c>
      <c r="G64" s="250">
        <v>332.898</v>
      </c>
      <c r="H64" s="249">
        <v>392.102</v>
      </c>
      <c r="I64" s="238">
        <v>480.857</v>
      </c>
      <c r="J64" s="376">
        <v>350.889</v>
      </c>
      <c r="K64" s="236">
        <v>118.948</v>
      </c>
      <c r="L64" s="234">
        <v>91.016</v>
      </c>
      <c r="M64" s="238">
        <v>83.71</v>
      </c>
      <c r="N64" s="240">
        <v>68.081</v>
      </c>
      <c r="O64" s="236">
        <v>103.957</v>
      </c>
      <c r="P64" s="266">
        <f t="shared" si="18"/>
        <v>2484.703</v>
      </c>
    </row>
    <row r="65" spans="1:16" ht="18.75">
      <c r="A65" s="54" t="s">
        <v>23</v>
      </c>
      <c r="B65" s="489"/>
      <c r="C65" s="55" t="s">
        <v>18</v>
      </c>
      <c r="D65" s="114">
        <v>22390.264</v>
      </c>
      <c r="E65" s="114">
        <v>24664.355</v>
      </c>
      <c r="F65" s="330">
        <v>44823.779</v>
      </c>
      <c r="G65" s="251">
        <v>43572.134</v>
      </c>
      <c r="H65" s="248">
        <v>32701.123</v>
      </c>
      <c r="I65" s="237">
        <v>43264.382</v>
      </c>
      <c r="J65" s="377">
        <v>37108.748</v>
      </c>
      <c r="K65" s="225">
        <v>15222.665</v>
      </c>
      <c r="L65" s="235">
        <v>21783.418</v>
      </c>
      <c r="M65" s="237">
        <v>20051.571</v>
      </c>
      <c r="N65" s="363">
        <v>21860.367</v>
      </c>
      <c r="O65" s="225">
        <v>22430.563</v>
      </c>
      <c r="P65" s="267">
        <f t="shared" si="18"/>
        <v>349873.369</v>
      </c>
    </row>
    <row r="66" spans="1:16" ht="18.75">
      <c r="A66" s="60"/>
      <c r="B66" s="56" t="s">
        <v>20</v>
      </c>
      <c r="C66" s="57" t="s">
        <v>16</v>
      </c>
      <c r="D66" s="113">
        <v>59.9148</v>
      </c>
      <c r="E66" s="113">
        <v>33.0316</v>
      </c>
      <c r="F66" s="292">
        <v>39.2978</v>
      </c>
      <c r="G66" s="250">
        <v>29.7018</v>
      </c>
      <c r="H66" s="249">
        <v>65.5479</v>
      </c>
      <c r="I66" s="238">
        <v>76.4244</v>
      </c>
      <c r="J66" s="376">
        <v>119.366</v>
      </c>
      <c r="K66" s="236">
        <v>56.3623</v>
      </c>
      <c r="L66" s="234">
        <v>46.6681</v>
      </c>
      <c r="M66" s="238">
        <v>74.7281</v>
      </c>
      <c r="N66" s="240">
        <v>74.5201</v>
      </c>
      <c r="O66" s="236">
        <v>41.0457</v>
      </c>
      <c r="P66" s="266">
        <f t="shared" si="18"/>
        <v>716.6086</v>
      </c>
    </row>
    <row r="67" spans="1:16" ht="19.5" thickBot="1">
      <c r="A67" s="61" t="s">
        <v>0</v>
      </c>
      <c r="B67" s="62" t="s">
        <v>116</v>
      </c>
      <c r="C67" s="63" t="s">
        <v>18</v>
      </c>
      <c r="D67" s="115">
        <v>3792.357</v>
      </c>
      <c r="E67" s="115">
        <v>2607.384</v>
      </c>
      <c r="F67" s="331">
        <v>3757.862</v>
      </c>
      <c r="G67" s="340">
        <v>3955.758</v>
      </c>
      <c r="H67" s="341">
        <v>6930.696</v>
      </c>
      <c r="I67" s="362">
        <v>8086.783</v>
      </c>
      <c r="J67" s="378">
        <v>12869.864</v>
      </c>
      <c r="K67" s="349">
        <v>6158.619</v>
      </c>
      <c r="L67" s="324">
        <v>4550.848</v>
      </c>
      <c r="M67" s="362">
        <v>6702.211</v>
      </c>
      <c r="N67" s="364">
        <v>6018.399</v>
      </c>
      <c r="O67" s="349">
        <v>4599.585</v>
      </c>
      <c r="P67" s="374">
        <f t="shared" si="18"/>
        <v>70030.366</v>
      </c>
    </row>
    <row r="68" spans="4:16" ht="18.75">
      <c r="D68" s="116"/>
      <c r="E68" s="116"/>
      <c r="F68" s="197"/>
      <c r="G68" s="116"/>
      <c r="H68" s="116"/>
      <c r="I68" s="122"/>
      <c r="J68" s="122"/>
      <c r="K68" s="116"/>
      <c r="L68" s="116"/>
      <c r="M68" s="122"/>
      <c r="N68" s="122"/>
      <c r="O68" s="116"/>
      <c r="P68" s="11"/>
    </row>
    <row r="69" spans="1:16" ht="19.5" thickBot="1">
      <c r="A69" s="12"/>
      <c r="B69" s="47" t="s">
        <v>81</v>
      </c>
      <c r="C69" s="12"/>
      <c r="D69" s="193"/>
      <c r="E69" s="193"/>
      <c r="F69" s="197"/>
      <c r="G69" s="193"/>
      <c r="H69" s="116"/>
      <c r="I69" s="195"/>
      <c r="J69" s="122"/>
      <c r="K69" s="193"/>
      <c r="L69" s="116"/>
      <c r="M69" s="195"/>
      <c r="N69" s="122"/>
      <c r="O69" s="193"/>
      <c r="P69" s="12"/>
    </row>
    <row r="70" spans="1:16" ht="18.75">
      <c r="A70" s="59"/>
      <c r="B70" s="64"/>
      <c r="C70" s="64"/>
      <c r="D70" s="196" t="s">
        <v>224</v>
      </c>
      <c r="E70" s="196" t="s">
        <v>224</v>
      </c>
      <c r="F70" s="333" t="s">
        <v>224</v>
      </c>
      <c r="G70" s="342" t="s">
        <v>224</v>
      </c>
      <c r="H70" s="346" t="s">
        <v>224</v>
      </c>
      <c r="I70" s="365" t="s">
        <v>224</v>
      </c>
      <c r="J70" s="379" t="s">
        <v>224</v>
      </c>
      <c r="K70" s="350" t="s">
        <v>224</v>
      </c>
      <c r="L70" s="346" t="s">
        <v>224</v>
      </c>
      <c r="M70" s="365" t="s">
        <v>224</v>
      </c>
      <c r="N70" s="370" t="s">
        <v>224</v>
      </c>
      <c r="O70" s="350" t="s">
        <v>224</v>
      </c>
      <c r="P70" s="245" t="s">
        <v>14</v>
      </c>
    </row>
    <row r="71" spans="1:16" ht="18.75">
      <c r="A71" s="53" t="s">
        <v>49</v>
      </c>
      <c r="B71" s="486" t="s">
        <v>114</v>
      </c>
      <c r="C71" s="244" t="s">
        <v>16</v>
      </c>
      <c r="D71" s="323">
        <f aca="true" t="shared" si="19" ref="D71:K71">+D60+D62+D64+D66</f>
        <v>424.5828</v>
      </c>
      <c r="E71" s="320">
        <f t="shared" si="19"/>
        <v>329.89279999999997</v>
      </c>
      <c r="F71" s="266">
        <f t="shared" si="19"/>
        <v>741.7548</v>
      </c>
      <c r="G71" s="320">
        <f t="shared" si="19"/>
        <v>656.3038</v>
      </c>
      <c r="H71" s="266">
        <f t="shared" si="19"/>
        <v>1039.1829</v>
      </c>
      <c r="I71" s="353">
        <f t="shared" si="19"/>
        <v>1281.6284</v>
      </c>
      <c r="J71" s="270">
        <f t="shared" si="19"/>
        <v>908.4739999999999</v>
      </c>
      <c r="K71" s="320">
        <f t="shared" si="19"/>
        <v>634.7163</v>
      </c>
      <c r="L71" s="270">
        <f>+L60+L62+L64+L66</f>
        <v>882.2930999999999</v>
      </c>
      <c r="M71" s="353">
        <f>+M60+M62+M64+M66</f>
        <v>675.2916</v>
      </c>
      <c r="N71" s="270">
        <f aca="true" t="shared" si="20" ref="N71:P72">+N60+N62+N64+N66</f>
        <v>779.9299</v>
      </c>
      <c r="O71" s="353">
        <f t="shared" si="20"/>
        <v>409.5797</v>
      </c>
      <c r="P71" s="266">
        <f t="shared" si="20"/>
        <v>8763.6301</v>
      </c>
    </row>
    <row r="72" spans="1:16" ht="18.75">
      <c r="A72" s="81" t="s">
        <v>51</v>
      </c>
      <c r="B72" s="487"/>
      <c r="C72" s="321" t="s">
        <v>18</v>
      </c>
      <c r="D72" s="26">
        <f aca="true" t="shared" si="21" ref="D72:K72">+D61+D63+D65+D67</f>
        <v>56950.583</v>
      </c>
      <c r="E72" s="64">
        <f t="shared" si="21"/>
        <v>60736.613999999994</v>
      </c>
      <c r="F72" s="267">
        <f t="shared" si="21"/>
        <v>138933.839</v>
      </c>
      <c r="G72" s="64">
        <f t="shared" si="21"/>
        <v>98620.545</v>
      </c>
      <c r="H72" s="267">
        <f t="shared" si="21"/>
        <v>134608.994</v>
      </c>
      <c r="I72" s="354">
        <f t="shared" si="21"/>
        <v>154155.173</v>
      </c>
      <c r="J72" s="355">
        <f t="shared" si="21"/>
        <v>110287.242</v>
      </c>
      <c r="K72" s="64">
        <f t="shared" si="21"/>
        <v>83143.198</v>
      </c>
      <c r="L72" s="355">
        <f>+L61+L63+L65+L67</f>
        <v>106900.32900000001</v>
      </c>
      <c r="M72" s="473">
        <f>+M61+M63+M65+M67</f>
        <v>83663.959</v>
      </c>
      <c r="N72" s="355">
        <f t="shared" si="20"/>
        <v>89844.799</v>
      </c>
      <c r="O72" s="354">
        <f t="shared" si="20"/>
        <v>58694.382</v>
      </c>
      <c r="P72" s="267">
        <f t="shared" si="20"/>
        <v>1176539.6570000001</v>
      </c>
    </row>
    <row r="73" spans="1:16" ht="18.75">
      <c r="A73" s="53" t="s">
        <v>0</v>
      </c>
      <c r="B73" s="488" t="s">
        <v>54</v>
      </c>
      <c r="C73" s="288" t="s">
        <v>16</v>
      </c>
      <c r="D73" s="231">
        <v>1.0268</v>
      </c>
      <c r="E73" s="236">
        <v>0.1547</v>
      </c>
      <c r="F73" s="334">
        <v>0.1617</v>
      </c>
      <c r="G73" s="250">
        <v>0.1875</v>
      </c>
      <c r="H73" s="249">
        <v>0.8362</v>
      </c>
      <c r="I73" s="238">
        <v>3.504</v>
      </c>
      <c r="J73" s="376">
        <v>4.1897</v>
      </c>
      <c r="K73" s="236">
        <v>1.4242</v>
      </c>
      <c r="L73" s="234">
        <v>0.9021</v>
      </c>
      <c r="M73" s="238">
        <v>1.9761</v>
      </c>
      <c r="N73" s="240">
        <v>2.1041</v>
      </c>
      <c r="O73" s="236">
        <v>1.6748</v>
      </c>
      <c r="P73" s="266">
        <f aca="true" t="shared" si="22" ref="P73:P102">SUM(D73:O73)</f>
        <v>18.141900000000003</v>
      </c>
    </row>
    <row r="74" spans="1:16" ht="18.75">
      <c r="A74" s="53" t="s">
        <v>34</v>
      </c>
      <c r="B74" s="489"/>
      <c r="C74" s="58" t="s">
        <v>18</v>
      </c>
      <c r="D74" s="227">
        <v>927.88</v>
      </c>
      <c r="E74" s="225">
        <v>262.644</v>
      </c>
      <c r="F74" s="330">
        <v>379.188</v>
      </c>
      <c r="G74" s="251">
        <v>418.181</v>
      </c>
      <c r="H74" s="248">
        <v>958.319</v>
      </c>
      <c r="I74" s="237">
        <v>2573.865</v>
      </c>
      <c r="J74" s="377">
        <v>2979.634</v>
      </c>
      <c r="K74" s="225">
        <v>1819.058</v>
      </c>
      <c r="L74" s="235">
        <v>1358.008</v>
      </c>
      <c r="M74" s="237">
        <v>2637.167</v>
      </c>
      <c r="N74" s="363">
        <v>2728.928</v>
      </c>
      <c r="O74" s="225">
        <v>2263.487</v>
      </c>
      <c r="P74" s="267">
        <f t="shared" si="22"/>
        <v>19306.359</v>
      </c>
    </row>
    <row r="75" spans="1:16" ht="18.75">
      <c r="A75" s="53" t="s">
        <v>0</v>
      </c>
      <c r="B75" s="488" t="s">
        <v>55</v>
      </c>
      <c r="C75" s="65" t="s">
        <v>16</v>
      </c>
      <c r="D75" s="113">
        <v>0.0035</v>
      </c>
      <c r="E75" s="113">
        <v>0.1265</v>
      </c>
      <c r="F75" s="292">
        <v>0.028</v>
      </c>
      <c r="G75" s="250"/>
      <c r="H75" s="249">
        <v>0</v>
      </c>
      <c r="I75" s="238"/>
      <c r="J75" s="376"/>
      <c r="K75" s="236"/>
      <c r="L75" s="234"/>
      <c r="M75" s="238"/>
      <c r="N75" s="240"/>
      <c r="O75" s="236"/>
      <c r="P75" s="266">
        <f t="shared" si="22"/>
        <v>0.158</v>
      </c>
    </row>
    <row r="76" spans="1:16" ht="18.75">
      <c r="A76" s="53" t="s">
        <v>0</v>
      </c>
      <c r="B76" s="489"/>
      <c r="C76" s="58" t="s">
        <v>18</v>
      </c>
      <c r="D76" s="114">
        <v>2.095</v>
      </c>
      <c r="E76" s="114">
        <v>40.814</v>
      </c>
      <c r="F76" s="330">
        <v>8.82</v>
      </c>
      <c r="G76" s="251"/>
      <c r="H76" s="248">
        <v>5.649</v>
      </c>
      <c r="I76" s="237"/>
      <c r="J76" s="377"/>
      <c r="K76" s="225"/>
      <c r="L76" s="235"/>
      <c r="M76" s="237"/>
      <c r="N76" s="363"/>
      <c r="O76" s="225"/>
      <c r="P76" s="267">
        <f t="shared" si="22"/>
        <v>57.378</v>
      </c>
    </row>
    <row r="77" spans="1:16" ht="18.75">
      <c r="A77" s="53" t="s">
        <v>56</v>
      </c>
      <c r="B77" s="56" t="s">
        <v>57</v>
      </c>
      <c r="C77" s="65" t="s">
        <v>16</v>
      </c>
      <c r="D77" s="113"/>
      <c r="E77" s="113"/>
      <c r="F77" s="292"/>
      <c r="G77" s="250"/>
      <c r="H77" s="249"/>
      <c r="I77" s="238"/>
      <c r="J77" s="376"/>
      <c r="K77" s="236"/>
      <c r="L77" s="234"/>
      <c r="M77" s="238"/>
      <c r="N77" s="240"/>
      <c r="O77" s="236"/>
      <c r="P77" s="266">
        <f t="shared" si="22"/>
        <v>0</v>
      </c>
    </row>
    <row r="78" spans="1:16" ht="18.75">
      <c r="A78" s="60"/>
      <c r="B78" s="58" t="s">
        <v>58</v>
      </c>
      <c r="C78" s="58" t="s">
        <v>18</v>
      </c>
      <c r="D78" s="114"/>
      <c r="E78" s="114"/>
      <c r="F78" s="330"/>
      <c r="G78" s="251"/>
      <c r="H78" s="248"/>
      <c r="I78" s="237"/>
      <c r="J78" s="377"/>
      <c r="K78" s="225"/>
      <c r="L78" s="235"/>
      <c r="M78" s="237"/>
      <c r="N78" s="363"/>
      <c r="O78" s="225"/>
      <c r="P78" s="267">
        <f t="shared" si="22"/>
        <v>0</v>
      </c>
    </row>
    <row r="79" spans="1:16" ht="18.75">
      <c r="A79" s="60"/>
      <c r="B79" s="488" t="s">
        <v>59</v>
      </c>
      <c r="C79" s="65" t="s">
        <v>16</v>
      </c>
      <c r="D79" s="113"/>
      <c r="E79" s="113"/>
      <c r="F79" s="292"/>
      <c r="G79" s="250"/>
      <c r="H79" s="249"/>
      <c r="I79" s="238"/>
      <c r="J79" s="376"/>
      <c r="K79" s="236"/>
      <c r="L79" s="234"/>
      <c r="M79" s="238"/>
      <c r="N79" s="240"/>
      <c r="O79" s="236"/>
      <c r="P79" s="266">
        <f t="shared" si="22"/>
        <v>0</v>
      </c>
    </row>
    <row r="80" spans="1:16" ht="18.75">
      <c r="A80" s="53" t="s">
        <v>17</v>
      </c>
      <c r="B80" s="489"/>
      <c r="C80" s="58" t="s">
        <v>18</v>
      </c>
      <c r="D80" s="114"/>
      <c r="E80" s="114"/>
      <c r="F80" s="330"/>
      <c r="G80" s="251"/>
      <c r="H80" s="248"/>
      <c r="I80" s="237"/>
      <c r="J80" s="377"/>
      <c r="K80" s="225"/>
      <c r="L80" s="235"/>
      <c r="M80" s="237"/>
      <c r="N80" s="363"/>
      <c r="O80" s="225"/>
      <c r="P80" s="267">
        <f t="shared" si="22"/>
        <v>0</v>
      </c>
    </row>
    <row r="81" spans="1:16" ht="18.75">
      <c r="A81" s="60"/>
      <c r="B81" s="56" t="s">
        <v>20</v>
      </c>
      <c r="C81" s="65" t="s">
        <v>16</v>
      </c>
      <c r="D81" s="113">
        <v>6.501</v>
      </c>
      <c r="E81" s="113">
        <v>4.8252</v>
      </c>
      <c r="F81" s="292">
        <v>4.8041</v>
      </c>
      <c r="G81" s="250">
        <v>2.7787</v>
      </c>
      <c r="H81" s="249">
        <v>3.3435</v>
      </c>
      <c r="I81" s="238">
        <v>1.8139</v>
      </c>
      <c r="J81" s="376">
        <v>2.5149</v>
      </c>
      <c r="K81" s="236">
        <v>1.0026</v>
      </c>
      <c r="L81" s="234">
        <v>0.4791</v>
      </c>
      <c r="M81" s="238">
        <v>0.1461</v>
      </c>
      <c r="N81" s="240">
        <v>0.5534</v>
      </c>
      <c r="O81" s="236">
        <v>3.2034</v>
      </c>
      <c r="P81" s="266">
        <f t="shared" si="22"/>
        <v>31.965899999999998</v>
      </c>
    </row>
    <row r="82" spans="1:16" ht="18.75">
      <c r="A82" s="60"/>
      <c r="B82" s="58" t="s">
        <v>60</v>
      </c>
      <c r="C82" s="58" t="s">
        <v>18</v>
      </c>
      <c r="D82" s="114">
        <v>3473.622</v>
      </c>
      <c r="E82" s="114">
        <v>3209.158</v>
      </c>
      <c r="F82" s="330">
        <v>3111.21</v>
      </c>
      <c r="G82" s="251">
        <v>1984.763</v>
      </c>
      <c r="H82" s="248">
        <v>1834.284</v>
      </c>
      <c r="I82" s="237">
        <v>1656.951</v>
      </c>
      <c r="J82" s="377">
        <v>3552.611</v>
      </c>
      <c r="K82" s="225">
        <v>1577.862</v>
      </c>
      <c r="L82" s="235">
        <v>818.164</v>
      </c>
      <c r="M82" s="237">
        <v>287.399</v>
      </c>
      <c r="N82" s="363">
        <v>810.533</v>
      </c>
      <c r="O82" s="225">
        <v>4351.989</v>
      </c>
      <c r="P82" s="267">
        <f t="shared" si="22"/>
        <v>26668.546000000002</v>
      </c>
    </row>
    <row r="83" spans="1:16" ht="18.75">
      <c r="A83" s="53" t="s">
        <v>23</v>
      </c>
      <c r="B83" s="486" t="s">
        <v>114</v>
      </c>
      <c r="C83" s="244" t="s">
        <v>16</v>
      </c>
      <c r="D83" s="323">
        <f aca="true" t="shared" si="23" ref="D83:K83">+D73+D75+D77+D79+D81</f>
        <v>7.5313</v>
      </c>
      <c r="E83" s="320">
        <f t="shared" si="23"/>
        <v>5.1064</v>
      </c>
      <c r="F83" s="266">
        <f t="shared" si="23"/>
        <v>4.9938</v>
      </c>
      <c r="G83" s="320">
        <f t="shared" si="23"/>
        <v>2.9662</v>
      </c>
      <c r="H83" s="266">
        <f t="shared" si="23"/>
        <v>4.1797</v>
      </c>
      <c r="I83" s="353">
        <f t="shared" si="23"/>
        <v>5.3179</v>
      </c>
      <c r="J83" s="270">
        <f t="shared" si="23"/>
        <v>6.7046</v>
      </c>
      <c r="K83" s="320">
        <f t="shared" si="23"/>
        <v>2.4268</v>
      </c>
      <c r="L83" s="270">
        <f aca="true" t="shared" si="24" ref="L83:O84">+L73+L75+L77+L79+L81</f>
        <v>1.3812</v>
      </c>
      <c r="M83" s="353">
        <f t="shared" si="24"/>
        <v>2.1222</v>
      </c>
      <c r="N83" s="270">
        <f t="shared" si="24"/>
        <v>2.6574999999999998</v>
      </c>
      <c r="O83" s="353">
        <f t="shared" si="24"/>
        <v>4.8782</v>
      </c>
      <c r="P83" s="266">
        <f>SUM(D83:O83)</f>
        <v>50.2658</v>
      </c>
    </row>
    <row r="84" spans="1:16" ht="18.75">
      <c r="A84" s="59"/>
      <c r="B84" s="487"/>
      <c r="C84" s="321" t="s">
        <v>18</v>
      </c>
      <c r="D84" s="26">
        <f aca="true" t="shared" si="25" ref="D84:K84">+D74+D76+D78+D80+D82</f>
        <v>4403.597</v>
      </c>
      <c r="E84" s="64">
        <f t="shared" si="25"/>
        <v>3512.616</v>
      </c>
      <c r="F84" s="267">
        <f t="shared" si="25"/>
        <v>3499.218</v>
      </c>
      <c r="G84" s="64">
        <f t="shared" si="25"/>
        <v>2402.944</v>
      </c>
      <c r="H84" s="267">
        <f t="shared" si="25"/>
        <v>2798.252</v>
      </c>
      <c r="I84" s="354">
        <f t="shared" si="25"/>
        <v>4230.816</v>
      </c>
      <c r="J84" s="355">
        <f t="shared" si="25"/>
        <v>6532.245</v>
      </c>
      <c r="K84" s="64">
        <f t="shared" si="25"/>
        <v>3396.92</v>
      </c>
      <c r="L84" s="355">
        <f t="shared" si="24"/>
        <v>2176.172</v>
      </c>
      <c r="M84" s="354">
        <f t="shared" si="24"/>
        <v>2924.566</v>
      </c>
      <c r="N84" s="355">
        <f t="shared" si="24"/>
        <v>3539.461</v>
      </c>
      <c r="O84" s="354">
        <f t="shared" si="24"/>
        <v>6615.476</v>
      </c>
      <c r="P84" s="267">
        <f>SUM(D84:O84)</f>
        <v>46032.283</v>
      </c>
    </row>
    <row r="85" spans="1:16" ht="18.75">
      <c r="A85" s="482" t="s">
        <v>118</v>
      </c>
      <c r="B85" s="483"/>
      <c r="C85" s="288" t="s">
        <v>16</v>
      </c>
      <c r="D85" s="231">
        <v>0.7674</v>
      </c>
      <c r="E85" s="236">
        <v>0.0239</v>
      </c>
      <c r="F85" s="292">
        <v>0.0021</v>
      </c>
      <c r="G85" s="250"/>
      <c r="H85" s="249">
        <v>1.3377</v>
      </c>
      <c r="I85" s="238">
        <v>4.097</v>
      </c>
      <c r="J85" s="376">
        <v>6.9882</v>
      </c>
      <c r="K85" s="236">
        <v>6.9156</v>
      </c>
      <c r="L85" s="234">
        <v>2.929</v>
      </c>
      <c r="M85" s="238">
        <v>3.9008</v>
      </c>
      <c r="N85" s="240">
        <v>5.1572</v>
      </c>
      <c r="O85" s="236">
        <v>6.5868</v>
      </c>
      <c r="P85" s="266">
        <f t="shared" si="22"/>
        <v>38.70569999999999</v>
      </c>
    </row>
    <row r="86" spans="1:16" ht="18.75">
      <c r="A86" s="484"/>
      <c r="B86" s="485"/>
      <c r="C86" s="58" t="s">
        <v>18</v>
      </c>
      <c r="D86" s="227">
        <v>641.718</v>
      </c>
      <c r="E86" s="225">
        <v>22.798</v>
      </c>
      <c r="F86" s="330">
        <v>4.961</v>
      </c>
      <c r="G86" s="251"/>
      <c r="H86" s="248">
        <v>991.679</v>
      </c>
      <c r="I86" s="237">
        <v>3021.047</v>
      </c>
      <c r="J86" s="377">
        <v>6176.228</v>
      </c>
      <c r="K86" s="225">
        <v>5849.968</v>
      </c>
      <c r="L86" s="235">
        <v>2379.689</v>
      </c>
      <c r="M86" s="237">
        <v>3555.724</v>
      </c>
      <c r="N86" s="363">
        <v>3467.957</v>
      </c>
      <c r="O86" s="225">
        <v>4038.929</v>
      </c>
      <c r="P86" s="267">
        <f t="shared" si="22"/>
        <v>30150.697999999997</v>
      </c>
    </row>
    <row r="87" spans="1:16" ht="18.75">
      <c r="A87" s="482" t="s">
        <v>61</v>
      </c>
      <c r="B87" s="483"/>
      <c r="C87" s="65" t="s">
        <v>16</v>
      </c>
      <c r="D87" s="113">
        <v>0.002</v>
      </c>
      <c r="E87" s="113"/>
      <c r="F87" s="292">
        <v>0.012</v>
      </c>
      <c r="G87" s="250">
        <v>0.016</v>
      </c>
      <c r="H87" s="249">
        <v>0.0035</v>
      </c>
      <c r="I87" s="238">
        <v>0.036</v>
      </c>
      <c r="J87" s="376"/>
      <c r="K87" s="236"/>
      <c r="L87" s="234"/>
      <c r="M87" s="238"/>
      <c r="N87" s="240"/>
      <c r="O87" s="236"/>
      <c r="P87" s="266">
        <f t="shared" si="22"/>
        <v>0.0695</v>
      </c>
    </row>
    <row r="88" spans="1:16" ht="18.75">
      <c r="A88" s="484"/>
      <c r="B88" s="485"/>
      <c r="C88" s="58" t="s">
        <v>18</v>
      </c>
      <c r="D88" s="114">
        <v>4.725</v>
      </c>
      <c r="E88" s="114"/>
      <c r="F88" s="330">
        <v>11.949</v>
      </c>
      <c r="G88" s="251">
        <v>10.553</v>
      </c>
      <c r="H88" s="248">
        <v>3.707</v>
      </c>
      <c r="I88" s="237">
        <v>5.846</v>
      </c>
      <c r="J88" s="377"/>
      <c r="K88" s="225"/>
      <c r="L88" s="235"/>
      <c r="M88" s="237"/>
      <c r="N88" s="363"/>
      <c r="O88" s="225"/>
      <c r="P88" s="267">
        <f t="shared" si="22"/>
        <v>36.78</v>
      </c>
    </row>
    <row r="89" spans="1:16" ht="18.75">
      <c r="A89" s="482" t="s">
        <v>119</v>
      </c>
      <c r="B89" s="483"/>
      <c r="C89" s="65" t="s">
        <v>16</v>
      </c>
      <c r="D89" s="113"/>
      <c r="E89" s="113"/>
      <c r="F89" s="292"/>
      <c r="G89" s="250"/>
      <c r="H89" s="249"/>
      <c r="I89" s="238"/>
      <c r="J89" s="376"/>
      <c r="K89" s="236"/>
      <c r="L89" s="234"/>
      <c r="M89" s="238"/>
      <c r="N89" s="240"/>
      <c r="O89" s="236">
        <v>0</v>
      </c>
      <c r="P89" s="266">
        <f t="shared" si="22"/>
        <v>0</v>
      </c>
    </row>
    <row r="90" spans="1:16" ht="18.75">
      <c r="A90" s="484"/>
      <c r="B90" s="485"/>
      <c r="C90" s="58" t="s">
        <v>18</v>
      </c>
      <c r="D90" s="114"/>
      <c r="E90" s="114"/>
      <c r="F90" s="330"/>
      <c r="G90" s="251"/>
      <c r="H90" s="248"/>
      <c r="I90" s="237"/>
      <c r="J90" s="377"/>
      <c r="K90" s="225"/>
      <c r="L90" s="235"/>
      <c r="M90" s="237"/>
      <c r="N90" s="363"/>
      <c r="O90" s="225">
        <v>0.525</v>
      </c>
      <c r="P90" s="267">
        <f t="shared" si="22"/>
        <v>0.525</v>
      </c>
    </row>
    <row r="91" spans="1:16" ht="18.75">
      <c r="A91" s="482" t="s">
        <v>120</v>
      </c>
      <c r="B91" s="483"/>
      <c r="C91" s="65" t="s">
        <v>16</v>
      </c>
      <c r="D91" s="113"/>
      <c r="E91" s="113">
        <v>0.0047</v>
      </c>
      <c r="F91" s="292">
        <v>0.011</v>
      </c>
      <c r="G91" s="250">
        <v>0.0519</v>
      </c>
      <c r="H91" s="249">
        <v>0.0023</v>
      </c>
      <c r="I91" s="238">
        <v>0.002</v>
      </c>
      <c r="J91" s="376"/>
      <c r="K91" s="236"/>
      <c r="L91" s="234"/>
      <c r="M91" s="238"/>
      <c r="N91" s="240">
        <v>0</v>
      </c>
      <c r="O91" s="236">
        <v>0.0058</v>
      </c>
      <c r="P91" s="266">
        <f t="shared" si="22"/>
        <v>0.07769999999999999</v>
      </c>
    </row>
    <row r="92" spans="1:16" ht="18.75">
      <c r="A92" s="484"/>
      <c r="B92" s="485"/>
      <c r="C92" s="58" t="s">
        <v>18</v>
      </c>
      <c r="D92" s="114"/>
      <c r="E92" s="114">
        <v>5.595</v>
      </c>
      <c r="F92" s="330">
        <v>14.401</v>
      </c>
      <c r="G92" s="251">
        <v>132.385</v>
      </c>
      <c r="H92" s="248">
        <v>4.803</v>
      </c>
      <c r="I92" s="237">
        <v>2.172</v>
      </c>
      <c r="J92" s="377"/>
      <c r="K92" s="225"/>
      <c r="L92" s="235"/>
      <c r="M92" s="237"/>
      <c r="N92" s="363">
        <v>3.433</v>
      </c>
      <c r="O92" s="225">
        <v>51.136</v>
      </c>
      <c r="P92" s="267">
        <f t="shared" si="22"/>
        <v>213.92499999999998</v>
      </c>
    </row>
    <row r="93" spans="1:16" ht="18.75">
      <c r="A93" s="482" t="s">
        <v>63</v>
      </c>
      <c r="B93" s="483"/>
      <c r="C93" s="65" t="s">
        <v>16</v>
      </c>
      <c r="D93" s="113"/>
      <c r="E93" s="113">
        <v>0.03</v>
      </c>
      <c r="F93" s="292">
        <v>0</v>
      </c>
      <c r="G93" s="250">
        <v>0.013</v>
      </c>
      <c r="H93" s="249">
        <v>0.072</v>
      </c>
      <c r="I93" s="238"/>
      <c r="J93" s="376">
        <v>0</v>
      </c>
      <c r="K93" s="236"/>
      <c r="L93" s="234"/>
      <c r="M93" s="238"/>
      <c r="N93" s="240"/>
      <c r="O93" s="236">
        <v>0.02</v>
      </c>
      <c r="P93" s="266">
        <f t="shared" si="22"/>
        <v>0.13499999999999998</v>
      </c>
    </row>
    <row r="94" spans="1:16" ht="18.75">
      <c r="A94" s="484"/>
      <c r="B94" s="485"/>
      <c r="C94" s="58" t="s">
        <v>18</v>
      </c>
      <c r="D94" s="114"/>
      <c r="E94" s="114">
        <v>37.799</v>
      </c>
      <c r="F94" s="330">
        <v>8.82</v>
      </c>
      <c r="G94" s="251">
        <v>16.526</v>
      </c>
      <c r="H94" s="248">
        <v>10.994</v>
      </c>
      <c r="I94" s="237"/>
      <c r="J94" s="377">
        <v>8.317</v>
      </c>
      <c r="K94" s="225"/>
      <c r="L94" s="235"/>
      <c r="M94" s="237"/>
      <c r="N94" s="363"/>
      <c r="O94" s="225">
        <v>40.961</v>
      </c>
      <c r="P94" s="267">
        <f t="shared" si="22"/>
        <v>123.41699999999999</v>
      </c>
    </row>
    <row r="95" spans="1:16" ht="18.75">
      <c r="A95" s="482" t="s">
        <v>121</v>
      </c>
      <c r="B95" s="483"/>
      <c r="C95" s="65" t="s">
        <v>16</v>
      </c>
      <c r="D95" s="113">
        <v>0.035</v>
      </c>
      <c r="E95" s="113">
        <v>0.0222</v>
      </c>
      <c r="F95" s="292">
        <v>0.0241</v>
      </c>
      <c r="G95" s="250">
        <v>0.0083</v>
      </c>
      <c r="H95" s="249">
        <v>1.3751</v>
      </c>
      <c r="I95" s="238">
        <v>3.4084</v>
      </c>
      <c r="J95" s="376">
        <v>1.2393</v>
      </c>
      <c r="K95" s="236">
        <v>0.9566</v>
      </c>
      <c r="L95" s="234">
        <v>0.2789</v>
      </c>
      <c r="M95" s="238">
        <v>0.3394</v>
      </c>
      <c r="N95" s="240">
        <v>0.0578</v>
      </c>
      <c r="O95" s="236"/>
      <c r="P95" s="266">
        <f t="shared" si="22"/>
        <v>7.745100000000001</v>
      </c>
    </row>
    <row r="96" spans="1:16" ht="18.75">
      <c r="A96" s="484"/>
      <c r="B96" s="485"/>
      <c r="C96" s="58" t="s">
        <v>18</v>
      </c>
      <c r="D96" s="114">
        <v>15.075</v>
      </c>
      <c r="E96" s="114">
        <v>24.725</v>
      </c>
      <c r="F96" s="330">
        <v>33.502</v>
      </c>
      <c r="G96" s="251">
        <v>5.975</v>
      </c>
      <c r="H96" s="248">
        <v>894.259</v>
      </c>
      <c r="I96" s="237">
        <v>2864.61</v>
      </c>
      <c r="J96" s="377">
        <v>1670.271</v>
      </c>
      <c r="K96" s="225">
        <v>1433.213</v>
      </c>
      <c r="L96" s="235">
        <v>486.895</v>
      </c>
      <c r="M96" s="237">
        <v>518.695</v>
      </c>
      <c r="N96" s="363">
        <v>107.709</v>
      </c>
      <c r="O96" s="225"/>
      <c r="P96" s="267">
        <f t="shared" si="22"/>
        <v>8054.928999999999</v>
      </c>
    </row>
    <row r="97" spans="1:16" ht="18.75">
      <c r="A97" s="482" t="s">
        <v>64</v>
      </c>
      <c r="B97" s="483"/>
      <c r="C97" s="65" t="s">
        <v>16</v>
      </c>
      <c r="D97" s="113">
        <v>6.9917</v>
      </c>
      <c r="E97" s="113">
        <v>6.163</v>
      </c>
      <c r="F97" s="292">
        <v>6.0863</v>
      </c>
      <c r="G97" s="250">
        <v>7.5383</v>
      </c>
      <c r="H97" s="249">
        <v>40.6523</v>
      </c>
      <c r="I97" s="238">
        <v>44.3834</v>
      </c>
      <c r="J97" s="376">
        <v>43.6423</v>
      </c>
      <c r="K97" s="236">
        <v>51.4193</v>
      </c>
      <c r="L97" s="234">
        <v>95.5363</v>
      </c>
      <c r="M97" s="238">
        <v>61.6984</v>
      </c>
      <c r="N97" s="240">
        <v>20.2483</v>
      </c>
      <c r="O97" s="236">
        <v>10.8712</v>
      </c>
      <c r="P97" s="266">
        <f t="shared" si="22"/>
        <v>395.2308</v>
      </c>
    </row>
    <row r="98" spans="1:16" ht="18.75">
      <c r="A98" s="484"/>
      <c r="B98" s="485"/>
      <c r="C98" s="58" t="s">
        <v>18</v>
      </c>
      <c r="D98" s="114">
        <v>7292.511</v>
      </c>
      <c r="E98" s="114">
        <v>3006.887</v>
      </c>
      <c r="F98" s="330">
        <v>6435.428</v>
      </c>
      <c r="G98" s="251">
        <v>5782.585</v>
      </c>
      <c r="H98" s="248">
        <v>8943.061</v>
      </c>
      <c r="I98" s="237">
        <v>7694.088</v>
      </c>
      <c r="J98" s="377">
        <v>8443.243</v>
      </c>
      <c r="K98" s="225">
        <v>5116.055</v>
      </c>
      <c r="L98" s="235">
        <v>5592.041</v>
      </c>
      <c r="M98" s="237">
        <v>5187.495</v>
      </c>
      <c r="N98" s="363">
        <v>7888.734</v>
      </c>
      <c r="O98" s="225">
        <v>5451.258</v>
      </c>
      <c r="P98" s="267">
        <f t="shared" si="22"/>
        <v>76833.386</v>
      </c>
    </row>
    <row r="99" spans="1:16" ht="18.75">
      <c r="A99" s="490" t="s">
        <v>65</v>
      </c>
      <c r="B99" s="491"/>
      <c r="C99" s="244" t="s">
        <v>16</v>
      </c>
      <c r="D99" s="323">
        <f aca="true" t="shared" si="26" ref="D99:K99">+D8+D10+D22+D28+D36+D38+D40+D42+D44+D46+D48+D50+D52+D58+D71+D83+D85+D87+D89+D91+D93+D95+D97</f>
        <v>887.6143</v>
      </c>
      <c r="E99" s="320">
        <f t="shared" si="26"/>
        <v>616.2222999999999</v>
      </c>
      <c r="F99" s="266">
        <f t="shared" si="26"/>
        <v>1000.9371</v>
      </c>
      <c r="G99" s="320">
        <f t="shared" si="26"/>
        <v>894.6748</v>
      </c>
      <c r="H99" s="266">
        <f t="shared" si="26"/>
        <v>1292.2771</v>
      </c>
      <c r="I99" s="353">
        <f t="shared" si="26"/>
        <v>4767.6938</v>
      </c>
      <c r="J99" s="270">
        <f t="shared" si="26"/>
        <v>7011.4671</v>
      </c>
      <c r="K99" s="320">
        <f t="shared" si="26"/>
        <v>6101.485500000001</v>
      </c>
      <c r="L99" s="270">
        <f aca="true" t="shared" si="27" ref="L99:O100">+L8+L10+L22+L28+L36+L38+L40+L42+L44+L46+L48+L50+L52+L58+L71+L83+L85+L87+L89+L91+L93+L95+L97</f>
        <v>10108.970499999998</v>
      </c>
      <c r="M99" s="353">
        <f>+M8+M10+M22+M28+M36+M38+M40+M42+M44+M46+M48+M50+M52+M58+M71+M83+M85+M87+M89+M91+M93+M95+M97</f>
        <v>10924.1884</v>
      </c>
      <c r="N99" s="270">
        <f t="shared" si="27"/>
        <v>9563.648799999999</v>
      </c>
      <c r="O99" s="353">
        <f t="shared" si="27"/>
        <v>2379.5584</v>
      </c>
      <c r="P99" s="266">
        <f>SUM(D99:O99)</f>
        <v>55548.738099999995</v>
      </c>
    </row>
    <row r="100" spans="1:16" ht="18.75">
      <c r="A100" s="492"/>
      <c r="B100" s="493"/>
      <c r="C100" s="321" t="s">
        <v>18</v>
      </c>
      <c r="D100" s="26">
        <f aca="true" t="shared" si="28" ref="D100:K100">+D9+D11+D23+D29+D37+D39+D41+D43+D45+D47+D49+D51+D53+D59+D72+D84+D86+D88+D90+D92+D94+D96+D98</f>
        <v>393135.18999999994</v>
      </c>
      <c r="E100" s="64">
        <f t="shared" si="28"/>
        <v>323939.6009999999</v>
      </c>
      <c r="F100" s="267">
        <f t="shared" si="28"/>
        <v>408571.496</v>
      </c>
      <c r="G100" s="64">
        <f t="shared" si="28"/>
        <v>327432.7410000001</v>
      </c>
      <c r="H100" s="267">
        <f t="shared" si="28"/>
        <v>351406.446</v>
      </c>
      <c r="I100" s="354">
        <f t="shared" si="28"/>
        <v>1227440.759</v>
      </c>
      <c r="J100" s="355">
        <f t="shared" si="28"/>
        <v>1956430.07</v>
      </c>
      <c r="K100" s="64">
        <f t="shared" si="28"/>
        <v>2147202.691</v>
      </c>
      <c r="L100" s="355">
        <f t="shared" si="27"/>
        <v>2366310.209</v>
      </c>
      <c r="M100" s="354">
        <f>+M9+M11+M23+M29+M37+M39+M41+M43+M45+M47+M49+M51+M53+M59+M72+M84+M86+M88+M90+M92+M94+M96+M98</f>
        <v>2339587.2249999996</v>
      </c>
      <c r="N100" s="355">
        <f t="shared" si="27"/>
        <v>1614985.0210000002</v>
      </c>
      <c r="O100" s="354">
        <f t="shared" si="27"/>
        <v>614502.3670000001</v>
      </c>
      <c r="P100" s="267">
        <f>SUM(D100:O100)</f>
        <v>14070943.816000002</v>
      </c>
    </row>
    <row r="101" spans="1:16" ht="18.75">
      <c r="A101" s="53" t="s">
        <v>0</v>
      </c>
      <c r="B101" s="488" t="s">
        <v>122</v>
      </c>
      <c r="C101" s="288" t="s">
        <v>16</v>
      </c>
      <c r="D101" s="231"/>
      <c r="E101" s="236"/>
      <c r="F101" s="292"/>
      <c r="G101" s="250"/>
      <c r="H101" s="249"/>
      <c r="I101" s="238"/>
      <c r="J101" s="376"/>
      <c r="K101" s="236"/>
      <c r="L101" s="234"/>
      <c r="M101" s="238"/>
      <c r="N101" s="240"/>
      <c r="O101" s="236"/>
      <c r="P101" s="266">
        <f t="shared" si="22"/>
        <v>0</v>
      </c>
    </row>
    <row r="102" spans="1:16" ht="18.75">
      <c r="A102" s="53" t="s">
        <v>0</v>
      </c>
      <c r="B102" s="489"/>
      <c r="C102" s="321" t="s">
        <v>18</v>
      </c>
      <c r="D102" s="225"/>
      <c r="E102" s="114"/>
      <c r="F102" s="330"/>
      <c r="G102" s="251"/>
      <c r="H102" s="248"/>
      <c r="I102" s="237"/>
      <c r="J102" s="377"/>
      <c r="K102" s="225"/>
      <c r="L102" s="235"/>
      <c r="M102" s="237"/>
      <c r="N102" s="363"/>
      <c r="O102" s="225"/>
      <c r="P102" s="267">
        <f t="shared" si="22"/>
        <v>0</v>
      </c>
    </row>
    <row r="103" spans="1:16" ht="18.75">
      <c r="A103" s="53" t="s">
        <v>66</v>
      </c>
      <c r="B103" s="488" t="s">
        <v>123</v>
      </c>
      <c r="C103" s="65" t="s">
        <v>16</v>
      </c>
      <c r="D103" s="113">
        <v>6.5554</v>
      </c>
      <c r="E103" s="113">
        <v>2.903</v>
      </c>
      <c r="F103" s="292">
        <v>1.8736</v>
      </c>
      <c r="G103" s="250">
        <v>2.6813</v>
      </c>
      <c r="H103" s="249">
        <v>7.6554</v>
      </c>
      <c r="I103" s="238">
        <v>18.4109</v>
      </c>
      <c r="J103" s="376">
        <v>13.4844</v>
      </c>
      <c r="K103" s="236">
        <v>3.8586</v>
      </c>
      <c r="L103" s="234">
        <v>1.0309</v>
      </c>
      <c r="M103" s="238">
        <v>0.97</v>
      </c>
      <c r="N103" s="240">
        <v>2.6546</v>
      </c>
      <c r="O103" s="236">
        <v>5.6782</v>
      </c>
      <c r="P103" s="266">
        <f aca="true" t="shared" si="29" ref="P103:P112">SUM(D103:O103)</f>
        <v>67.75630000000001</v>
      </c>
    </row>
    <row r="104" spans="1:16" ht="18.75">
      <c r="A104" s="53" t="s">
        <v>0</v>
      </c>
      <c r="B104" s="489"/>
      <c r="C104" s="58" t="s">
        <v>18</v>
      </c>
      <c r="D104" s="114">
        <v>3525.622</v>
      </c>
      <c r="E104" s="114">
        <v>2068.636</v>
      </c>
      <c r="F104" s="330">
        <v>1893.501</v>
      </c>
      <c r="G104" s="251">
        <v>2518.893</v>
      </c>
      <c r="H104" s="248">
        <v>4332.336</v>
      </c>
      <c r="I104" s="237">
        <v>9878.568</v>
      </c>
      <c r="J104" s="377">
        <v>8146.348</v>
      </c>
      <c r="K104" s="225">
        <v>2976.783</v>
      </c>
      <c r="L104" s="235">
        <v>1055.708</v>
      </c>
      <c r="M104" s="237">
        <v>1069.561</v>
      </c>
      <c r="N104" s="363">
        <v>2376.202</v>
      </c>
      <c r="O104" s="225">
        <v>5329.089</v>
      </c>
      <c r="P104" s="267">
        <f t="shared" si="29"/>
        <v>45171.247</v>
      </c>
    </row>
    <row r="105" spans="1:16" ht="18.75">
      <c r="A105" s="53" t="s">
        <v>0</v>
      </c>
      <c r="B105" s="488" t="s">
        <v>124</v>
      </c>
      <c r="C105" s="65" t="s">
        <v>16</v>
      </c>
      <c r="D105" s="113">
        <v>5.5506</v>
      </c>
      <c r="E105" s="113">
        <v>0.2525</v>
      </c>
      <c r="F105" s="292">
        <v>1.1908</v>
      </c>
      <c r="G105" s="250">
        <v>0.624</v>
      </c>
      <c r="H105" s="249">
        <v>1.461</v>
      </c>
      <c r="I105" s="238">
        <v>3.4274</v>
      </c>
      <c r="J105" s="376">
        <v>17.9822</v>
      </c>
      <c r="K105" s="236">
        <v>10.7721</v>
      </c>
      <c r="L105" s="234">
        <v>14.1613</v>
      </c>
      <c r="M105" s="238">
        <v>27.4376</v>
      </c>
      <c r="N105" s="240">
        <v>18.2632</v>
      </c>
      <c r="O105" s="236">
        <v>57.6472</v>
      </c>
      <c r="P105" s="266">
        <f t="shared" si="29"/>
        <v>158.7699</v>
      </c>
    </row>
    <row r="106" spans="1:16" ht="18.75">
      <c r="A106" s="60"/>
      <c r="B106" s="489"/>
      <c r="C106" s="58" t="s">
        <v>18</v>
      </c>
      <c r="D106" s="114">
        <v>2072.826</v>
      </c>
      <c r="E106" s="114">
        <v>179.904</v>
      </c>
      <c r="F106" s="330">
        <v>930.497</v>
      </c>
      <c r="G106" s="251">
        <v>503.543</v>
      </c>
      <c r="H106" s="248">
        <v>768.327</v>
      </c>
      <c r="I106" s="237">
        <v>1107.423</v>
      </c>
      <c r="J106" s="377">
        <v>3553.377</v>
      </c>
      <c r="K106" s="225">
        <v>3731.379</v>
      </c>
      <c r="L106" s="235">
        <v>4639.559</v>
      </c>
      <c r="M106" s="237">
        <v>12412.621</v>
      </c>
      <c r="N106" s="363">
        <v>8984.002</v>
      </c>
      <c r="O106" s="225">
        <v>24805.421</v>
      </c>
      <c r="P106" s="267">
        <f t="shared" si="29"/>
        <v>63688.879</v>
      </c>
    </row>
    <row r="107" spans="1:16" ht="18.75">
      <c r="A107" s="53" t="s">
        <v>67</v>
      </c>
      <c r="B107" s="488" t="s">
        <v>125</v>
      </c>
      <c r="C107" s="65" t="s">
        <v>16</v>
      </c>
      <c r="D107" s="113">
        <v>0.0036</v>
      </c>
      <c r="E107" s="113">
        <v>0.0162</v>
      </c>
      <c r="F107" s="292">
        <v>0.0696</v>
      </c>
      <c r="G107" s="250">
        <v>0.1386</v>
      </c>
      <c r="H107" s="249">
        <v>0.0359</v>
      </c>
      <c r="I107" s="238">
        <v>0.0056</v>
      </c>
      <c r="J107" s="376">
        <v>0.0666</v>
      </c>
      <c r="K107" s="236">
        <v>0.2329</v>
      </c>
      <c r="L107" s="234">
        <v>0.0103</v>
      </c>
      <c r="M107" s="238">
        <v>0</v>
      </c>
      <c r="N107" s="240">
        <v>0.001</v>
      </c>
      <c r="O107" s="236">
        <v>0.0218</v>
      </c>
      <c r="P107" s="266">
        <f t="shared" si="29"/>
        <v>0.6021</v>
      </c>
    </row>
    <row r="108" spans="1:16" ht="18.75">
      <c r="A108" s="60"/>
      <c r="B108" s="489"/>
      <c r="C108" s="58" t="s">
        <v>18</v>
      </c>
      <c r="D108" s="114">
        <v>4.2</v>
      </c>
      <c r="E108" s="114">
        <v>20.055</v>
      </c>
      <c r="F108" s="330">
        <v>87.34</v>
      </c>
      <c r="G108" s="251">
        <v>180.625</v>
      </c>
      <c r="H108" s="248">
        <v>36.393</v>
      </c>
      <c r="I108" s="237">
        <v>23.469</v>
      </c>
      <c r="J108" s="377">
        <v>77.473</v>
      </c>
      <c r="K108" s="225">
        <v>121.526</v>
      </c>
      <c r="L108" s="235">
        <v>7.296</v>
      </c>
      <c r="M108" s="237">
        <v>1.825</v>
      </c>
      <c r="N108" s="363">
        <v>1.785</v>
      </c>
      <c r="O108" s="225">
        <v>93.218</v>
      </c>
      <c r="P108" s="267">
        <f t="shared" si="29"/>
        <v>655.205</v>
      </c>
    </row>
    <row r="109" spans="1:16" ht="18.75">
      <c r="A109" s="60"/>
      <c r="B109" s="488" t="s">
        <v>126</v>
      </c>
      <c r="C109" s="65" t="s">
        <v>16</v>
      </c>
      <c r="D109" s="113">
        <v>0.8401</v>
      </c>
      <c r="E109" s="113">
        <v>3.5177</v>
      </c>
      <c r="F109" s="292">
        <v>2.2158</v>
      </c>
      <c r="G109" s="250">
        <v>1.891</v>
      </c>
      <c r="H109" s="249">
        <v>3.0933</v>
      </c>
      <c r="I109" s="238">
        <v>2.1025</v>
      </c>
      <c r="J109" s="376">
        <v>1.0205</v>
      </c>
      <c r="K109" s="236">
        <v>0.5566</v>
      </c>
      <c r="L109" s="234">
        <v>0.3047</v>
      </c>
      <c r="M109" s="238">
        <v>0.724</v>
      </c>
      <c r="N109" s="240">
        <v>0.4838</v>
      </c>
      <c r="O109" s="236">
        <v>0.131</v>
      </c>
      <c r="P109" s="266">
        <f t="shared" si="29"/>
        <v>16.880999999999997</v>
      </c>
    </row>
    <row r="110" spans="1:16" ht="18.75">
      <c r="A110" s="60"/>
      <c r="B110" s="489"/>
      <c r="C110" s="58" t="s">
        <v>18</v>
      </c>
      <c r="D110" s="114">
        <v>950.154</v>
      </c>
      <c r="E110" s="114">
        <v>3754.148</v>
      </c>
      <c r="F110" s="330">
        <v>3184.981</v>
      </c>
      <c r="G110" s="251">
        <v>2479.957</v>
      </c>
      <c r="H110" s="248">
        <v>2903.438</v>
      </c>
      <c r="I110" s="237">
        <v>1762.933</v>
      </c>
      <c r="J110" s="377">
        <v>965.214</v>
      </c>
      <c r="K110" s="225">
        <v>464.257</v>
      </c>
      <c r="L110" s="235">
        <v>213.767</v>
      </c>
      <c r="M110" s="237">
        <v>545.387</v>
      </c>
      <c r="N110" s="363">
        <v>335.069</v>
      </c>
      <c r="O110" s="225">
        <v>397.136</v>
      </c>
      <c r="P110" s="267">
        <f t="shared" si="29"/>
        <v>17956.441</v>
      </c>
    </row>
    <row r="111" spans="1:16" ht="18.75">
      <c r="A111" s="53" t="s">
        <v>68</v>
      </c>
      <c r="B111" s="488" t="s">
        <v>127</v>
      </c>
      <c r="C111" s="65" t="s">
        <v>16</v>
      </c>
      <c r="D111" s="113"/>
      <c r="E111" s="113"/>
      <c r="F111" s="292">
        <v>947.61</v>
      </c>
      <c r="G111" s="250">
        <v>865.89</v>
      </c>
      <c r="H111" s="249"/>
      <c r="I111" s="238"/>
      <c r="J111" s="376"/>
      <c r="K111" s="236"/>
      <c r="L111" s="234"/>
      <c r="M111" s="238"/>
      <c r="N111" s="240"/>
      <c r="O111" s="236"/>
      <c r="P111" s="266">
        <f t="shared" si="29"/>
        <v>1813.5</v>
      </c>
    </row>
    <row r="112" spans="1:16" ht="18.75">
      <c r="A112" s="60"/>
      <c r="B112" s="489"/>
      <c r="C112" s="58" t="s">
        <v>18</v>
      </c>
      <c r="D112" s="114"/>
      <c r="E112" s="114"/>
      <c r="F112" s="330">
        <v>37877.518</v>
      </c>
      <c r="G112" s="251">
        <v>34529.772</v>
      </c>
      <c r="H112" s="248"/>
      <c r="I112" s="237"/>
      <c r="J112" s="377"/>
      <c r="K112" s="225"/>
      <c r="L112" s="235"/>
      <c r="M112" s="237"/>
      <c r="N112" s="363"/>
      <c r="O112" s="225"/>
      <c r="P112" s="267">
        <f t="shared" si="29"/>
        <v>72407.29</v>
      </c>
    </row>
    <row r="113" spans="1:16" ht="18.75">
      <c r="A113" s="60"/>
      <c r="B113" s="488" t="s">
        <v>128</v>
      </c>
      <c r="C113" s="65" t="s">
        <v>16</v>
      </c>
      <c r="D113" s="113">
        <v>0.033</v>
      </c>
      <c r="E113" s="113">
        <v>0.0215</v>
      </c>
      <c r="F113" s="292">
        <v>0.021</v>
      </c>
      <c r="G113" s="250"/>
      <c r="H113" s="249">
        <v>0.01</v>
      </c>
      <c r="I113" s="238"/>
      <c r="J113" s="376"/>
      <c r="K113" s="236"/>
      <c r="L113" s="234"/>
      <c r="M113" s="238"/>
      <c r="N113" s="240">
        <v>0.016</v>
      </c>
      <c r="O113" s="236">
        <v>0.047</v>
      </c>
      <c r="P113" s="266">
        <f aca="true" t="shared" si="30" ref="P113:P126">SUM(D113:O113)</f>
        <v>0.1485</v>
      </c>
    </row>
    <row r="114" spans="1:16" ht="18.75">
      <c r="A114" s="60"/>
      <c r="B114" s="489"/>
      <c r="C114" s="58" t="s">
        <v>18</v>
      </c>
      <c r="D114" s="114">
        <v>31.395</v>
      </c>
      <c r="E114" s="114">
        <v>35.423</v>
      </c>
      <c r="F114" s="330">
        <v>48.669</v>
      </c>
      <c r="G114" s="251"/>
      <c r="H114" s="248">
        <v>7.392</v>
      </c>
      <c r="I114" s="237"/>
      <c r="J114" s="377"/>
      <c r="K114" s="225"/>
      <c r="L114" s="235"/>
      <c r="M114" s="237"/>
      <c r="N114" s="363">
        <v>5.434</v>
      </c>
      <c r="O114" s="225">
        <v>71.395</v>
      </c>
      <c r="P114" s="267">
        <f t="shared" si="30"/>
        <v>199.70799999999997</v>
      </c>
    </row>
    <row r="115" spans="1:16" ht="18.75">
      <c r="A115" s="53" t="s">
        <v>70</v>
      </c>
      <c r="B115" s="488" t="s">
        <v>129</v>
      </c>
      <c r="C115" s="65" t="s">
        <v>16</v>
      </c>
      <c r="D115" s="113"/>
      <c r="E115" s="113"/>
      <c r="F115" s="292"/>
      <c r="G115" s="250"/>
      <c r="H115" s="249"/>
      <c r="I115" s="238"/>
      <c r="J115" s="376"/>
      <c r="K115" s="236"/>
      <c r="L115" s="234"/>
      <c r="M115" s="238"/>
      <c r="N115" s="240"/>
      <c r="O115" s="236"/>
      <c r="P115" s="266">
        <f t="shared" si="30"/>
        <v>0</v>
      </c>
    </row>
    <row r="116" spans="1:16" ht="18.75">
      <c r="A116" s="60"/>
      <c r="B116" s="489"/>
      <c r="C116" s="58" t="s">
        <v>18</v>
      </c>
      <c r="D116" s="114"/>
      <c r="E116" s="114"/>
      <c r="F116" s="330"/>
      <c r="G116" s="251"/>
      <c r="H116" s="248"/>
      <c r="I116" s="237"/>
      <c r="J116" s="377"/>
      <c r="K116" s="225"/>
      <c r="L116" s="235"/>
      <c r="M116" s="237"/>
      <c r="N116" s="363"/>
      <c r="O116" s="225"/>
      <c r="P116" s="267">
        <f t="shared" si="30"/>
        <v>0</v>
      </c>
    </row>
    <row r="117" spans="1:16" ht="18.75">
      <c r="A117" s="60"/>
      <c r="B117" s="488" t="s">
        <v>72</v>
      </c>
      <c r="C117" s="65" t="s">
        <v>16</v>
      </c>
      <c r="D117" s="113">
        <v>0.0226</v>
      </c>
      <c r="E117" s="113">
        <v>0.008</v>
      </c>
      <c r="F117" s="292">
        <v>0.003</v>
      </c>
      <c r="G117" s="250">
        <v>0</v>
      </c>
      <c r="H117" s="249">
        <v>0.015</v>
      </c>
      <c r="I117" s="238">
        <v>0.121</v>
      </c>
      <c r="J117" s="376">
        <v>0.0008</v>
      </c>
      <c r="K117" s="236">
        <v>0.003</v>
      </c>
      <c r="L117" s="234"/>
      <c r="M117" s="238">
        <v>0.1002</v>
      </c>
      <c r="N117" s="240">
        <v>0.0362</v>
      </c>
      <c r="O117" s="236">
        <v>0.1726</v>
      </c>
      <c r="P117" s="266">
        <f t="shared" si="30"/>
        <v>0.48240000000000005</v>
      </c>
    </row>
    <row r="118" spans="1:16" ht="18.75">
      <c r="A118" s="60"/>
      <c r="B118" s="489"/>
      <c r="C118" s="58" t="s">
        <v>18</v>
      </c>
      <c r="D118" s="114">
        <v>36.479</v>
      </c>
      <c r="E118" s="114">
        <v>5.67</v>
      </c>
      <c r="F118" s="330">
        <v>2.048</v>
      </c>
      <c r="G118" s="251">
        <v>67.319</v>
      </c>
      <c r="H118" s="248">
        <v>40.534</v>
      </c>
      <c r="I118" s="237">
        <v>63.314</v>
      </c>
      <c r="J118" s="377">
        <v>18.753</v>
      </c>
      <c r="K118" s="225">
        <v>20.475</v>
      </c>
      <c r="L118" s="235"/>
      <c r="M118" s="237">
        <v>176.253</v>
      </c>
      <c r="N118" s="363">
        <v>81.03</v>
      </c>
      <c r="O118" s="225">
        <v>576.891</v>
      </c>
      <c r="P118" s="267">
        <f t="shared" si="30"/>
        <v>1088.766</v>
      </c>
    </row>
    <row r="119" spans="1:16" ht="18.75">
      <c r="A119" s="53" t="s">
        <v>23</v>
      </c>
      <c r="B119" s="488" t="s">
        <v>130</v>
      </c>
      <c r="C119" s="65" t="s">
        <v>16</v>
      </c>
      <c r="D119" s="113">
        <v>0.3435</v>
      </c>
      <c r="E119" s="113">
        <v>0.1875</v>
      </c>
      <c r="F119" s="292">
        <v>0.218</v>
      </c>
      <c r="G119" s="250">
        <v>0.2618</v>
      </c>
      <c r="H119" s="249">
        <v>1.4463</v>
      </c>
      <c r="I119" s="238">
        <v>1.7705</v>
      </c>
      <c r="J119" s="376">
        <v>3.5221</v>
      </c>
      <c r="K119" s="236">
        <v>2.398</v>
      </c>
      <c r="L119" s="234">
        <v>0.0593</v>
      </c>
      <c r="M119" s="238">
        <v>0.1966</v>
      </c>
      <c r="N119" s="240">
        <v>0.1259</v>
      </c>
      <c r="O119" s="236">
        <v>0.2728</v>
      </c>
      <c r="P119" s="266">
        <f t="shared" si="30"/>
        <v>10.8023</v>
      </c>
    </row>
    <row r="120" spans="1:16" ht="18.75">
      <c r="A120" s="60"/>
      <c r="B120" s="489"/>
      <c r="C120" s="58" t="s">
        <v>18</v>
      </c>
      <c r="D120" s="114">
        <v>131.262</v>
      </c>
      <c r="E120" s="114">
        <v>82.162</v>
      </c>
      <c r="F120" s="330">
        <v>128.64</v>
      </c>
      <c r="G120" s="251">
        <v>173.535</v>
      </c>
      <c r="H120" s="248">
        <v>323.36</v>
      </c>
      <c r="I120" s="237">
        <v>360.549</v>
      </c>
      <c r="J120" s="377">
        <v>733.266</v>
      </c>
      <c r="K120" s="225">
        <v>463.569</v>
      </c>
      <c r="L120" s="235">
        <v>25.05</v>
      </c>
      <c r="M120" s="237">
        <v>58.324</v>
      </c>
      <c r="N120" s="363">
        <v>57.783</v>
      </c>
      <c r="O120" s="225">
        <v>110.251</v>
      </c>
      <c r="P120" s="267">
        <f t="shared" si="30"/>
        <v>2647.751</v>
      </c>
    </row>
    <row r="121" spans="1:16" ht="18.75">
      <c r="A121" s="60"/>
      <c r="B121" s="56" t="s">
        <v>20</v>
      </c>
      <c r="C121" s="65" t="s">
        <v>16</v>
      </c>
      <c r="D121" s="113"/>
      <c r="E121" s="113"/>
      <c r="F121" s="292"/>
      <c r="G121" s="250"/>
      <c r="H121" s="249"/>
      <c r="I121" s="238">
        <v>1.395</v>
      </c>
      <c r="J121" s="376">
        <v>2.09</v>
      </c>
      <c r="K121" s="236">
        <v>1.63</v>
      </c>
      <c r="L121" s="234">
        <v>0.22</v>
      </c>
      <c r="M121" s="238"/>
      <c r="N121" s="240"/>
      <c r="O121" s="236"/>
      <c r="P121" s="266">
        <f t="shared" si="30"/>
        <v>5.335</v>
      </c>
    </row>
    <row r="122" spans="1:16" ht="18.75">
      <c r="A122" s="60"/>
      <c r="B122" s="58" t="s">
        <v>73</v>
      </c>
      <c r="C122" s="58" t="s">
        <v>18</v>
      </c>
      <c r="D122" s="114"/>
      <c r="E122" s="114"/>
      <c r="F122" s="330"/>
      <c r="G122" s="251"/>
      <c r="H122" s="248"/>
      <c r="I122" s="237">
        <v>639.56</v>
      </c>
      <c r="J122" s="377">
        <v>1099.53</v>
      </c>
      <c r="K122" s="225">
        <v>956.179</v>
      </c>
      <c r="L122" s="235">
        <v>87.501</v>
      </c>
      <c r="M122" s="237"/>
      <c r="N122" s="363"/>
      <c r="O122" s="225"/>
      <c r="P122" s="267">
        <f t="shared" si="30"/>
        <v>2782.77</v>
      </c>
    </row>
    <row r="123" spans="1:16" ht="18.75">
      <c r="A123" s="60"/>
      <c r="B123" s="486" t="s">
        <v>107</v>
      </c>
      <c r="C123" s="244" t="s">
        <v>16</v>
      </c>
      <c r="D123" s="323">
        <f aca="true" t="shared" si="31" ref="D123:K123">+D101+D103+D105+D107+D109+D111+D113+D115+D117+D119+D121</f>
        <v>13.3488</v>
      </c>
      <c r="E123" s="320">
        <f t="shared" si="31"/>
        <v>6.9064</v>
      </c>
      <c r="F123" s="266">
        <f t="shared" si="31"/>
        <v>953.2017999999999</v>
      </c>
      <c r="G123" s="320">
        <f t="shared" si="31"/>
        <v>871.4866999999999</v>
      </c>
      <c r="H123" s="266">
        <f t="shared" si="31"/>
        <v>13.716899999999999</v>
      </c>
      <c r="I123" s="353">
        <f t="shared" si="31"/>
        <v>27.232899999999997</v>
      </c>
      <c r="J123" s="270">
        <f t="shared" si="31"/>
        <v>38.1666</v>
      </c>
      <c r="K123" s="320">
        <f t="shared" si="31"/>
        <v>19.4512</v>
      </c>
      <c r="L123" s="356">
        <f aca="true" t="shared" si="32" ref="L123:O124">+L101+L103+L105+L107+L109+L111+L113+L115+L117+L119+L121</f>
        <v>15.786500000000002</v>
      </c>
      <c r="M123" s="366">
        <f t="shared" si="32"/>
        <v>29.4284</v>
      </c>
      <c r="N123" s="356">
        <f t="shared" si="32"/>
        <v>21.5807</v>
      </c>
      <c r="O123" s="353">
        <f t="shared" si="32"/>
        <v>63.9706</v>
      </c>
      <c r="P123" s="266">
        <f>SUM(D123:O123)</f>
        <v>2074.2774999999997</v>
      </c>
    </row>
    <row r="124" spans="1:16" ht="18.75">
      <c r="A124" s="59"/>
      <c r="B124" s="487"/>
      <c r="C124" s="321" t="s">
        <v>18</v>
      </c>
      <c r="D124" s="26">
        <f aca="true" t="shared" si="33" ref="D124:K124">+D102+D104+D106+D108+D110+D112+D114+D116+D118+D120+D122</f>
        <v>6751.938</v>
      </c>
      <c r="E124" s="64">
        <f t="shared" si="33"/>
        <v>6145.9980000000005</v>
      </c>
      <c r="F124" s="267">
        <f t="shared" si="33"/>
        <v>44153.194</v>
      </c>
      <c r="G124" s="64">
        <f t="shared" si="33"/>
        <v>40453.644</v>
      </c>
      <c r="H124" s="267">
        <f t="shared" si="33"/>
        <v>8411.78</v>
      </c>
      <c r="I124" s="354">
        <f t="shared" si="33"/>
        <v>13835.816</v>
      </c>
      <c r="J124" s="355">
        <f t="shared" si="33"/>
        <v>14593.961000000001</v>
      </c>
      <c r="K124" s="64">
        <f t="shared" si="33"/>
        <v>8734.168</v>
      </c>
      <c r="L124" s="355">
        <f t="shared" si="32"/>
        <v>6028.881</v>
      </c>
      <c r="M124" s="354">
        <f t="shared" si="32"/>
        <v>14263.971000000001</v>
      </c>
      <c r="N124" s="355">
        <f t="shared" si="32"/>
        <v>11841.305</v>
      </c>
      <c r="O124" s="354">
        <f t="shared" si="32"/>
        <v>31383.400999999998</v>
      </c>
      <c r="P124" s="267">
        <f>SUM(D124:O124)</f>
        <v>206598.05699999997</v>
      </c>
    </row>
    <row r="125" spans="1:16" ht="18.75">
      <c r="A125" s="53" t="s">
        <v>0</v>
      </c>
      <c r="B125" s="488" t="s">
        <v>74</v>
      </c>
      <c r="C125" s="288" t="s">
        <v>16</v>
      </c>
      <c r="D125" s="231"/>
      <c r="E125" s="236"/>
      <c r="F125" s="292">
        <v>0</v>
      </c>
      <c r="G125" s="250">
        <v>0</v>
      </c>
      <c r="H125" s="249">
        <v>0</v>
      </c>
      <c r="I125" s="238"/>
      <c r="J125" s="376"/>
      <c r="K125" s="236"/>
      <c r="L125" s="234"/>
      <c r="M125" s="238"/>
      <c r="N125" s="240"/>
      <c r="O125" s="236">
        <v>0</v>
      </c>
      <c r="P125" s="266">
        <f t="shared" si="30"/>
        <v>0</v>
      </c>
    </row>
    <row r="126" spans="1:16" ht="18.75">
      <c r="A126" s="53" t="s">
        <v>0</v>
      </c>
      <c r="B126" s="489"/>
      <c r="C126" s="321" t="s">
        <v>18</v>
      </c>
      <c r="D126" s="232"/>
      <c r="E126" s="225"/>
      <c r="F126" s="330">
        <v>9.174</v>
      </c>
      <c r="G126" s="251">
        <v>6.777</v>
      </c>
      <c r="H126" s="248">
        <v>0.851</v>
      </c>
      <c r="I126" s="237"/>
      <c r="J126" s="377"/>
      <c r="K126" s="225"/>
      <c r="L126" s="235"/>
      <c r="M126" s="237"/>
      <c r="N126" s="363"/>
      <c r="O126" s="225">
        <v>1.985</v>
      </c>
      <c r="P126" s="267">
        <f t="shared" si="30"/>
        <v>18.787</v>
      </c>
    </row>
    <row r="127" spans="1:16" ht="18.75">
      <c r="A127" s="53" t="s">
        <v>75</v>
      </c>
      <c r="B127" s="488" t="s">
        <v>76</v>
      </c>
      <c r="C127" s="65" t="s">
        <v>16</v>
      </c>
      <c r="D127" s="113">
        <v>6.0014</v>
      </c>
      <c r="E127" s="113">
        <v>11.1714</v>
      </c>
      <c r="F127" s="292">
        <v>12.9322</v>
      </c>
      <c r="G127" s="250">
        <v>8.395</v>
      </c>
      <c r="H127" s="249">
        <v>1.7962</v>
      </c>
      <c r="I127" s="238">
        <v>0.337</v>
      </c>
      <c r="J127" s="376">
        <v>0.113</v>
      </c>
      <c r="K127" s="236">
        <v>0.07</v>
      </c>
      <c r="L127" s="234">
        <v>0.063</v>
      </c>
      <c r="M127" s="238">
        <v>0.003</v>
      </c>
      <c r="N127" s="240">
        <v>0</v>
      </c>
      <c r="O127" s="236">
        <v>1.2595</v>
      </c>
      <c r="P127" s="266">
        <f>SUM(D127:O127)</f>
        <v>42.14170000000001</v>
      </c>
    </row>
    <row r="128" spans="1:16" ht="18.75">
      <c r="A128" s="60"/>
      <c r="B128" s="489"/>
      <c r="C128" s="58" t="s">
        <v>18</v>
      </c>
      <c r="D128" s="114">
        <v>1509.945</v>
      </c>
      <c r="E128" s="114">
        <v>4747.539</v>
      </c>
      <c r="F128" s="330">
        <v>5275.992</v>
      </c>
      <c r="G128" s="251">
        <v>2818.341</v>
      </c>
      <c r="H128" s="248">
        <v>710.878</v>
      </c>
      <c r="I128" s="237">
        <v>228.35</v>
      </c>
      <c r="J128" s="377">
        <v>161.45</v>
      </c>
      <c r="K128" s="225">
        <v>99.131</v>
      </c>
      <c r="L128" s="235">
        <v>61.94</v>
      </c>
      <c r="M128" s="237">
        <v>6.395</v>
      </c>
      <c r="N128" s="363">
        <v>11.446</v>
      </c>
      <c r="O128" s="225">
        <v>463.962</v>
      </c>
      <c r="P128" s="267">
        <f>SUM(D128:O128)</f>
        <v>16095.369</v>
      </c>
    </row>
    <row r="129" spans="1:16" ht="18.75">
      <c r="A129" s="53" t="s">
        <v>77</v>
      </c>
      <c r="B129" s="56" t="s">
        <v>20</v>
      </c>
      <c r="C129" s="56" t="s">
        <v>16</v>
      </c>
      <c r="D129" s="118">
        <v>0</v>
      </c>
      <c r="E129" s="118">
        <v>0.1548</v>
      </c>
      <c r="F129" s="335">
        <v>0.7835</v>
      </c>
      <c r="G129" s="343">
        <v>0.2108</v>
      </c>
      <c r="H129" s="261">
        <v>0.0045</v>
      </c>
      <c r="I129" s="367">
        <v>5.018</v>
      </c>
      <c r="J129" s="380">
        <v>5.005</v>
      </c>
      <c r="K129" s="351"/>
      <c r="L129" s="357"/>
      <c r="M129" s="367">
        <v>0.008</v>
      </c>
      <c r="N129" s="371">
        <v>0.0139</v>
      </c>
      <c r="O129" s="351">
        <v>0.0064</v>
      </c>
      <c r="P129" s="268">
        <f>SUM(D129:O129)</f>
        <v>11.204899999999999</v>
      </c>
    </row>
    <row r="130" spans="1:16" ht="18.75">
      <c r="A130" s="60"/>
      <c r="B130" s="56" t="s">
        <v>78</v>
      </c>
      <c r="C130" s="65" t="s">
        <v>79</v>
      </c>
      <c r="D130" s="113"/>
      <c r="E130" s="113"/>
      <c r="F130" s="292"/>
      <c r="G130" s="250"/>
      <c r="H130" s="249"/>
      <c r="I130" s="238"/>
      <c r="J130" s="376"/>
      <c r="K130" s="236"/>
      <c r="L130" s="234"/>
      <c r="M130" s="238"/>
      <c r="N130" s="240"/>
      <c r="O130" s="236"/>
      <c r="P130" s="266">
        <f>SUM(D130:O130)</f>
        <v>0</v>
      </c>
    </row>
    <row r="131" spans="1:16" ht="18.75">
      <c r="A131" s="53" t="s">
        <v>23</v>
      </c>
      <c r="B131" s="2"/>
      <c r="C131" s="289" t="s">
        <v>18</v>
      </c>
      <c r="D131" s="225">
        <v>4.727</v>
      </c>
      <c r="E131" s="114">
        <v>355.464</v>
      </c>
      <c r="F131" s="330">
        <v>1119.106</v>
      </c>
      <c r="G131" s="251">
        <v>246.814</v>
      </c>
      <c r="H131" s="248">
        <v>21.33</v>
      </c>
      <c r="I131" s="237">
        <v>34.951</v>
      </c>
      <c r="J131" s="377">
        <v>21.096</v>
      </c>
      <c r="K131" s="225"/>
      <c r="L131" s="235"/>
      <c r="M131" s="237">
        <v>8.925</v>
      </c>
      <c r="N131" s="363">
        <v>17.141</v>
      </c>
      <c r="O131" s="225">
        <v>23.412</v>
      </c>
      <c r="P131" s="267">
        <f>SUM(D131:O131)</f>
        <v>1852.9660000000001</v>
      </c>
    </row>
    <row r="132" spans="1:16" ht="18.75">
      <c r="A132" s="60"/>
      <c r="B132" s="66" t="s">
        <v>0</v>
      </c>
      <c r="C132" s="325" t="s">
        <v>16</v>
      </c>
      <c r="D132" s="326">
        <f aca="true" t="shared" si="34" ref="D132:I132">D125+D127+D129</f>
        <v>6.0014</v>
      </c>
      <c r="E132" s="79">
        <f t="shared" si="34"/>
        <v>11.3262</v>
      </c>
      <c r="F132" s="336">
        <f t="shared" si="34"/>
        <v>13.7157</v>
      </c>
      <c r="G132" s="79">
        <f t="shared" si="34"/>
        <v>8.6058</v>
      </c>
      <c r="H132" s="336">
        <f t="shared" si="34"/>
        <v>1.8007</v>
      </c>
      <c r="I132" s="25">
        <f t="shared" si="34"/>
        <v>5.3549999999999995</v>
      </c>
      <c r="J132" s="358">
        <f>J125+J127+J129</f>
        <v>5.118</v>
      </c>
      <c r="K132" s="79">
        <f>+K125+K127+K129</f>
        <v>0.07</v>
      </c>
      <c r="L132" s="358">
        <f>+L125+L127+L129</f>
        <v>0.063</v>
      </c>
      <c r="M132" s="25">
        <f>+M125+M127+M129</f>
        <v>0.011</v>
      </c>
      <c r="N132" s="358">
        <f>+N125+N127+N129</f>
        <v>0.0139</v>
      </c>
      <c r="O132" s="25">
        <f>+O125+O127+O129</f>
        <v>1.2659</v>
      </c>
      <c r="P132" s="268">
        <f aca="true" t="shared" si="35" ref="P132:P137">SUM(D132:O132)</f>
        <v>53.34660000000001</v>
      </c>
    </row>
    <row r="133" spans="1:16" ht="18.75">
      <c r="A133" s="60"/>
      <c r="B133" s="67" t="s">
        <v>107</v>
      </c>
      <c r="C133" s="288" t="s">
        <v>79</v>
      </c>
      <c r="D133" s="20">
        <f aca="true" t="shared" si="36" ref="D133:I133">D130</f>
        <v>0</v>
      </c>
      <c r="E133" s="320">
        <f t="shared" si="36"/>
        <v>0</v>
      </c>
      <c r="F133" s="266">
        <f t="shared" si="36"/>
        <v>0</v>
      </c>
      <c r="G133" s="320">
        <f t="shared" si="36"/>
        <v>0</v>
      </c>
      <c r="H133" s="266">
        <f t="shared" si="36"/>
        <v>0</v>
      </c>
      <c r="I133" s="353">
        <f t="shared" si="36"/>
        <v>0</v>
      </c>
      <c r="J133" s="270">
        <f aca="true" t="shared" si="37" ref="J133:O133">J130</f>
        <v>0</v>
      </c>
      <c r="K133" s="320">
        <f t="shared" si="37"/>
        <v>0</v>
      </c>
      <c r="L133" s="270">
        <f t="shared" si="37"/>
        <v>0</v>
      </c>
      <c r="M133" s="353">
        <f>M130</f>
        <v>0</v>
      </c>
      <c r="N133" s="270">
        <f t="shared" si="37"/>
        <v>0</v>
      </c>
      <c r="O133" s="353">
        <f t="shared" si="37"/>
        <v>0</v>
      </c>
      <c r="P133" s="266">
        <f t="shared" si="35"/>
        <v>0</v>
      </c>
    </row>
    <row r="134" spans="1:16" ht="18.75">
      <c r="A134" s="59"/>
      <c r="B134" s="2"/>
      <c r="C134" s="321" t="s">
        <v>18</v>
      </c>
      <c r="D134" s="26">
        <f aca="true" t="shared" si="38" ref="D134:I134">D126+D128+D131</f>
        <v>1514.672</v>
      </c>
      <c r="E134" s="64">
        <f t="shared" si="38"/>
        <v>5103.003</v>
      </c>
      <c r="F134" s="267">
        <f t="shared" si="38"/>
        <v>6404.272</v>
      </c>
      <c r="G134" s="64">
        <f t="shared" si="38"/>
        <v>3071.932</v>
      </c>
      <c r="H134" s="267">
        <f t="shared" si="38"/>
        <v>733.0590000000001</v>
      </c>
      <c r="I134" s="354">
        <f t="shared" si="38"/>
        <v>263.301</v>
      </c>
      <c r="J134" s="355">
        <f>J126+J128+J131</f>
        <v>182.546</v>
      </c>
      <c r="K134" s="64">
        <f>+K126+K128+K131</f>
        <v>99.131</v>
      </c>
      <c r="L134" s="355">
        <f>+L126+L128+L131</f>
        <v>61.94</v>
      </c>
      <c r="M134" s="354">
        <f>+M126+M128+M131</f>
        <v>15.32</v>
      </c>
      <c r="N134" s="355">
        <f>+N126+N128+N131</f>
        <v>28.586999999999996</v>
      </c>
      <c r="O134" s="354">
        <f>+O126+O128+O131</f>
        <v>489.359</v>
      </c>
      <c r="P134" s="267">
        <f t="shared" si="35"/>
        <v>17967.122</v>
      </c>
    </row>
    <row r="135" spans="1:16" s="71" customFormat="1" ht="18.75">
      <c r="A135" s="68"/>
      <c r="B135" s="69" t="s">
        <v>0</v>
      </c>
      <c r="C135" s="70" t="s">
        <v>16</v>
      </c>
      <c r="D135" s="327">
        <f aca="true" t="shared" si="39" ref="D135:I135">D132+D123+D99</f>
        <v>906.9644999999999</v>
      </c>
      <c r="E135" s="332">
        <f t="shared" si="39"/>
        <v>634.4549</v>
      </c>
      <c r="F135" s="337">
        <f t="shared" si="39"/>
        <v>1967.8546</v>
      </c>
      <c r="G135" s="332">
        <f t="shared" si="39"/>
        <v>1774.7673</v>
      </c>
      <c r="H135" s="262">
        <f t="shared" si="39"/>
        <v>1307.7947</v>
      </c>
      <c r="I135" s="368">
        <f t="shared" si="39"/>
        <v>4800.2817000000005</v>
      </c>
      <c r="J135" s="381">
        <f aca="true" t="shared" si="40" ref="J135:O135">J132+J123+J99</f>
        <v>7054.7517</v>
      </c>
      <c r="K135" s="332">
        <f t="shared" si="40"/>
        <v>6121.006700000001</v>
      </c>
      <c r="L135" s="359">
        <f t="shared" si="40"/>
        <v>10124.819999999998</v>
      </c>
      <c r="M135" s="368">
        <f t="shared" si="40"/>
        <v>10953.627799999998</v>
      </c>
      <c r="N135" s="372">
        <f t="shared" si="40"/>
        <v>9585.2434</v>
      </c>
      <c r="O135" s="332">
        <f t="shared" si="40"/>
        <v>2444.7949</v>
      </c>
      <c r="P135" s="269">
        <f t="shared" si="35"/>
        <v>57676.3622</v>
      </c>
    </row>
    <row r="136" spans="1:16" s="71" customFormat="1" ht="18.75">
      <c r="A136" s="68"/>
      <c r="B136" s="72" t="s">
        <v>226</v>
      </c>
      <c r="C136" s="73" t="s">
        <v>79</v>
      </c>
      <c r="D136" s="117">
        <f aca="true" t="shared" si="41" ref="D136:I136">D133</f>
        <v>0</v>
      </c>
      <c r="E136" s="117">
        <f t="shared" si="41"/>
        <v>0</v>
      </c>
      <c r="F136" s="338">
        <f t="shared" si="41"/>
        <v>0</v>
      </c>
      <c r="G136" s="344">
        <f t="shared" si="41"/>
        <v>0</v>
      </c>
      <c r="H136" s="263">
        <f t="shared" si="41"/>
        <v>0</v>
      </c>
      <c r="I136" s="369">
        <f t="shared" si="41"/>
        <v>0</v>
      </c>
      <c r="J136" s="382">
        <f aca="true" t="shared" si="42" ref="J136:O136">J133</f>
        <v>0</v>
      </c>
      <c r="K136" s="344">
        <f t="shared" si="42"/>
        <v>0</v>
      </c>
      <c r="L136" s="360">
        <f t="shared" si="42"/>
        <v>0</v>
      </c>
      <c r="M136" s="369">
        <f t="shared" si="42"/>
        <v>0</v>
      </c>
      <c r="N136" s="373">
        <f t="shared" si="42"/>
        <v>0</v>
      </c>
      <c r="O136" s="344">
        <f t="shared" si="42"/>
        <v>0</v>
      </c>
      <c r="P136" s="270">
        <f t="shared" si="35"/>
        <v>0</v>
      </c>
    </row>
    <row r="137" spans="1:16" s="71" customFormat="1" ht="19.5" thickBot="1">
      <c r="A137" s="74"/>
      <c r="B137" s="75"/>
      <c r="C137" s="76" t="s">
        <v>18</v>
      </c>
      <c r="D137" s="123">
        <f aca="true" t="shared" si="43" ref="D137:I137">D134+D124+D100</f>
        <v>401401.79999999993</v>
      </c>
      <c r="E137" s="123">
        <f t="shared" si="43"/>
        <v>335188.6019999999</v>
      </c>
      <c r="F137" s="339">
        <f t="shared" si="43"/>
        <v>459128.962</v>
      </c>
      <c r="G137" s="345">
        <f t="shared" si="43"/>
        <v>370958.3170000001</v>
      </c>
      <c r="H137" s="347">
        <f t="shared" si="43"/>
        <v>360551.285</v>
      </c>
      <c r="I137" s="345">
        <f t="shared" si="43"/>
        <v>1241539.8760000002</v>
      </c>
      <c r="J137" s="352">
        <f aca="true" t="shared" si="44" ref="J137:O137">J134+J124+J100</f>
        <v>1971206.577</v>
      </c>
      <c r="K137" s="345">
        <f t="shared" si="44"/>
        <v>2156035.99</v>
      </c>
      <c r="L137" s="361">
        <f t="shared" si="44"/>
        <v>2372401.03</v>
      </c>
      <c r="M137" s="345">
        <f t="shared" si="44"/>
        <v>2353866.516</v>
      </c>
      <c r="N137" s="361">
        <f t="shared" si="44"/>
        <v>1626854.9130000002</v>
      </c>
      <c r="O137" s="345">
        <f t="shared" si="44"/>
        <v>646375.1270000001</v>
      </c>
      <c r="P137" s="271">
        <f t="shared" si="35"/>
        <v>14295508.995</v>
      </c>
    </row>
    <row r="138" spans="15:16" ht="18.75">
      <c r="O138" s="77"/>
      <c r="P138" s="78" t="s">
        <v>92</v>
      </c>
    </row>
    <row r="140" spans="5:9" ht="18.75">
      <c r="E140" s="79"/>
      <c r="F140" s="42"/>
      <c r="G140" s="42"/>
      <c r="H140" s="42"/>
      <c r="I140" s="25"/>
    </row>
    <row r="141" spans="5:9" ht="18.75">
      <c r="E141" s="42"/>
      <c r="F141" s="42"/>
      <c r="G141" s="42"/>
      <c r="H141" s="42"/>
      <c r="I141" s="25"/>
    </row>
    <row r="142" spans="5:9" ht="18.75">
      <c r="E142" s="79"/>
      <c r="F142" s="79"/>
      <c r="G142" s="79"/>
      <c r="H142" s="79"/>
      <c r="I142" s="25"/>
    </row>
    <row r="143" spans="5:9" ht="18.75">
      <c r="E143" s="79"/>
      <c r="F143" s="79"/>
      <c r="G143" s="79"/>
      <c r="H143" s="79"/>
      <c r="I143" s="25"/>
    </row>
    <row r="145" spans="3:4" ht="18.75">
      <c r="C145" s="79"/>
      <c r="D145" s="368"/>
    </row>
    <row r="146" ht="18.75">
      <c r="D146" s="79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25" zoomScaleNormal="75" zoomScaleSheetLayoutView="2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9" width="20.50390625" style="82" customWidth="1"/>
    <col min="10" max="10" width="20.50390625" style="11" customWidth="1"/>
    <col min="11" max="11" width="20.50390625" style="82" customWidth="1"/>
    <col min="12" max="15" width="20.50390625" style="11" customWidth="1"/>
    <col min="16" max="16" width="23.00390625" style="45" customWidth="1"/>
    <col min="17" max="16384" width="9.00390625" style="11" customWidth="1"/>
  </cols>
  <sheetData>
    <row r="1" ht="18.75">
      <c r="B1" s="44" t="s">
        <v>0</v>
      </c>
    </row>
    <row r="2" spans="1:15" ht="19.5" thickBot="1">
      <c r="A2" s="12" t="s">
        <v>82</v>
      </c>
      <c r="B2" s="47"/>
      <c r="C2" s="12"/>
      <c r="O2" s="12" t="s">
        <v>90</v>
      </c>
    </row>
    <row r="3" spans="1:16" ht="18.75">
      <c r="A3" s="48"/>
      <c r="B3" s="49"/>
      <c r="C3" s="243"/>
      <c r="D3" s="245" t="s">
        <v>2</v>
      </c>
      <c r="E3" s="243" t="s">
        <v>3</v>
      </c>
      <c r="F3" s="245" t="s">
        <v>4</v>
      </c>
      <c r="G3" s="243" t="s">
        <v>5</v>
      </c>
      <c r="H3" s="245" t="s">
        <v>6</v>
      </c>
      <c r="I3" s="399" t="s">
        <v>7</v>
      </c>
      <c r="J3" s="245" t="s">
        <v>8</v>
      </c>
      <c r="K3" s="399" t="s">
        <v>9</v>
      </c>
      <c r="L3" s="245" t="s">
        <v>10</v>
      </c>
      <c r="M3" s="243" t="s">
        <v>11</v>
      </c>
      <c r="N3" s="245" t="s">
        <v>12</v>
      </c>
      <c r="O3" s="243" t="s">
        <v>13</v>
      </c>
      <c r="P3" s="245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287">
        <v>480.1698</v>
      </c>
      <c r="E4" s="250">
        <v>114.6634</v>
      </c>
      <c r="F4" s="242"/>
      <c r="G4" s="250"/>
      <c r="H4" s="249">
        <v>1.9854</v>
      </c>
      <c r="I4" s="400">
        <v>109.2569</v>
      </c>
      <c r="J4" s="229">
        <v>25.3466</v>
      </c>
      <c r="K4" s="400">
        <v>9.194</v>
      </c>
      <c r="L4" s="287">
        <v>24.5716</v>
      </c>
      <c r="M4" s="400">
        <v>49.2254</v>
      </c>
      <c r="N4" s="292">
        <v>7.2982</v>
      </c>
      <c r="O4" s="250">
        <v>12.5976</v>
      </c>
      <c r="P4" s="266">
        <f aca="true" t="shared" si="0" ref="P4:P9">SUM(D4:O4)</f>
        <v>834.3089</v>
      </c>
    </row>
    <row r="5" spans="1:16" ht="18.75">
      <c r="A5" s="53" t="s">
        <v>17</v>
      </c>
      <c r="B5" s="489"/>
      <c r="C5" s="58" t="s">
        <v>18</v>
      </c>
      <c r="D5" s="384">
        <v>25405.402</v>
      </c>
      <c r="E5" s="251">
        <v>8410.028</v>
      </c>
      <c r="F5" s="241"/>
      <c r="G5" s="251"/>
      <c r="H5" s="248">
        <v>1585.618</v>
      </c>
      <c r="I5" s="401">
        <v>15063.854</v>
      </c>
      <c r="J5" s="230">
        <v>2791.588</v>
      </c>
      <c r="K5" s="401">
        <v>1247.38</v>
      </c>
      <c r="L5" s="384">
        <v>11468.521</v>
      </c>
      <c r="M5" s="401">
        <v>19012.215</v>
      </c>
      <c r="N5" s="330">
        <v>2497.63</v>
      </c>
      <c r="O5" s="251">
        <v>2353.771</v>
      </c>
      <c r="P5" s="267">
        <f t="shared" si="0"/>
        <v>89836.007</v>
      </c>
    </row>
    <row r="6" spans="1:16" ht="18.75">
      <c r="A6" s="53" t="s">
        <v>19</v>
      </c>
      <c r="B6" s="56" t="s">
        <v>20</v>
      </c>
      <c r="C6" s="65" t="s">
        <v>16</v>
      </c>
      <c r="D6" s="287">
        <v>116.463</v>
      </c>
      <c r="E6" s="250">
        <v>60.787</v>
      </c>
      <c r="F6" s="242">
        <v>0.463</v>
      </c>
      <c r="G6" s="250"/>
      <c r="H6" s="249">
        <v>799.965</v>
      </c>
      <c r="I6" s="400">
        <v>203.2722</v>
      </c>
      <c r="J6" s="229">
        <v>262.38</v>
      </c>
      <c r="K6" s="400">
        <v>22.241</v>
      </c>
      <c r="L6" s="287">
        <v>52.587</v>
      </c>
      <c r="M6" s="400">
        <v>70.374</v>
      </c>
      <c r="N6" s="292">
        <v>116.957</v>
      </c>
      <c r="O6" s="250">
        <v>809.482</v>
      </c>
      <c r="P6" s="266">
        <f t="shared" si="0"/>
        <v>2514.9712</v>
      </c>
    </row>
    <row r="7" spans="1:16" ht="18.75">
      <c r="A7" s="53" t="s">
        <v>21</v>
      </c>
      <c r="B7" s="58" t="s">
        <v>22</v>
      </c>
      <c r="C7" s="58" t="s">
        <v>18</v>
      </c>
      <c r="D7" s="384">
        <v>3766.54</v>
      </c>
      <c r="E7" s="251">
        <v>2318.895</v>
      </c>
      <c r="F7" s="241">
        <v>9.723</v>
      </c>
      <c r="G7" s="251"/>
      <c r="H7" s="248">
        <v>30632.214</v>
      </c>
      <c r="I7" s="401">
        <v>5861.619</v>
      </c>
      <c r="J7" s="230">
        <v>6818.816</v>
      </c>
      <c r="K7" s="401">
        <v>393.664</v>
      </c>
      <c r="L7" s="384">
        <v>1081.05</v>
      </c>
      <c r="M7" s="401">
        <v>1408.733</v>
      </c>
      <c r="N7" s="330">
        <v>3339.556</v>
      </c>
      <c r="O7" s="251">
        <v>35835.166</v>
      </c>
      <c r="P7" s="267">
        <f t="shared" si="0"/>
        <v>91465.976</v>
      </c>
    </row>
    <row r="8" spans="1:16" s="46" customFormat="1" ht="18.75">
      <c r="A8" s="53" t="s">
        <v>23</v>
      </c>
      <c r="B8" s="486" t="s">
        <v>114</v>
      </c>
      <c r="C8" s="65" t="s">
        <v>16</v>
      </c>
      <c r="D8" s="266">
        <f aca="true" t="shared" si="1" ref="D8:J8">+D4+D6</f>
        <v>596.6328</v>
      </c>
      <c r="E8" s="320">
        <f t="shared" si="1"/>
        <v>175.4504</v>
      </c>
      <c r="F8" s="266">
        <f t="shared" si="1"/>
        <v>0.463</v>
      </c>
      <c r="G8" s="320">
        <f t="shared" si="1"/>
        <v>0</v>
      </c>
      <c r="H8" s="266">
        <f t="shared" si="1"/>
        <v>801.9504000000001</v>
      </c>
      <c r="I8" s="353">
        <f t="shared" si="1"/>
        <v>312.52909999999997</v>
      </c>
      <c r="J8" s="266">
        <f t="shared" si="1"/>
        <v>287.7266</v>
      </c>
      <c r="K8" s="353">
        <f>+K4+K6</f>
        <v>31.435000000000002</v>
      </c>
      <c r="L8" s="270">
        <f>+L4+L6</f>
        <v>77.1586</v>
      </c>
      <c r="M8" s="353">
        <f aca="true" t="shared" si="2" ref="M8:O9">+M4+M6</f>
        <v>119.5994</v>
      </c>
      <c r="N8" s="270">
        <f t="shared" si="2"/>
        <v>124.25519999999999</v>
      </c>
      <c r="O8" s="353">
        <f t="shared" si="2"/>
        <v>822.0796</v>
      </c>
      <c r="P8" s="266">
        <f t="shared" si="0"/>
        <v>3349.2801000000004</v>
      </c>
    </row>
    <row r="9" spans="1:16" s="46" customFormat="1" ht="18.75">
      <c r="A9" s="59"/>
      <c r="B9" s="487"/>
      <c r="C9" s="58" t="s">
        <v>18</v>
      </c>
      <c r="D9" s="267">
        <f aca="true" t="shared" si="3" ref="D9:J9">+D5+D7</f>
        <v>29171.942</v>
      </c>
      <c r="E9" s="64">
        <f t="shared" si="3"/>
        <v>10728.923</v>
      </c>
      <c r="F9" s="267">
        <f t="shared" si="3"/>
        <v>9.723</v>
      </c>
      <c r="G9" s="64">
        <f t="shared" si="3"/>
        <v>0</v>
      </c>
      <c r="H9" s="267">
        <f t="shared" si="3"/>
        <v>32217.832</v>
      </c>
      <c r="I9" s="354">
        <f t="shared" si="3"/>
        <v>20925.472999999998</v>
      </c>
      <c r="J9" s="267">
        <f t="shared" si="3"/>
        <v>9610.404</v>
      </c>
      <c r="K9" s="354">
        <f>+K5+K7</f>
        <v>1641.044</v>
      </c>
      <c r="L9" s="355">
        <f>+L5+L7</f>
        <v>12549.571</v>
      </c>
      <c r="M9" s="354">
        <f t="shared" si="2"/>
        <v>20420.948</v>
      </c>
      <c r="N9" s="355">
        <f t="shared" si="2"/>
        <v>5837.186</v>
      </c>
      <c r="O9" s="354">
        <f t="shared" si="2"/>
        <v>38188.937</v>
      </c>
      <c r="P9" s="267">
        <f t="shared" si="0"/>
        <v>181301.98299999998</v>
      </c>
    </row>
    <row r="10" spans="1:16" ht="18.75">
      <c r="A10" s="482" t="s">
        <v>25</v>
      </c>
      <c r="B10" s="483"/>
      <c r="C10" s="65" t="s">
        <v>16</v>
      </c>
      <c r="D10" s="287"/>
      <c r="E10" s="250"/>
      <c r="F10" s="242"/>
      <c r="G10" s="250"/>
      <c r="H10" s="249"/>
      <c r="I10" s="400">
        <v>299.1114</v>
      </c>
      <c r="J10" s="229">
        <v>6158.0632</v>
      </c>
      <c r="K10" s="400">
        <v>4676.788</v>
      </c>
      <c r="L10" s="287">
        <v>1720.193</v>
      </c>
      <c r="M10" s="400"/>
      <c r="N10" s="292"/>
      <c r="O10" s="250"/>
      <c r="P10" s="266">
        <f aca="true" t="shared" si="4" ref="P10:P33">SUM(D10:O10)</f>
        <v>12854.155599999998</v>
      </c>
    </row>
    <row r="11" spans="1:16" ht="18.75">
      <c r="A11" s="484"/>
      <c r="B11" s="485"/>
      <c r="C11" s="58" t="s">
        <v>18</v>
      </c>
      <c r="D11" s="384"/>
      <c r="E11" s="251"/>
      <c r="F11" s="241"/>
      <c r="G11" s="251"/>
      <c r="H11" s="248"/>
      <c r="I11" s="401">
        <v>58608.994</v>
      </c>
      <c r="J11" s="230">
        <v>1132441.29</v>
      </c>
      <c r="K11" s="401">
        <v>901232.403</v>
      </c>
      <c r="L11" s="384">
        <v>341485.071</v>
      </c>
      <c r="M11" s="401"/>
      <c r="N11" s="330"/>
      <c r="O11" s="251"/>
      <c r="P11" s="267">
        <f t="shared" si="4"/>
        <v>2433767.758</v>
      </c>
    </row>
    <row r="12" spans="1:16" ht="18.75">
      <c r="A12" s="60"/>
      <c r="B12" s="488" t="s">
        <v>26</v>
      </c>
      <c r="C12" s="65" t="s">
        <v>16</v>
      </c>
      <c r="D12" s="287"/>
      <c r="E12" s="250"/>
      <c r="F12" s="242"/>
      <c r="G12" s="250"/>
      <c r="H12" s="249">
        <v>1.815</v>
      </c>
      <c r="I12" s="400">
        <v>2.537</v>
      </c>
      <c r="J12" s="229">
        <v>0.109</v>
      </c>
      <c r="K12" s="400">
        <v>0.271</v>
      </c>
      <c r="L12" s="287">
        <v>0.056</v>
      </c>
      <c r="M12" s="400">
        <v>0.04</v>
      </c>
      <c r="N12" s="292">
        <v>0.03</v>
      </c>
      <c r="O12" s="250"/>
      <c r="P12" s="266">
        <f t="shared" si="4"/>
        <v>4.8580000000000005</v>
      </c>
    </row>
    <row r="13" spans="1:16" ht="18.75">
      <c r="A13" s="53" t="s">
        <v>0</v>
      </c>
      <c r="B13" s="489"/>
      <c r="C13" s="58" t="s">
        <v>18</v>
      </c>
      <c r="D13" s="384"/>
      <c r="E13" s="251"/>
      <c r="F13" s="241"/>
      <c r="G13" s="251"/>
      <c r="H13" s="248">
        <v>4599.404</v>
      </c>
      <c r="I13" s="401">
        <v>6404.45</v>
      </c>
      <c r="J13" s="230">
        <v>283.941</v>
      </c>
      <c r="K13" s="401">
        <v>564.712</v>
      </c>
      <c r="L13" s="384">
        <v>90.175</v>
      </c>
      <c r="M13" s="401">
        <v>109.2</v>
      </c>
      <c r="N13" s="330">
        <v>37.8</v>
      </c>
      <c r="O13" s="251"/>
      <c r="P13" s="267">
        <f t="shared" si="4"/>
        <v>12089.681999999999</v>
      </c>
    </row>
    <row r="14" spans="1:16" ht="18.75">
      <c r="A14" s="53" t="s">
        <v>27</v>
      </c>
      <c r="B14" s="488" t="s">
        <v>28</v>
      </c>
      <c r="C14" s="65" t="s">
        <v>16</v>
      </c>
      <c r="D14" s="287"/>
      <c r="E14" s="250"/>
      <c r="F14" s="242"/>
      <c r="G14" s="250"/>
      <c r="H14" s="249">
        <v>3.817</v>
      </c>
      <c r="I14" s="400">
        <v>22.3944</v>
      </c>
      <c r="J14" s="229">
        <v>2.7892</v>
      </c>
      <c r="K14" s="400">
        <v>11.9384</v>
      </c>
      <c r="L14" s="287">
        <v>9.762</v>
      </c>
      <c r="M14" s="400">
        <v>6.906</v>
      </c>
      <c r="N14" s="292">
        <v>6.827</v>
      </c>
      <c r="O14" s="250">
        <v>0.0462</v>
      </c>
      <c r="P14" s="266">
        <f t="shared" si="4"/>
        <v>64.4802</v>
      </c>
    </row>
    <row r="15" spans="1:16" ht="18.75">
      <c r="A15" s="53" t="s">
        <v>0</v>
      </c>
      <c r="B15" s="489"/>
      <c r="C15" s="58" t="s">
        <v>18</v>
      </c>
      <c r="D15" s="384"/>
      <c r="E15" s="251"/>
      <c r="F15" s="241"/>
      <c r="G15" s="251"/>
      <c r="H15" s="248">
        <v>4715.755</v>
      </c>
      <c r="I15" s="401">
        <v>34300.901</v>
      </c>
      <c r="J15" s="230">
        <v>4016.199</v>
      </c>
      <c r="K15" s="401">
        <v>15966.298</v>
      </c>
      <c r="L15" s="384">
        <v>14138.684</v>
      </c>
      <c r="M15" s="401">
        <v>7975.21</v>
      </c>
      <c r="N15" s="330">
        <v>9411.144</v>
      </c>
      <c r="O15" s="251">
        <v>112.392</v>
      </c>
      <c r="P15" s="267">
        <f t="shared" si="4"/>
        <v>90636.58300000001</v>
      </c>
    </row>
    <row r="16" spans="1:16" ht="18.75">
      <c r="A16" s="53" t="s">
        <v>29</v>
      </c>
      <c r="B16" s="488" t="s">
        <v>30</v>
      </c>
      <c r="C16" s="65" t="s">
        <v>16</v>
      </c>
      <c r="D16" s="287"/>
      <c r="E16" s="250"/>
      <c r="F16" s="242"/>
      <c r="G16" s="250"/>
      <c r="H16" s="249"/>
      <c r="I16" s="400">
        <v>15.336</v>
      </c>
      <c r="J16" s="229">
        <v>155.556</v>
      </c>
      <c r="K16" s="400">
        <v>224.372</v>
      </c>
      <c r="L16" s="287">
        <v>3.093</v>
      </c>
      <c r="M16" s="400"/>
      <c r="N16" s="292"/>
      <c r="O16" s="250"/>
      <c r="P16" s="266">
        <f t="shared" si="4"/>
        <v>398.357</v>
      </c>
    </row>
    <row r="17" spans="1:16" ht="18.75">
      <c r="A17" s="60"/>
      <c r="B17" s="489"/>
      <c r="C17" s="58" t="s">
        <v>18</v>
      </c>
      <c r="D17" s="384"/>
      <c r="E17" s="251"/>
      <c r="F17" s="241"/>
      <c r="G17" s="251"/>
      <c r="H17" s="248"/>
      <c r="I17" s="401">
        <v>7409.584</v>
      </c>
      <c r="J17" s="230">
        <v>30831.37</v>
      </c>
      <c r="K17" s="401">
        <v>40684.109</v>
      </c>
      <c r="L17" s="384">
        <v>705.737</v>
      </c>
      <c r="M17" s="401"/>
      <c r="N17" s="330"/>
      <c r="O17" s="251"/>
      <c r="P17" s="267">
        <f t="shared" si="4"/>
        <v>79630.79999999999</v>
      </c>
    </row>
    <row r="18" spans="1:16" ht="18.75">
      <c r="A18" s="53" t="s">
        <v>31</v>
      </c>
      <c r="B18" s="465" t="s">
        <v>108</v>
      </c>
      <c r="C18" s="65" t="s">
        <v>16</v>
      </c>
      <c r="D18" s="287"/>
      <c r="E18" s="250"/>
      <c r="F18" s="242"/>
      <c r="G18" s="250"/>
      <c r="H18" s="249"/>
      <c r="I18" s="400">
        <v>18.17</v>
      </c>
      <c r="J18" s="229">
        <v>74.225</v>
      </c>
      <c r="K18" s="400">
        <v>495.686</v>
      </c>
      <c r="L18" s="287">
        <v>500.011</v>
      </c>
      <c r="M18" s="400">
        <v>2.633</v>
      </c>
      <c r="N18" s="292"/>
      <c r="O18" s="250"/>
      <c r="P18" s="266">
        <f t="shared" si="4"/>
        <v>1090.7250000000001</v>
      </c>
    </row>
    <row r="19" spans="1:16" ht="18.75">
      <c r="A19" s="60"/>
      <c r="B19" s="55" t="s">
        <v>109</v>
      </c>
      <c r="C19" s="58" t="s">
        <v>18</v>
      </c>
      <c r="D19" s="384"/>
      <c r="E19" s="251"/>
      <c r="F19" s="241"/>
      <c r="G19" s="251"/>
      <c r="H19" s="248"/>
      <c r="I19" s="401">
        <v>6500.425</v>
      </c>
      <c r="J19" s="230">
        <v>20965.201</v>
      </c>
      <c r="K19" s="401">
        <v>178056.495</v>
      </c>
      <c r="L19" s="384">
        <v>196813.936</v>
      </c>
      <c r="M19" s="401">
        <v>1105.86</v>
      </c>
      <c r="N19" s="330"/>
      <c r="O19" s="251"/>
      <c r="P19" s="267">
        <f t="shared" si="4"/>
        <v>403441.91699999996</v>
      </c>
    </row>
    <row r="20" spans="1:16" ht="18.75">
      <c r="A20" s="53" t="s">
        <v>23</v>
      </c>
      <c r="B20" s="488" t="s">
        <v>32</v>
      </c>
      <c r="C20" s="65" t="s">
        <v>16</v>
      </c>
      <c r="D20" s="287"/>
      <c r="E20" s="250"/>
      <c r="F20" s="242"/>
      <c r="G20" s="250"/>
      <c r="H20" s="249"/>
      <c r="I20" s="400">
        <v>1087.347</v>
      </c>
      <c r="J20" s="229">
        <v>322.604</v>
      </c>
      <c r="K20" s="400">
        <v>4.953</v>
      </c>
      <c r="L20" s="287"/>
      <c r="M20" s="400"/>
      <c r="N20" s="292"/>
      <c r="O20" s="250"/>
      <c r="P20" s="266">
        <f t="shared" si="4"/>
        <v>1414.904</v>
      </c>
    </row>
    <row r="21" spans="1:16" ht="18.75">
      <c r="A21" s="60"/>
      <c r="B21" s="489"/>
      <c r="C21" s="58" t="s">
        <v>18</v>
      </c>
      <c r="D21" s="384"/>
      <c r="E21" s="251"/>
      <c r="F21" s="241"/>
      <c r="G21" s="251"/>
      <c r="H21" s="248"/>
      <c r="I21" s="401">
        <v>273113.647</v>
      </c>
      <c r="J21" s="230">
        <v>77868.066</v>
      </c>
      <c r="K21" s="401">
        <v>1278.575</v>
      </c>
      <c r="L21" s="384"/>
      <c r="M21" s="401"/>
      <c r="N21" s="330"/>
      <c r="O21" s="251"/>
      <c r="P21" s="267">
        <f t="shared" si="4"/>
        <v>352260.288</v>
      </c>
    </row>
    <row r="22" spans="1:16" s="46" customFormat="1" ht="18.75">
      <c r="A22" s="60"/>
      <c r="B22" s="486" t="s">
        <v>114</v>
      </c>
      <c r="C22" s="65" t="s">
        <v>16</v>
      </c>
      <c r="D22" s="266">
        <f aca="true" t="shared" si="5" ref="D22:J22">+D12+D14+D16+D18+D20</f>
        <v>0</v>
      </c>
      <c r="E22" s="320">
        <f t="shared" si="5"/>
        <v>0</v>
      </c>
      <c r="F22" s="266">
        <f t="shared" si="5"/>
        <v>0</v>
      </c>
      <c r="G22" s="320">
        <f t="shared" si="5"/>
        <v>0</v>
      </c>
      <c r="H22" s="266">
        <f t="shared" si="5"/>
        <v>5.632</v>
      </c>
      <c r="I22" s="353">
        <f t="shared" si="5"/>
        <v>1145.7844</v>
      </c>
      <c r="J22" s="266">
        <f t="shared" si="5"/>
        <v>555.2832</v>
      </c>
      <c r="K22" s="353">
        <f>+K12+K14+K16+K18+K20</f>
        <v>737.2203999999999</v>
      </c>
      <c r="L22" s="270">
        <f>+L12+L14+L16+L18+L20</f>
        <v>512.922</v>
      </c>
      <c r="M22" s="353">
        <f aca="true" t="shared" si="6" ref="M22:O23">+M12+M14+M16+M18+M20</f>
        <v>9.579</v>
      </c>
      <c r="N22" s="270">
        <f t="shared" si="6"/>
        <v>6.857</v>
      </c>
      <c r="O22" s="353">
        <f t="shared" si="6"/>
        <v>0.0462</v>
      </c>
      <c r="P22" s="266">
        <f>SUM(D22:O22)</f>
        <v>2973.3242000000005</v>
      </c>
    </row>
    <row r="23" spans="1:16" s="46" customFormat="1" ht="18.75">
      <c r="A23" s="59"/>
      <c r="B23" s="487"/>
      <c r="C23" s="58" t="s">
        <v>18</v>
      </c>
      <c r="D23" s="267">
        <f aca="true" t="shared" si="7" ref="D23:I23">+D13+D15+D17+D19+D21</f>
        <v>0</v>
      </c>
      <c r="E23" s="64">
        <f t="shared" si="7"/>
        <v>0</v>
      </c>
      <c r="F23" s="267">
        <f t="shared" si="7"/>
        <v>0</v>
      </c>
      <c r="G23" s="64">
        <f t="shared" si="7"/>
        <v>0</v>
      </c>
      <c r="H23" s="267">
        <f t="shared" si="7"/>
        <v>9315.159</v>
      </c>
      <c r="I23" s="354">
        <f t="shared" si="7"/>
        <v>327729.007</v>
      </c>
      <c r="J23" s="267">
        <f>+J13+J15+J17+J19+J21</f>
        <v>133964.777</v>
      </c>
      <c r="K23" s="354">
        <f>+K13+K15+K17+K19+K21</f>
        <v>236550.189</v>
      </c>
      <c r="L23" s="355">
        <f>+L13+L15+L17+L19+L21</f>
        <v>211748.53199999998</v>
      </c>
      <c r="M23" s="354">
        <f t="shared" si="6"/>
        <v>9190.27</v>
      </c>
      <c r="N23" s="355">
        <f t="shared" si="6"/>
        <v>9448.944</v>
      </c>
      <c r="O23" s="354">
        <f t="shared" si="6"/>
        <v>112.392</v>
      </c>
      <c r="P23" s="267">
        <f>SUM(D23:O23)</f>
        <v>938059.27</v>
      </c>
    </row>
    <row r="24" spans="1:16" ht="18.75">
      <c r="A24" s="53" t="s">
        <v>0</v>
      </c>
      <c r="B24" s="488" t="s">
        <v>33</v>
      </c>
      <c r="C24" s="65" t="s">
        <v>16</v>
      </c>
      <c r="D24" s="287"/>
      <c r="E24" s="250"/>
      <c r="F24" s="242"/>
      <c r="G24" s="250"/>
      <c r="H24" s="249"/>
      <c r="I24" s="400"/>
      <c r="J24" s="229">
        <v>0.133</v>
      </c>
      <c r="K24" s="400"/>
      <c r="L24" s="287">
        <v>0.02</v>
      </c>
      <c r="M24" s="400">
        <v>0.209</v>
      </c>
      <c r="N24" s="292">
        <v>0.006</v>
      </c>
      <c r="O24" s="250"/>
      <c r="P24" s="266">
        <f t="shared" si="4"/>
        <v>0.368</v>
      </c>
    </row>
    <row r="25" spans="1:16" ht="18.75">
      <c r="A25" s="53" t="s">
        <v>34</v>
      </c>
      <c r="B25" s="489"/>
      <c r="C25" s="58" t="s">
        <v>18</v>
      </c>
      <c r="D25" s="384"/>
      <c r="E25" s="251"/>
      <c r="F25" s="241"/>
      <c r="G25" s="251"/>
      <c r="H25" s="248"/>
      <c r="I25" s="401"/>
      <c r="J25" s="230">
        <v>13.965</v>
      </c>
      <c r="K25" s="401"/>
      <c r="L25" s="384">
        <v>15.75</v>
      </c>
      <c r="M25" s="401">
        <v>139.125</v>
      </c>
      <c r="N25" s="330">
        <v>2.52</v>
      </c>
      <c r="O25" s="251"/>
      <c r="P25" s="267">
        <f t="shared" si="4"/>
        <v>171.36</v>
      </c>
    </row>
    <row r="26" spans="1:16" ht="18.75">
      <c r="A26" s="53" t="s">
        <v>35</v>
      </c>
      <c r="B26" s="56" t="s">
        <v>20</v>
      </c>
      <c r="C26" s="65" t="s">
        <v>16</v>
      </c>
      <c r="D26" s="287"/>
      <c r="E26" s="250"/>
      <c r="F26" s="242"/>
      <c r="G26" s="250"/>
      <c r="H26" s="249"/>
      <c r="I26" s="400">
        <v>0.34</v>
      </c>
      <c r="J26" s="229">
        <v>0.543</v>
      </c>
      <c r="K26" s="400">
        <v>1.013</v>
      </c>
      <c r="L26" s="287">
        <v>2.599</v>
      </c>
      <c r="M26" s="400"/>
      <c r="N26" s="292"/>
      <c r="O26" s="250"/>
      <c r="P26" s="266">
        <f t="shared" si="4"/>
        <v>4.495</v>
      </c>
    </row>
    <row r="27" spans="1:16" ht="18.75">
      <c r="A27" s="53" t="s">
        <v>36</v>
      </c>
      <c r="B27" s="58" t="s">
        <v>110</v>
      </c>
      <c r="C27" s="383" t="s">
        <v>18</v>
      </c>
      <c r="D27" s="304"/>
      <c r="E27" s="251"/>
      <c r="F27" s="241"/>
      <c r="G27" s="251"/>
      <c r="H27" s="291"/>
      <c r="I27" s="401">
        <v>22.25</v>
      </c>
      <c r="J27" s="230">
        <v>30.408</v>
      </c>
      <c r="K27" s="402">
        <v>109.201</v>
      </c>
      <c r="L27" s="384">
        <v>149.008</v>
      </c>
      <c r="M27" s="402"/>
      <c r="N27" s="407"/>
      <c r="O27" s="251"/>
      <c r="P27" s="267">
        <f t="shared" si="4"/>
        <v>310.86699999999996</v>
      </c>
    </row>
    <row r="28" spans="1:16" s="46" customFormat="1" ht="18.75">
      <c r="A28" s="53" t="s">
        <v>23</v>
      </c>
      <c r="B28" s="486" t="s">
        <v>114</v>
      </c>
      <c r="C28" s="65" t="s">
        <v>16</v>
      </c>
      <c r="D28" s="266">
        <f aca="true" t="shared" si="8" ref="D28:J29">+D24+D26</f>
        <v>0</v>
      </c>
      <c r="E28" s="320">
        <f t="shared" si="8"/>
        <v>0</v>
      </c>
      <c r="F28" s="266">
        <f t="shared" si="8"/>
        <v>0</v>
      </c>
      <c r="G28" s="320">
        <f t="shared" si="8"/>
        <v>0</v>
      </c>
      <c r="H28" s="266">
        <f t="shared" si="8"/>
        <v>0</v>
      </c>
      <c r="I28" s="353">
        <f t="shared" si="8"/>
        <v>0.34</v>
      </c>
      <c r="J28" s="266">
        <f t="shared" si="8"/>
        <v>0.676</v>
      </c>
      <c r="K28" s="353">
        <f>+K24+K26</f>
        <v>1.013</v>
      </c>
      <c r="L28" s="270">
        <f>+L24+L26</f>
        <v>2.619</v>
      </c>
      <c r="M28" s="353">
        <f aca="true" t="shared" si="9" ref="M28:O29">+M24+M26</f>
        <v>0.209</v>
      </c>
      <c r="N28" s="270">
        <f t="shared" si="9"/>
        <v>0.006</v>
      </c>
      <c r="O28" s="353">
        <f t="shared" si="9"/>
        <v>0</v>
      </c>
      <c r="P28" s="266">
        <f>SUM(D28:O28)</f>
        <v>4.8629999999999995</v>
      </c>
    </row>
    <row r="29" spans="1:16" s="46" customFormat="1" ht="18.75">
      <c r="A29" s="59"/>
      <c r="B29" s="487"/>
      <c r="C29" s="58" t="s">
        <v>18</v>
      </c>
      <c r="D29" s="267">
        <f t="shared" si="8"/>
        <v>0</v>
      </c>
      <c r="E29" s="64">
        <f t="shared" si="8"/>
        <v>0</v>
      </c>
      <c r="F29" s="267">
        <f t="shared" si="8"/>
        <v>0</v>
      </c>
      <c r="G29" s="64">
        <f t="shared" si="8"/>
        <v>0</v>
      </c>
      <c r="H29" s="267">
        <f t="shared" si="8"/>
        <v>0</v>
      </c>
      <c r="I29" s="354">
        <f t="shared" si="8"/>
        <v>22.25</v>
      </c>
      <c r="J29" s="267">
        <f t="shared" si="8"/>
        <v>44.373000000000005</v>
      </c>
      <c r="K29" s="354">
        <f>+K25+K27</f>
        <v>109.201</v>
      </c>
      <c r="L29" s="355">
        <f>+L25+L27</f>
        <v>164.758</v>
      </c>
      <c r="M29" s="354">
        <f t="shared" si="9"/>
        <v>139.125</v>
      </c>
      <c r="N29" s="355">
        <f t="shared" si="9"/>
        <v>2.52</v>
      </c>
      <c r="O29" s="354">
        <f t="shared" si="9"/>
        <v>0</v>
      </c>
      <c r="P29" s="267">
        <f>SUM(D29:O29)</f>
        <v>482.227</v>
      </c>
    </row>
    <row r="30" spans="1:16" ht="18.75">
      <c r="A30" s="53" t="s">
        <v>0</v>
      </c>
      <c r="B30" s="488" t="s">
        <v>37</v>
      </c>
      <c r="C30" s="65" t="s">
        <v>16</v>
      </c>
      <c r="D30" s="287">
        <v>654.5206</v>
      </c>
      <c r="E30" s="250">
        <v>640.1727</v>
      </c>
      <c r="F30" s="242">
        <v>406.8716</v>
      </c>
      <c r="G30" s="250">
        <v>227.528</v>
      </c>
      <c r="H30" s="249">
        <v>47.0354</v>
      </c>
      <c r="I30" s="400">
        <v>43.5638</v>
      </c>
      <c r="J30" s="229">
        <v>7.4326</v>
      </c>
      <c r="K30" s="400">
        <v>24.46</v>
      </c>
      <c r="L30" s="287">
        <v>58.4896</v>
      </c>
      <c r="M30" s="400">
        <v>179.845</v>
      </c>
      <c r="N30" s="292">
        <v>211.5892</v>
      </c>
      <c r="O30" s="250">
        <v>51.593</v>
      </c>
      <c r="P30" s="266">
        <f t="shared" si="4"/>
        <v>2553.1014999999993</v>
      </c>
    </row>
    <row r="31" spans="1:16" ht="18.75">
      <c r="A31" s="53" t="s">
        <v>38</v>
      </c>
      <c r="B31" s="489"/>
      <c r="C31" s="58" t="s">
        <v>18</v>
      </c>
      <c r="D31" s="384">
        <v>128736.137</v>
      </c>
      <c r="E31" s="251">
        <v>96636.693</v>
      </c>
      <c r="F31" s="241">
        <v>59019.66</v>
      </c>
      <c r="G31" s="251">
        <v>30136.252</v>
      </c>
      <c r="H31" s="248">
        <v>4684.464</v>
      </c>
      <c r="I31" s="401">
        <v>4410.134</v>
      </c>
      <c r="J31" s="230">
        <v>1201.282</v>
      </c>
      <c r="K31" s="401">
        <v>3873.975</v>
      </c>
      <c r="L31" s="384">
        <v>10805.93</v>
      </c>
      <c r="M31" s="401">
        <v>30845.849</v>
      </c>
      <c r="N31" s="330">
        <v>40016.515</v>
      </c>
      <c r="O31" s="251">
        <v>14009.628</v>
      </c>
      <c r="P31" s="267">
        <f t="shared" si="4"/>
        <v>424376.519</v>
      </c>
    </row>
    <row r="32" spans="1:16" ht="18.75">
      <c r="A32" s="53" t="s">
        <v>0</v>
      </c>
      <c r="B32" s="488" t="s">
        <v>39</v>
      </c>
      <c r="C32" s="65" t="s">
        <v>16</v>
      </c>
      <c r="D32" s="287">
        <v>76.4996</v>
      </c>
      <c r="E32" s="250">
        <v>863.262</v>
      </c>
      <c r="F32" s="242">
        <v>1879.3824</v>
      </c>
      <c r="G32" s="250">
        <v>362.1966</v>
      </c>
      <c r="H32" s="249">
        <v>78.0326</v>
      </c>
      <c r="I32" s="400">
        <v>6.5754</v>
      </c>
      <c r="J32" s="229">
        <v>0.47</v>
      </c>
      <c r="K32" s="400">
        <v>0.235</v>
      </c>
      <c r="L32" s="287">
        <v>2.2554</v>
      </c>
      <c r="M32" s="400">
        <v>25.0056</v>
      </c>
      <c r="N32" s="292">
        <v>47.0586</v>
      </c>
      <c r="O32" s="250">
        <v>39.0468</v>
      </c>
      <c r="P32" s="266">
        <f t="shared" si="4"/>
        <v>3380.0199999999995</v>
      </c>
    </row>
    <row r="33" spans="1:16" ht="18.75">
      <c r="A33" s="53" t="s">
        <v>40</v>
      </c>
      <c r="B33" s="489"/>
      <c r="C33" s="58" t="s">
        <v>18</v>
      </c>
      <c r="D33" s="384">
        <v>2535.122</v>
      </c>
      <c r="E33" s="251">
        <v>28093.161</v>
      </c>
      <c r="F33" s="241">
        <v>57191.58</v>
      </c>
      <c r="G33" s="251">
        <v>11778.551</v>
      </c>
      <c r="H33" s="248">
        <v>2220.828</v>
      </c>
      <c r="I33" s="401">
        <v>196.02</v>
      </c>
      <c r="J33" s="230">
        <v>64.68</v>
      </c>
      <c r="K33" s="401">
        <v>43.89</v>
      </c>
      <c r="L33" s="384">
        <v>294.652</v>
      </c>
      <c r="M33" s="401">
        <v>1739.917</v>
      </c>
      <c r="N33" s="330">
        <v>3308.672</v>
      </c>
      <c r="O33" s="251">
        <v>2854.587</v>
      </c>
      <c r="P33" s="267">
        <f t="shared" si="4"/>
        <v>110321.65999999999</v>
      </c>
    </row>
    <row r="34" spans="1:16" ht="18.75">
      <c r="A34" s="60"/>
      <c r="B34" s="56" t="s">
        <v>20</v>
      </c>
      <c r="C34" s="65" t="s">
        <v>16</v>
      </c>
      <c r="D34" s="287">
        <v>545.088</v>
      </c>
      <c r="E34" s="390">
        <v>994.203</v>
      </c>
      <c r="F34" s="242">
        <v>748.2956</v>
      </c>
      <c r="G34" s="250">
        <v>415.666</v>
      </c>
      <c r="H34" s="249">
        <v>278.883</v>
      </c>
      <c r="I34" s="400">
        <v>46.621</v>
      </c>
      <c r="J34" s="229"/>
      <c r="K34" s="400"/>
      <c r="L34" s="287">
        <v>198.269</v>
      </c>
      <c r="M34" s="400">
        <v>317.704</v>
      </c>
      <c r="N34" s="292">
        <v>503.042</v>
      </c>
      <c r="O34" s="250">
        <v>209.955</v>
      </c>
      <c r="P34" s="266">
        <f>SUM(D34:O34)</f>
        <v>4257.7266</v>
      </c>
    </row>
    <row r="35" spans="1:16" ht="18.75">
      <c r="A35" s="53" t="s">
        <v>23</v>
      </c>
      <c r="B35" s="58" t="s">
        <v>111</v>
      </c>
      <c r="C35" s="58" t="s">
        <v>18</v>
      </c>
      <c r="D35" s="384">
        <v>13397.281</v>
      </c>
      <c r="E35" s="251">
        <v>103058.344</v>
      </c>
      <c r="F35" s="241">
        <v>100004.361</v>
      </c>
      <c r="G35" s="251">
        <v>25011.244</v>
      </c>
      <c r="H35" s="248">
        <v>8118.277</v>
      </c>
      <c r="I35" s="401">
        <v>1039.907</v>
      </c>
      <c r="J35" s="230"/>
      <c r="K35" s="401"/>
      <c r="L35" s="384">
        <v>5611.215</v>
      </c>
      <c r="M35" s="401">
        <v>10570.215</v>
      </c>
      <c r="N35" s="330">
        <v>15262.478</v>
      </c>
      <c r="O35" s="251">
        <v>5347.955</v>
      </c>
      <c r="P35" s="267">
        <f>SUM(D35:O35)</f>
        <v>287421.27700000006</v>
      </c>
    </row>
    <row r="36" spans="1:16" s="46" customFormat="1" ht="18.75">
      <c r="A36" s="60"/>
      <c r="B36" s="486" t="s">
        <v>107</v>
      </c>
      <c r="C36" s="65" t="s">
        <v>16</v>
      </c>
      <c r="D36" s="266">
        <f aca="true" t="shared" si="10" ref="D36:J37">+D30+D32+D34</f>
        <v>1276.1082</v>
      </c>
      <c r="E36" s="320">
        <f t="shared" si="10"/>
        <v>2497.6376999999998</v>
      </c>
      <c r="F36" s="266">
        <f t="shared" si="10"/>
        <v>3034.5496</v>
      </c>
      <c r="G36" s="320">
        <f t="shared" si="10"/>
        <v>1005.3906</v>
      </c>
      <c r="H36" s="266">
        <f t="shared" si="10"/>
        <v>403.951</v>
      </c>
      <c r="I36" s="353">
        <f t="shared" si="10"/>
        <v>96.7602</v>
      </c>
      <c r="J36" s="266">
        <f t="shared" si="10"/>
        <v>7.9026</v>
      </c>
      <c r="K36" s="353">
        <f aca="true" t="shared" si="11" ref="K36:O37">+K30+K32+K34</f>
        <v>24.695</v>
      </c>
      <c r="L36" s="270">
        <f t="shared" si="11"/>
        <v>259.014</v>
      </c>
      <c r="M36" s="353">
        <f t="shared" si="11"/>
        <v>522.5545999999999</v>
      </c>
      <c r="N36" s="270">
        <f t="shared" si="11"/>
        <v>761.6898</v>
      </c>
      <c r="O36" s="353">
        <f t="shared" si="11"/>
        <v>300.5948</v>
      </c>
      <c r="P36" s="266">
        <f>SUM(D36:O36)</f>
        <v>10190.8481</v>
      </c>
    </row>
    <row r="37" spans="1:16" s="46" customFormat="1" ht="18.75">
      <c r="A37" s="59"/>
      <c r="B37" s="487"/>
      <c r="C37" s="58" t="s">
        <v>18</v>
      </c>
      <c r="D37" s="267">
        <f t="shared" si="10"/>
        <v>144668.53999999998</v>
      </c>
      <c r="E37" s="64">
        <f t="shared" si="10"/>
        <v>227788.19799999997</v>
      </c>
      <c r="F37" s="267">
        <f t="shared" si="10"/>
        <v>216215.60100000002</v>
      </c>
      <c r="G37" s="64">
        <f t="shared" si="10"/>
        <v>66926.04699999999</v>
      </c>
      <c r="H37" s="267">
        <f t="shared" si="10"/>
        <v>15023.569</v>
      </c>
      <c r="I37" s="354">
        <f t="shared" si="10"/>
        <v>5646.061000000001</v>
      </c>
      <c r="J37" s="267">
        <f t="shared" si="10"/>
        <v>1265.962</v>
      </c>
      <c r="K37" s="354">
        <f t="shared" si="11"/>
        <v>3917.865</v>
      </c>
      <c r="L37" s="355">
        <f t="shared" si="11"/>
        <v>16711.797</v>
      </c>
      <c r="M37" s="354">
        <f t="shared" si="11"/>
        <v>43155.981</v>
      </c>
      <c r="N37" s="355">
        <f t="shared" si="11"/>
        <v>58587.66499999999</v>
      </c>
      <c r="O37" s="354">
        <f t="shared" si="11"/>
        <v>22212.17</v>
      </c>
      <c r="P37" s="267">
        <f>SUM(D37:O37)</f>
        <v>822119.4560000001</v>
      </c>
    </row>
    <row r="38" spans="1:16" ht="18.75">
      <c r="A38" s="482" t="s">
        <v>41</v>
      </c>
      <c r="B38" s="483"/>
      <c r="C38" s="65" t="s">
        <v>16</v>
      </c>
      <c r="D38" s="287">
        <v>0.124</v>
      </c>
      <c r="E38" s="250"/>
      <c r="F38" s="242"/>
      <c r="G38" s="250">
        <v>0.042</v>
      </c>
      <c r="H38" s="249">
        <v>0.0722</v>
      </c>
      <c r="I38" s="400">
        <v>17.4968</v>
      </c>
      <c r="J38" s="229">
        <v>38.2038</v>
      </c>
      <c r="K38" s="400">
        <v>97.5242</v>
      </c>
      <c r="L38" s="287">
        <v>59.6376</v>
      </c>
      <c r="M38" s="400">
        <v>152.6818</v>
      </c>
      <c r="N38" s="292">
        <v>64.284</v>
      </c>
      <c r="O38" s="250">
        <v>3.7502</v>
      </c>
      <c r="P38" s="266">
        <f aca="true" t="shared" si="12" ref="P38:P51">SUM(D38:O38)</f>
        <v>433.8166</v>
      </c>
    </row>
    <row r="39" spans="1:16" ht="18.75">
      <c r="A39" s="484"/>
      <c r="B39" s="485"/>
      <c r="C39" s="58" t="s">
        <v>18</v>
      </c>
      <c r="D39" s="384">
        <v>1.953</v>
      </c>
      <c r="E39" s="251"/>
      <c r="F39" s="241"/>
      <c r="G39" s="251">
        <v>16.065</v>
      </c>
      <c r="H39" s="248">
        <v>46.777</v>
      </c>
      <c r="I39" s="401">
        <v>4747.477</v>
      </c>
      <c r="J39" s="230">
        <v>8728.703</v>
      </c>
      <c r="K39" s="401">
        <v>24591.861</v>
      </c>
      <c r="L39" s="384">
        <v>8767.18</v>
      </c>
      <c r="M39" s="401">
        <v>31005.311</v>
      </c>
      <c r="N39" s="330">
        <v>14396.666</v>
      </c>
      <c r="O39" s="251">
        <v>675.35</v>
      </c>
      <c r="P39" s="267">
        <f t="shared" si="12"/>
        <v>92977.343</v>
      </c>
    </row>
    <row r="40" spans="1:16" ht="18.75">
      <c r="A40" s="482" t="s">
        <v>42</v>
      </c>
      <c r="B40" s="483"/>
      <c r="C40" s="65" t="s">
        <v>16</v>
      </c>
      <c r="D40" s="287"/>
      <c r="E40" s="250"/>
      <c r="F40" s="242"/>
      <c r="G40" s="250">
        <v>0.0492</v>
      </c>
      <c r="H40" s="249">
        <v>16.1574</v>
      </c>
      <c r="I40" s="400">
        <v>148.6387</v>
      </c>
      <c r="J40" s="229">
        <v>91.9263</v>
      </c>
      <c r="K40" s="400">
        <v>105.1154</v>
      </c>
      <c r="L40" s="287">
        <v>3.327</v>
      </c>
      <c r="M40" s="400">
        <v>193.6563</v>
      </c>
      <c r="N40" s="292">
        <v>373.685</v>
      </c>
      <c r="O40" s="250">
        <v>285.6768</v>
      </c>
      <c r="P40" s="266">
        <f t="shared" si="12"/>
        <v>1218.2321</v>
      </c>
    </row>
    <row r="41" spans="1:16" ht="18.75">
      <c r="A41" s="484"/>
      <c r="B41" s="485"/>
      <c r="C41" s="58" t="s">
        <v>18</v>
      </c>
      <c r="D41" s="384"/>
      <c r="E41" s="251"/>
      <c r="F41" s="241"/>
      <c r="G41" s="251">
        <v>19.813</v>
      </c>
      <c r="H41" s="248">
        <v>5137.437</v>
      </c>
      <c r="I41" s="401">
        <v>39776.777</v>
      </c>
      <c r="J41" s="230">
        <v>27500.313</v>
      </c>
      <c r="K41" s="401">
        <v>18711.41</v>
      </c>
      <c r="L41" s="384">
        <v>1611.58</v>
      </c>
      <c r="M41" s="401">
        <v>14479.438</v>
      </c>
      <c r="N41" s="330">
        <v>39624.591</v>
      </c>
      <c r="O41" s="251">
        <v>46127.49</v>
      </c>
      <c r="P41" s="267">
        <f t="shared" si="12"/>
        <v>192988.849</v>
      </c>
    </row>
    <row r="42" spans="1:16" ht="18.75">
      <c r="A42" s="482" t="s">
        <v>43</v>
      </c>
      <c r="B42" s="483"/>
      <c r="C42" s="65" t="s">
        <v>16</v>
      </c>
      <c r="D42" s="287"/>
      <c r="E42" s="250"/>
      <c r="F42" s="242">
        <v>0.0014</v>
      </c>
      <c r="G42" s="250">
        <v>0.005</v>
      </c>
      <c r="H42" s="249">
        <v>0.0064</v>
      </c>
      <c r="I42" s="400"/>
      <c r="J42" s="229"/>
      <c r="K42" s="400"/>
      <c r="L42" s="287"/>
      <c r="M42" s="400"/>
      <c r="N42" s="292"/>
      <c r="O42" s="250"/>
      <c r="P42" s="266">
        <f t="shared" si="12"/>
        <v>0.0128</v>
      </c>
    </row>
    <row r="43" spans="1:16" ht="18.75">
      <c r="A43" s="484"/>
      <c r="B43" s="485"/>
      <c r="C43" s="58" t="s">
        <v>18</v>
      </c>
      <c r="D43" s="384"/>
      <c r="E43" s="251"/>
      <c r="F43" s="241">
        <v>4.41</v>
      </c>
      <c r="G43" s="251">
        <v>14.7</v>
      </c>
      <c r="H43" s="248">
        <v>17.619</v>
      </c>
      <c r="I43" s="401"/>
      <c r="J43" s="230"/>
      <c r="K43" s="401"/>
      <c r="L43" s="384"/>
      <c r="M43" s="401"/>
      <c r="N43" s="330"/>
      <c r="O43" s="251"/>
      <c r="P43" s="267">
        <f t="shared" si="12"/>
        <v>36.729</v>
      </c>
    </row>
    <row r="44" spans="1:16" ht="18.75">
      <c r="A44" s="482" t="s">
        <v>44</v>
      </c>
      <c r="B44" s="483"/>
      <c r="C44" s="65" t="s">
        <v>16</v>
      </c>
      <c r="D44" s="287">
        <v>0.0244</v>
      </c>
      <c r="E44" s="250">
        <v>0.008</v>
      </c>
      <c r="F44" s="242">
        <v>0.0558</v>
      </c>
      <c r="G44" s="250">
        <v>0.0072</v>
      </c>
      <c r="H44" s="249">
        <v>0.0582</v>
      </c>
      <c r="I44" s="400">
        <v>0.0016</v>
      </c>
      <c r="J44" s="229"/>
      <c r="K44" s="400"/>
      <c r="L44" s="287">
        <v>0.0012</v>
      </c>
      <c r="M44" s="400">
        <v>0.0034</v>
      </c>
      <c r="N44" s="292">
        <v>0.4212</v>
      </c>
      <c r="O44" s="250">
        <v>2.1502</v>
      </c>
      <c r="P44" s="266">
        <f t="shared" si="12"/>
        <v>2.7312</v>
      </c>
    </row>
    <row r="45" spans="1:16" ht="18.75">
      <c r="A45" s="484"/>
      <c r="B45" s="485"/>
      <c r="C45" s="58" t="s">
        <v>18</v>
      </c>
      <c r="D45" s="384">
        <v>26.061</v>
      </c>
      <c r="E45" s="391">
        <v>9.324</v>
      </c>
      <c r="F45" s="241">
        <v>58.275</v>
      </c>
      <c r="G45" s="251">
        <v>15.624</v>
      </c>
      <c r="H45" s="248">
        <v>42.441</v>
      </c>
      <c r="I45" s="401">
        <v>2.835</v>
      </c>
      <c r="J45" s="230"/>
      <c r="K45" s="401"/>
      <c r="L45" s="384">
        <v>0.882</v>
      </c>
      <c r="M45" s="401">
        <v>1.701</v>
      </c>
      <c r="N45" s="330">
        <v>114.521</v>
      </c>
      <c r="O45" s="251">
        <v>239.178</v>
      </c>
      <c r="P45" s="267">
        <f t="shared" si="12"/>
        <v>510.842</v>
      </c>
    </row>
    <row r="46" spans="1:16" ht="18.75">
      <c r="A46" s="482" t="s">
        <v>45</v>
      </c>
      <c r="B46" s="483"/>
      <c r="C46" s="65" t="s">
        <v>16</v>
      </c>
      <c r="D46" s="287">
        <v>0.1514</v>
      </c>
      <c r="E46" s="250">
        <v>0.0692</v>
      </c>
      <c r="F46" s="242">
        <v>0.0032</v>
      </c>
      <c r="G46" s="250">
        <v>0.0022</v>
      </c>
      <c r="H46" s="249">
        <v>0.0226</v>
      </c>
      <c r="I46" s="400">
        <v>0.0046</v>
      </c>
      <c r="J46" s="229"/>
      <c r="K46" s="400"/>
      <c r="L46" s="287">
        <v>0.8594</v>
      </c>
      <c r="M46" s="400">
        <v>0.2002</v>
      </c>
      <c r="N46" s="292">
        <v>0.0828</v>
      </c>
      <c r="O46" s="250">
        <v>0.0388</v>
      </c>
      <c r="P46" s="266">
        <f t="shared" si="12"/>
        <v>1.4344</v>
      </c>
    </row>
    <row r="47" spans="1:16" ht="18.75">
      <c r="A47" s="484"/>
      <c r="B47" s="485"/>
      <c r="C47" s="58" t="s">
        <v>18</v>
      </c>
      <c r="D47" s="384">
        <v>144.284</v>
      </c>
      <c r="E47" s="251">
        <v>68.055</v>
      </c>
      <c r="F47" s="241">
        <v>4.914</v>
      </c>
      <c r="G47" s="251">
        <v>3.551</v>
      </c>
      <c r="H47" s="248">
        <v>38.344</v>
      </c>
      <c r="I47" s="401">
        <v>2.92</v>
      </c>
      <c r="J47" s="230"/>
      <c r="K47" s="401"/>
      <c r="L47" s="384">
        <v>125.954</v>
      </c>
      <c r="M47" s="401">
        <v>40.201</v>
      </c>
      <c r="N47" s="330">
        <v>35.585</v>
      </c>
      <c r="O47" s="251">
        <v>18.646</v>
      </c>
      <c r="P47" s="267">
        <f t="shared" si="12"/>
        <v>482.454</v>
      </c>
    </row>
    <row r="48" spans="1:16" ht="18.75">
      <c r="A48" s="482" t="s">
        <v>46</v>
      </c>
      <c r="B48" s="483"/>
      <c r="C48" s="65" t="s">
        <v>16</v>
      </c>
      <c r="D48" s="287">
        <v>18.434</v>
      </c>
      <c r="E48" s="250">
        <v>0.1</v>
      </c>
      <c r="F48" s="242"/>
      <c r="G48" s="250"/>
      <c r="H48" s="249">
        <v>7.2914</v>
      </c>
      <c r="I48" s="400">
        <v>266.042</v>
      </c>
      <c r="J48" s="229">
        <v>563.802</v>
      </c>
      <c r="K48" s="400">
        <v>810.7738</v>
      </c>
      <c r="L48" s="287">
        <v>1189.3218</v>
      </c>
      <c r="M48" s="400">
        <v>907.1696</v>
      </c>
      <c r="N48" s="292">
        <v>1487.4714</v>
      </c>
      <c r="O48" s="250">
        <v>1703.6217</v>
      </c>
      <c r="P48" s="266">
        <f t="shared" si="12"/>
        <v>6954.027700000001</v>
      </c>
    </row>
    <row r="49" spans="1:16" ht="18.75">
      <c r="A49" s="484"/>
      <c r="B49" s="485"/>
      <c r="C49" s="58" t="s">
        <v>18</v>
      </c>
      <c r="D49" s="384">
        <v>397.057</v>
      </c>
      <c r="E49" s="251">
        <v>15.75</v>
      </c>
      <c r="F49" s="241"/>
      <c r="G49" s="251"/>
      <c r="H49" s="248">
        <v>2083.833</v>
      </c>
      <c r="I49" s="401">
        <v>32998.946</v>
      </c>
      <c r="J49" s="230">
        <v>70436.168</v>
      </c>
      <c r="K49" s="401">
        <v>76881.524</v>
      </c>
      <c r="L49" s="384">
        <v>60636.806</v>
      </c>
      <c r="M49" s="401">
        <v>55724.202</v>
      </c>
      <c r="N49" s="330">
        <v>149199.72</v>
      </c>
      <c r="O49" s="251">
        <v>182596.574</v>
      </c>
      <c r="P49" s="267">
        <f t="shared" si="12"/>
        <v>630970.5800000001</v>
      </c>
    </row>
    <row r="50" spans="1:16" ht="18.75">
      <c r="A50" s="482" t="s">
        <v>47</v>
      </c>
      <c r="B50" s="483"/>
      <c r="C50" s="65" t="s">
        <v>16</v>
      </c>
      <c r="D50" s="287">
        <v>0.062</v>
      </c>
      <c r="E50" s="250"/>
      <c r="F50" s="242"/>
      <c r="G50" s="250"/>
      <c r="H50" s="249"/>
      <c r="I50" s="400">
        <v>1.6984</v>
      </c>
      <c r="J50" s="229">
        <v>0.0046</v>
      </c>
      <c r="K50" s="400">
        <v>2.52</v>
      </c>
      <c r="L50" s="287">
        <v>11.116</v>
      </c>
      <c r="M50" s="400">
        <v>6.616</v>
      </c>
      <c r="N50" s="292">
        <v>535.082</v>
      </c>
      <c r="O50" s="250">
        <v>378.319</v>
      </c>
      <c r="P50" s="266">
        <f t="shared" si="12"/>
        <v>935.4180000000001</v>
      </c>
    </row>
    <row r="51" spans="1:16" ht="18.75">
      <c r="A51" s="484"/>
      <c r="B51" s="485"/>
      <c r="C51" s="58" t="s">
        <v>18</v>
      </c>
      <c r="D51" s="384">
        <v>2.604</v>
      </c>
      <c r="E51" s="251"/>
      <c r="F51" s="241"/>
      <c r="G51" s="251"/>
      <c r="H51" s="248"/>
      <c r="I51" s="401">
        <v>330.449</v>
      </c>
      <c r="J51" s="230">
        <v>1.172</v>
      </c>
      <c r="K51" s="401">
        <v>996.786</v>
      </c>
      <c r="L51" s="384">
        <v>4619.538</v>
      </c>
      <c r="M51" s="401">
        <v>2386.65</v>
      </c>
      <c r="N51" s="330">
        <v>20200.11</v>
      </c>
      <c r="O51" s="251">
        <v>17185.439</v>
      </c>
      <c r="P51" s="267">
        <f t="shared" si="12"/>
        <v>45722.748</v>
      </c>
    </row>
    <row r="52" spans="1:16" ht="18.75">
      <c r="A52" s="482" t="s">
        <v>48</v>
      </c>
      <c r="B52" s="483"/>
      <c r="C52" s="65" t="s">
        <v>16</v>
      </c>
      <c r="D52" s="287">
        <v>0.281</v>
      </c>
      <c r="E52" s="250">
        <v>0.6254</v>
      </c>
      <c r="F52" s="242">
        <v>1.0913</v>
      </c>
      <c r="G52" s="250">
        <v>1.7661</v>
      </c>
      <c r="H52" s="249">
        <v>2.7607</v>
      </c>
      <c r="I52" s="400">
        <v>0.8782</v>
      </c>
      <c r="J52" s="229">
        <v>0.0289</v>
      </c>
      <c r="K52" s="400">
        <v>0.0742</v>
      </c>
      <c r="L52" s="287">
        <v>34.9642</v>
      </c>
      <c r="M52" s="400">
        <v>734.5334</v>
      </c>
      <c r="N52" s="292">
        <v>357.3138</v>
      </c>
      <c r="O52" s="250">
        <v>18.3772</v>
      </c>
      <c r="P52" s="266">
        <f>SUM(D52:O52)</f>
        <v>1152.6943999999999</v>
      </c>
    </row>
    <row r="53" spans="1:16" ht="18.75">
      <c r="A53" s="484"/>
      <c r="B53" s="485"/>
      <c r="C53" s="58" t="s">
        <v>18</v>
      </c>
      <c r="D53" s="384">
        <v>126.438</v>
      </c>
      <c r="E53" s="251">
        <v>890.35</v>
      </c>
      <c r="F53" s="241">
        <v>1779.137</v>
      </c>
      <c r="G53" s="251">
        <v>2896.064</v>
      </c>
      <c r="H53" s="248">
        <v>3075.347</v>
      </c>
      <c r="I53" s="401">
        <v>659.285</v>
      </c>
      <c r="J53" s="230">
        <v>23.982</v>
      </c>
      <c r="K53" s="401">
        <v>103.62</v>
      </c>
      <c r="L53" s="384">
        <v>12545.845</v>
      </c>
      <c r="M53" s="401">
        <v>277786.855</v>
      </c>
      <c r="N53" s="330">
        <v>160324.18</v>
      </c>
      <c r="O53" s="251">
        <v>8571.075</v>
      </c>
      <c r="P53" s="267">
        <f>SUM(D53:O53)</f>
        <v>468782.17799999996</v>
      </c>
    </row>
    <row r="54" spans="1:16" ht="18.75">
      <c r="A54" s="53" t="s">
        <v>0</v>
      </c>
      <c r="B54" s="488" t="s">
        <v>132</v>
      </c>
      <c r="C54" s="65" t="s">
        <v>16</v>
      </c>
      <c r="D54" s="287">
        <v>0.0594</v>
      </c>
      <c r="E54" s="250">
        <v>0.12</v>
      </c>
      <c r="F54" s="242">
        <v>0.0022</v>
      </c>
      <c r="G54" s="250"/>
      <c r="H54" s="249">
        <v>3.8434</v>
      </c>
      <c r="I54" s="400">
        <v>10.746</v>
      </c>
      <c r="J54" s="229">
        <v>13.0106</v>
      </c>
      <c r="K54" s="400">
        <v>14.7442</v>
      </c>
      <c r="L54" s="287">
        <v>27.7349</v>
      </c>
      <c r="M54" s="400">
        <v>41.9915</v>
      </c>
      <c r="N54" s="292">
        <v>19.8488</v>
      </c>
      <c r="O54" s="250">
        <v>1.6578</v>
      </c>
      <c r="P54" s="266">
        <f aca="true" t="shared" si="13" ref="P54:P67">SUM(D54:O54)</f>
        <v>133.7588</v>
      </c>
    </row>
    <row r="55" spans="1:16" ht="18.75">
      <c r="A55" s="53" t="s">
        <v>38</v>
      </c>
      <c r="B55" s="489"/>
      <c r="C55" s="58" t="s">
        <v>18</v>
      </c>
      <c r="D55" s="384">
        <v>20.15</v>
      </c>
      <c r="E55" s="251">
        <v>7.417</v>
      </c>
      <c r="F55" s="241">
        <v>0.116</v>
      </c>
      <c r="G55" s="251"/>
      <c r="H55" s="248">
        <v>4574.021</v>
      </c>
      <c r="I55" s="401">
        <v>7227.752</v>
      </c>
      <c r="J55" s="230">
        <v>6770.861</v>
      </c>
      <c r="K55" s="401">
        <v>6125.511</v>
      </c>
      <c r="L55" s="384">
        <v>4895.153</v>
      </c>
      <c r="M55" s="401">
        <v>5884.004</v>
      </c>
      <c r="N55" s="330">
        <v>6079.528</v>
      </c>
      <c r="O55" s="251">
        <v>946.091</v>
      </c>
      <c r="P55" s="267">
        <f t="shared" si="13"/>
        <v>42530.604</v>
      </c>
    </row>
    <row r="56" spans="1:16" ht="18.75">
      <c r="A56" s="53" t="s">
        <v>17</v>
      </c>
      <c r="B56" s="56" t="s">
        <v>20</v>
      </c>
      <c r="C56" s="65" t="s">
        <v>16</v>
      </c>
      <c r="D56" s="287">
        <v>0.002</v>
      </c>
      <c r="E56" s="250">
        <v>0.006</v>
      </c>
      <c r="F56" s="242">
        <v>0.1704</v>
      </c>
      <c r="G56" s="250">
        <v>0.1162</v>
      </c>
      <c r="H56" s="249">
        <v>0.1578</v>
      </c>
      <c r="I56" s="400">
        <v>0.1444</v>
      </c>
      <c r="J56" s="229">
        <v>0.1324</v>
      </c>
      <c r="K56" s="400">
        <v>0.447</v>
      </c>
      <c r="L56" s="287">
        <v>0.5746</v>
      </c>
      <c r="M56" s="400">
        <v>0.0294</v>
      </c>
      <c r="N56" s="292">
        <v>0.0684</v>
      </c>
      <c r="O56" s="250">
        <v>0.023</v>
      </c>
      <c r="P56" s="266">
        <f t="shared" si="13"/>
        <v>1.8716</v>
      </c>
    </row>
    <row r="57" spans="1:16" ht="18.75">
      <c r="A57" s="53" t="s">
        <v>23</v>
      </c>
      <c r="B57" s="58" t="s">
        <v>113</v>
      </c>
      <c r="C57" s="58" t="s">
        <v>18</v>
      </c>
      <c r="D57" s="384">
        <v>1.176</v>
      </c>
      <c r="E57" s="391">
        <v>12.474</v>
      </c>
      <c r="F57" s="241">
        <v>243.067</v>
      </c>
      <c r="G57" s="251">
        <v>154.123</v>
      </c>
      <c r="H57" s="248">
        <v>247.76</v>
      </c>
      <c r="I57" s="401">
        <v>175.175</v>
      </c>
      <c r="J57" s="230">
        <v>136.586</v>
      </c>
      <c r="K57" s="401">
        <v>396.98</v>
      </c>
      <c r="L57" s="384">
        <v>507.938</v>
      </c>
      <c r="M57" s="401">
        <v>30.603</v>
      </c>
      <c r="N57" s="330">
        <v>3.034</v>
      </c>
      <c r="O57" s="251">
        <v>0.725</v>
      </c>
      <c r="P57" s="267">
        <f t="shared" si="13"/>
        <v>1909.641</v>
      </c>
    </row>
    <row r="58" spans="1:16" s="46" customFormat="1" ht="18.75">
      <c r="A58" s="60"/>
      <c r="B58" s="486" t="s">
        <v>107</v>
      </c>
      <c r="C58" s="65" t="s">
        <v>16</v>
      </c>
      <c r="D58" s="266">
        <f aca="true" t="shared" si="14" ref="D58:J58">+D54+D56</f>
        <v>0.0614</v>
      </c>
      <c r="E58" s="320">
        <f t="shared" si="14"/>
        <v>0.126</v>
      </c>
      <c r="F58" s="266">
        <f t="shared" si="14"/>
        <v>0.1726</v>
      </c>
      <c r="G58" s="320">
        <f t="shared" si="14"/>
        <v>0.1162</v>
      </c>
      <c r="H58" s="266">
        <f t="shared" si="14"/>
        <v>4.0012</v>
      </c>
      <c r="I58" s="353">
        <f t="shared" si="14"/>
        <v>10.8904</v>
      </c>
      <c r="J58" s="266">
        <f t="shared" si="14"/>
        <v>13.143</v>
      </c>
      <c r="K58" s="353">
        <f>+K54+K56</f>
        <v>15.191199999999998</v>
      </c>
      <c r="L58" s="270">
        <f>+L54+L56</f>
        <v>28.3095</v>
      </c>
      <c r="M58" s="353">
        <f aca="true" t="shared" si="15" ref="M58:O59">+M54+M56</f>
        <v>42.020900000000005</v>
      </c>
      <c r="N58" s="270">
        <f t="shared" si="15"/>
        <v>19.9172</v>
      </c>
      <c r="O58" s="353">
        <f t="shared" si="15"/>
        <v>1.6807999999999998</v>
      </c>
      <c r="P58" s="266">
        <f>SUM(D58:O58)</f>
        <v>135.6304</v>
      </c>
    </row>
    <row r="59" spans="1:16" s="46" customFormat="1" ht="18.75">
      <c r="A59" s="59"/>
      <c r="B59" s="487"/>
      <c r="C59" s="58" t="s">
        <v>18</v>
      </c>
      <c r="D59" s="267">
        <f aca="true" t="shared" si="16" ref="D59:J59">+D55+D57</f>
        <v>21.325999999999997</v>
      </c>
      <c r="E59" s="64">
        <f t="shared" si="16"/>
        <v>19.891</v>
      </c>
      <c r="F59" s="267">
        <f t="shared" si="16"/>
        <v>243.18300000000002</v>
      </c>
      <c r="G59" s="64">
        <f t="shared" si="16"/>
        <v>154.123</v>
      </c>
      <c r="H59" s="267">
        <f t="shared" si="16"/>
        <v>4821.781</v>
      </c>
      <c r="I59" s="354">
        <f t="shared" si="16"/>
        <v>7402.927000000001</v>
      </c>
      <c r="J59" s="267">
        <f t="shared" si="16"/>
        <v>6907.447</v>
      </c>
      <c r="K59" s="354">
        <f>+K55+K57</f>
        <v>6522.491</v>
      </c>
      <c r="L59" s="355">
        <f>+L55+L57</f>
        <v>5403.091</v>
      </c>
      <c r="M59" s="354">
        <f t="shared" si="15"/>
        <v>5914.607</v>
      </c>
      <c r="N59" s="355">
        <f t="shared" si="15"/>
        <v>6082.562</v>
      </c>
      <c r="O59" s="354">
        <f t="shared" si="15"/>
        <v>946.816</v>
      </c>
      <c r="P59" s="267">
        <f>SUM(D59:O59)</f>
        <v>44440.244999999995</v>
      </c>
    </row>
    <row r="60" spans="1:16" ht="18.75">
      <c r="A60" s="53" t="s">
        <v>0</v>
      </c>
      <c r="B60" s="488" t="s">
        <v>115</v>
      </c>
      <c r="C60" s="65" t="s">
        <v>16</v>
      </c>
      <c r="D60" s="287">
        <v>15.5234</v>
      </c>
      <c r="E60" s="250">
        <v>14.4514</v>
      </c>
      <c r="F60" s="242">
        <v>5.7664</v>
      </c>
      <c r="G60" s="250">
        <v>0.2464</v>
      </c>
      <c r="H60" s="249">
        <v>2.6818</v>
      </c>
      <c r="I60" s="400">
        <v>0.718</v>
      </c>
      <c r="J60" s="229"/>
      <c r="K60" s="400"/>
      <c r="L60" s="287">
        <v>5.909</v>
      </c>
      <c r="M60" s="400">
        <v>0.379</v>
      </c>
      <c r="N60" s="292">
        <v>4.1994</v>
      </c>
      <c r="O60" s="250">
        <v>1.6946</v>
      </c>
      <c r="P60" s="266">
        <f t="shared" si="13"/>
        <v>51.569399999999995</v>
      </c>
    </row>
    <row r="61" spans="1:16" ht="18.75">
      <c r="A61" s="53" t="s">
        <v>49</v>
      </c>
      <c r="B61" s="489"/>
      <c r="C61" s="58" t="s">
        <v>18</v>
      </c>
      <c r="D61" s="384">
        <v>980.875</v>
      </c>
      <c r="E61" s="251">
        <v>2029.626</v>
      </c>
      <c r="F61" s="241">
        <v>492.173</v>
      </c>
      <c r="G61" s="251">
        <v>7.943</v>
      </c>
      <c r="H61" s="248">
        <v>78.509</v>
      </c>
      <c r="I61" s="401">
        <v>18.559</v>
      </c>
      <c r="J61" s="230"/>
      <c r="K61" s="401"/>
      <c r="L61" s="384">
        <v>104.941</v>
      </c>
      <c r="M61" s="401">
        <v>8.295</v>
      </c>
      <c r="N61" s="330">
        <v>105.502</v>
      </c>
      <c r="O61" s="251">
        <v>100.649</v>
      </c>
      <c r="P61" s="267">
        <f t="shared" si="13"/>
        <v>3927.072</v>
      </c>
    </row>
    <row r="62" spans="1:16" ht="18.75">
      <c r="A62" s="53" t="s">
        <v>0</v>
      </c>
      <c r="B62" s="56" t="s">
        <v>50</v>
      </c>
      <c r="C62" s="65" t="s">
        <v>16</v>
      </c>
      <c r="D62" s="287"/>
      <c r="E62" s="250"/>
      <c r="F62" s="242"/>
      <c r="G62" s="250"/>
      <c r="H62" s="249"/>
      <c r="I62" s="400"/>
      <c r="J62" s="229"/>
      <c r="K62" s="400"/>
      <c r="L62" s="287"/>
      <c r="M62" s="400"/>
      <c r="N62" s="292"/>
      <c r="O62" s="250"/>
      <c r="P62" s="266">
        <f t="shared" si="13"/>
        <v>0</v>
      </c>
    </row>
    <row r="63" spans="1:16" ht="18.75">
      <c r="A63" s="53" t="s">
        <v>51</v>
      </c>
      <c r="B63" s="58" t="s">
        <v>116</v>
      </c>
      <c r="C63" s="58" t="s">
        <v>18</v>
      </c>
      <c r="D63" s="384"/>
      <c r="E63" s="251"/>
      <c r="F63" s="241"/>
      <c r="G63" s="251"/>
      <c r="H63" s="248"/>
      <c r="I63" s="401"/>
      <c r="J63" s="230"/>
      <c r="K63" s="401"/>
      <c r="L63" s="384"/>
      <c r="M63" s="401"/>
      <c r="N63" s="330"/>
      <c r="O63" s="251"/>
      <c r="P63" s="267">
        <f t="shared" si="13"/>
        <v>0</v>
      </c>
    </row>
    <row r="64" spans="1:16" ht="18.75">
      <c r="A64" s="53" t="s">
        <v>0</v>
      </c>
      <c r="B64" s="488" t="s">
        <v>53</v>
      </c>
      <c r="C64" s="65" t="s">
        <v>16</v>
      </c>
      <c r="D64" s="287">
        <v>0.003</v>
      </c>
      <c r="E64" s="250">
        <v>0</v>
      </c>
      <c r="F64" s="242">
        <v>0.02</v>
      </c>
      <c r="G64" s="250">
        <v>0.002</v>
      </c>
      <c r="H64" s="249"/>
      <c r="I64" s="400"/>
      <c r="J64" s="229"/>
      <c r="K64" s="400"/>
      <c r="L64" s="287"/>
      <c r="M64" s="400"/>
      <c r="N64" s="292"/>
      <c r="O64" s="250">
        <v>0.015</v>
      </c>
      <c r="P64" s="266">
        <f t="shared" si="13"/>
        <v>0.04</v>
      </c>
    </row>
    <row r="65" spans="1:16" ht="18.75">
      <c r="A65" s="53" t="s">
        <v>23</v>
      </c>
      <c r="B65" s="489"/>
      <c r="C65" s="58" t="s">
        <v>18</v>
      </c>
      <c r="D65" s="384">
        <v>4.515</v>
      </c>
      <c r="E65" s="251">
        <v>1.575</v>
      </c>
      <c r="F65" s="241">
        <v>2.205</v>
      </c>
      <c r="G65" s="251">
        <v>6.3</v>
      </c>
      <c r="H65" s="248"/>
      <c r="I65" s="401"/>
      <c r="J65" s="230"/>
      <c r="K65" s="401"/>
      <c r="L65" s="384"/>
      <c r="M65" s="401"/>
      <c r="N65" s="330"/>
      <c r="O65" s="251">
        <v>5.775</v>
      </c>
      <c r="P65" s="267">
        <f t="shared" si="13"/>
        <v>20.369999999999997</v>
      </c>
    </row>
    <row r="66" spans="1:16" ht="18.75">
      <c r="A66" s="60"/>
      <c r="B66" s="56" t="s">
        <v>20</v>
      </c>
      <c r="C66" s="65" t="s">
        <v>16</v>
      </c>
      <c r="D66" s="287"/>
      <c r="E66" s="250"/>
      <c r="F66" s="242"/>
      <c r="G66" s="250"/>
      <c r="H66" s="249"/>
      <c r="I66" s="400"/>
      <c r="J66" s="229"/>
      <c r="K66" s="400"/>
      <c r="L66" s="287"/>
      <c r="M66" s="400"/>
      <c r="N66" s="292"/>
      <c r="O66" s="250"/>
      <c r="P66" s="266">
        <f t="shared" si="13"/>
        <v>0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385"/>
      <c r="E67" s="340"/>
      <c r="F67" s="392"/>
      <c r="G67" s="340"/>
      <c r="H67" s="341"/>
      <c r="I67" s="403"/>
      <c r="J67" s="397"/>
      <c r="K67" s="403"/>
      <c r="L67" s="385"/>
      <c r="M67" s="403"/>
      <c r="N67" s="331"/>
      <c r="O67" s="340"/>
      <c r="P67" s="374">
        <f t="shared" si="13"/>
        <v>0</v>
      </c>
    </row>
    <row r="68" spans="4:16" ht="18.75">
      <c r="D68" s="116"/>
      <c r="E68" s="116"/>
      <c r="F68" s="119"/>
      <c r="G68" s="116"/>
      <c r="H68" s="116"/>
      <c r="I68" s="122"/>
      <c r="J68" s="116"/>
      <c r="K68" s="122"/>
      <c r="L68" s="116"/>
      <c r="M68" s="122"/>
      <c r="N68" s="122"/>
      <c r="O68" s="116"/>
      <c r="P68" s="11"/>
    </row>
    <row r="69" spans="1:16" ht="19.5" thickBot="1">
      <c r="A69" s="12" t="s">
        <v>82</v>
      </c>
      <c r="B69" s="47"/>
      <c r="C69" s="12"/>
      <c r="D69" s="116"/>
      <c r="E69" s="193"/>
      <c r="F69" s="119"/>
      <c r="G69" s="193"/>
      <c r="H69" s="116"/>
      <c r="I69" s="195"/>
      <c r="J69" s="116"/>
      <c r="K69" s="195"/>
      <c r="L69" s="116"/>
      <c r="M69" s="195"/>
      <c r="N69" s="122"/>
      <c r="O69" s="193"/>
      <c r="P69" s="12"/>
    </row>
    <row r="70" spans="1:16" ht="18.75">
      <c r="A70" s="59"/>
      <c r="B70" s="64"/>
      <c r="C70" s="85"/>
      <c r="D70" s="290" t="s">
        <v>223</v>
      </c>
      <c r="E70" s="393" t="s">
        <v>223</v>
      </c>
      <c r="F70" s="394" t="s">
        <v>223</v>
      </c>
      <c r="G70" s="393" t="s">
        <v>223</v>
      </c>
      <c r="H70" s="290" t="s">
        <v>223</v>
      </c>
      <c r="I70" s="404" t="s">
        <v>223</v>
      </c>
      <c r="J70" s="290" t="s">
        <v>223</v>
      </c>
      <c r="K70" s="404" t="s">
        <v>223</v>
      </c>
      <c r="L70" s="290" t="s">
        <v>223</v>
      </c>
      <c r="M70" s="404" t="s">
        <v>223</v>
      </c>
      <c r="N70" s="379" t="s">
        <v>223</v>
      </c>
      <c r="O70" s="272" t="s">
        <v>223</v>
      </c>
      <c r="P70" s="245" t="s">
        <v>14</v>
      </c>
    </row>
    <row r="71" spans="1:16" s="46" customFormat="1" ht="18.75">
      <c r="A71" s="53" t="s">
        <v>49</v>
      </c>
      <c r="B71" s="486" t="s">
        <v>114</v>
      </c>
      <c r="C71" s="65" t="s">
        <v>16</v>
      </c>
      <c r="D71" s="266">
        <f aca="true" t="shared" si="17" ref="D71:J71">+D60+D62+D64+D66</f>
        <v>15.5264</v>
      </c>
      <c r="E71" s="320">
        <f t="shared" si="17"/>
        <v>14.4514</v>
      </c>
      <c r="F71" s="266">
        <f t="shared" si="17"/>
        <v>5.7863999999999995</v>
      </c>
      <c r="G71" s="320">
        <f t="shared" si="17"/>
        <v>0.2484</v>
      </c>
      <c r="H71" s="266">
        <f t="shared" si="17"/>
        <v>2.6818</v>
      </c>
      <c r="I71" s="353">
        <f t="shared" si="17"/>
        <v>0.718</v>
      </c>
      <c r="J71" s="266">
        <f t="shared" si="17"/>
        <v>0</v>
      </c>
      <c r="K71" s="353">
        <f>+K60+K62+K64+K66</f>
        <v>0</v>
      </c>
      <c r="L71" s="270">
        <f>+L60+L62+L64+L66</f>
        <v>5.909</v>
      </c>
      <c r="M71" s="353">
        <f aca="true" t="shared" si="18" ref="M71:P72">+M60+M62+M64+M66</f>
        <v>0.379</v>
      </c>
      <c r="N71" s="270">
        <f t="shared" si="18"/>
        <v>4.1994</v>
      </c>
      <c r="O71" s="353">
        <f t="shared" si="18"/>
        <v>1.7096</v>
      </c>
      <c r="P71" s="266">
        <f t="shared" si="18"/>
        <v>51.609399999999994</v>
      </c>
    </row>
    <row r="72" spans="1:16" s="46" customFormat="1" ht="18.75">
      <c r="A72" s="81" t="s">
        <v>51</v>
      </c>
      <c r="B72" s="487"/>
      <c r="C72" s="58" t="s">
        <v>18</v>
      </c>
      <c r="D72" s="267">
        <f aca="true" t="shared" si="19" ref="D72:J72">+D61+D63+D65+D67</f>
        <v>985.39</v>
      </c>
      <c r="E72" s="64">
        <f t="shared" si="19"/>
        <v>2031.201</v>
      </c>
      <c r="F72" s="267">
        <f t="shared" si="19"/>
        <v>494.378</v>
      </c>
      <c r="G72" s="64">
        <f t="shared" si="19"/>
        <v>14.242999999999999</v>
      </c>
      <c r="H72" s="267">
        <f t="shared" si="19"/>
        <v>78.509</v>
      </c>
      <c r="I72" s="354">
        <f t="shared" si="19"/>
        <v>18.559</v>
      </c>
      <c r="J72" s="267">
        <f t="shared" si="19"/>
        <v>0</v>
      </c>
      <c r="K72" s="354">
        <f>+K61+K63+K65+K67</f>
        <v>0</v>
      </c>
      <c r="L72" s="355">
        <f>+L61+L63+L65+L67</f>
        <v>104.941</v>
      </c>
      <c r="M72" s="473">
        <f t="shared" si="18"/>
        <v>8.295</v>
      </c>
      <c r="N72" s="355">
        <f t="shared" si="18"/>
        <v>105.502</v>
      </c>
      <c r="O72" s="354">
        <f t="shared" si="18"/>
        <v>106.424</v>
      </c>
      <c r="P72" s="267">
        <f t="shared" si="18"/>
        <v>3947.442</v>
      </c>
    </row>
    <row r="73" spans="1:16" ht="18.75">
      <c r="A73" s="53" t="s">
        <v>0</v>
      </c>
      <c r="B73" s="488" t="s">
        <v>54</v>
      </c>
      <c r="C73" s="65" t="s">
        <v>16</v>
      </c>
      <c r="D73" s="287">
        <v>20.333</v>
      </c>
      <c r="E73" s="250">
        <v>16.5708</v>
      </c>
      <c r="F73" s="242">
        <v>15.8018</v>
      </c>
      <c r="G73" s="250">
        <v>14.4334</v>
      </c>
      <c r="H73" s="249">
        <v>7.1106</v>
      </c>
      <c r="I73" s="400">
        <v>5.6863</v>
      </c>
      <c r="J73" s="229">
        <v>9.3037</v>
      </c>
      <c r="K73" s="400">
        <v>2.3982</v>
      </c>
      <c r="L73" s="287">
        <v>0.9801</v>
      </c>
      <c r="M73" s="400">
        <v>11.4258</v>
      </c>
      <c r="N73" s="292">
        <v>12.9283</v>
      </c>
      <c r="O73" s="250">
        <v>14.312</v>
      </c>
      <c r="P73" s="266">
        <f aca="true" t="shared" si="20" ref="P73:P78">SUM(D73:O73)</f>
        <v>131.284</v>
      </c>
    </row>
    <row r="74" spans="1:16" ht="18.75">
      <c r="A74" s="53" t="s">
        <v>34</v>
      </c>
      <c r="B74" s="489"/>
      <c r="C74" s="58" t="s">
        <v>18</v>
      </c>
      <c r="D74" s="384">
        <v>7726.474</v>
      </c>
      <c r="E74" s="251">
        <v>9120.633</v>
      </c>
      <c r="F74" s="241">
        <v>14386.294</v>
      </c>
      <c r="G74" s="251">
        <v>11203.666</v>
      </c>
      <c r="H74" s="248">
        <v>7088.445</v>
      </c>
      <c r="I74" s="401">
        <v>4281.235</v>
      </c>
      <c r="J74" s="230">
        <v>6786.041</v>
      </c>
      <c r="K74" s="401">
        <v>2851.199</v>
      </c>
      <c r="L74" s="384">
        <v>1498.717</v>
      </c>
      <c r="M74" s="401">
        <v>5244.09</v>
      </c>
      <c r="N74" s="330">
        <v>6464.725</v>
      </c>
      <c r="O74" s="251">
        <v>8531.8</v>
      </c>
      <c r="P74" s="267">
        <f t="shared" si="20"/>
        <v>85183.319</v>
      </c>
    </row>
    <row r="75" spans="1:16" ht="18.75">
      <c r="A75" s="53" t="s">
        <v>0</v>
      </c>
      <c r="B75" s="488" t="s">
        <v>55</v>
      </c>
      <c r="C75" s="65" t="s">
        <v>16</v>
      </c>
      <c r="D75" s="287">
        <v>0.6578</v>
      </c>
      <c r="E75" s="250">
        <v>1.4906</v>
      </c>
      <c r="F75" s="242">
        <v>2.9206</v>
      </c>
      <c r="G75" s="250">
        <v>1.6558</v>
      </c>
      <c r="H75" s="249">
        <v>1.2742</v>
      </c>
      <c r="I75" s="400">
        <v>1.3256</v>
      </c>
      <c r="J75" s="229"/>
      <c r="K75" s="400"/>
      <c r="L75" s="287">
        <v>0.7738</v>
      </c>
      <c r="M75" s="400">
        <v>0.7926</v>
      </c>
      <c r="N75" s="292">
        <v>0.189</v>
      </c>
      <c r="O75" s="250">
        <v>0.1404</v>
      </c>
      <c r="P75" s="266">
        <f t="shared" si="20"/>
        <v>11.2204</v>
      </c>
    </row>
    <row r="76" spans="1:16" ht="18.75">
      <c r="A76" s="53" t="s">
        <v>0</v>
      </c>
      <c r="B76" s="489"/>
      <c r="C76" s="58" t="s">
        <v>18</v>
      </c>
      <c r="D76" s="384">
        <v>54.122</v>
      </c>
      <c r="E76" s="251">
        <v>96.14</v>
      </c>
      <c r="F76" s="241">
        <v>168.254</v>
      </c>
      <c r="G76" s="251">
        <v>104.746</v>
      </c>
      <c r="H76" s="248">
        <v>75.765</v>
      </c>
      <c r="I76" s="401">
        <v>84.21</v>
      </c>
      <c r="J76" s="230"/>
      <c r="K76" s="401"/>
      <c r="L76" s="384">
        <v>40.256</v>
      </c>
      <c r="M76" s="401">
        <v>59.814</v>
      </c>
      <c r="N76" s="330">
        <v>12.522</v>
      </c>
      <c r="O76" s="251">
        <v>6.473</v>
      </c>
      <c r="P76" s="267">
        <f t="shared" si="20"/>
        <v>702.3019999999999</v>
      </c>
    </row>
    <row r="77" spans="1:16" ht="18.75">
      <c r="A77" s="53" t="s">
        <v>56</v>
      </c>
      <c r="B77" s="56" t="s">
        <v>57</v>
      </c>
      <c r="C77" s="65" t="s">
        <v>16</v>
      </c>
      <c r="D77" s="287"/>
      <c r="E77" s="250"/>
      <c r="F77" s="242"/>
      <c r="G77" s="250"/>
      <c r="H77" s="249"/>
      <c r="I77" s="400"/>
      <c r="J77" s="229"/>
      <c r="K77" s="400"/>
      <c r="L77" s="287"/>
      <c r="M77" s="400"/>
      <c r="N77" s="292"/>
      <c r="O77" s="250"/>
      <c r="P77" s="266">
        <f t="shared" si="20"/>
        <v>0</v>
      </c>
    </row>
    <row r="78" spans="1:16" ht="18.75">
      <c r="A78" s="60"/>
      <c r="B78" s="58" t="s">
        <v>58</v>
      </c>
      <c r="C78" s="58" t="s">
        <v>18</v>
      </c>
      <c r="D78" s="384"/>
      <c r="E78" s="251"/>
      <c r="F78" s="241"/>
      <c r="G78" s="251"/>
      <c r="H78" s="248"/>
      <c r="I78" s="401"/>
      <c r="J78" s="230"/>
      <c r="K78" s="401"/>
      <c r="L78" s="384"/>
      <c r="M78" s="401"/>
      <c r="N78" s="330"/>
      <c r="O78" s="251"/>
      <c r="P78" s="267">
        <f t="shared" si="20"/>
        <v>0</v>
      </c>
    </row>
    <row r="79" spans="1:16" ht="18.75">
      <c r="A79" s="60"/>
      <c r="B79" s="488" t="s">
        <v>59</v>
      </c>
      <c r="C79" s="65" t="s">
        <v>16</v>
      </c>
      <c r="D79" s="287">
        <v>0.014</v>
      </c>
      <c r="E79" s="250"/>
      <c r="F79" s="242">
        <v>0.1554</v>
      </c>
      <c r="G79" s="250">
        <v>0.649</v>
      </c>
      <c r="H79" s="249">
        <v>0.813</v>
      </c>
      <c r="I79" s="400"/>
      <c r="J79" s="229"/>
      <c r="K79" s="400"/>
      <c r="L79" s="287"/>
      <c r="M79" s="400"/>
      <c r="N79" s="292"/>
      <c r="O79" s="250"/>
      <c r="P79" s="266">
        <f aca="true" t="shared" si="21" ref="P79:P102">SUM(D79:O79)</f>
        <v>1.6314</v>
      </c>
    </row>
    <row r="80" spans="1:16" ht="18.75">
      <c r="A80" s="53" t="s">
        <v>17</v>
      </c>
      <c r="B80" s="489"/>
      <c r="C80" s="58" t="s">
        <v>18</v>
      </c>
      <c r="D80" s="384">
        <v>7.35</v>
      </c>
      <c r="E80" s="391"/>
      <c r="F80" s="241">
        <v>105.714</v>
      </c>
      <c r="G80" s="251">
        <v>430.049</v>
      </c>
      <c r="H80" s="248">
        <v>569.955</v>
      </c>
      <c r="I80" s="401"/>
      <c r="J80" s="230"/>
      <c r="K80" s="401"/>
      <c r="L80" s="384"/>
      <c r="M80" s="401"/>
      <c r="N80" s="330"/>
      <c r="O80" s="251"/>
      <c r="P80" s="267">
        <f t="shared" si="21"/>
        <v>1113.068</v>
      </c>
    </row>
    <row r="81" spans="1:16" ht="18.75">
      <c r="A81" s="60"/>
      <c r="B81" s="56" t="s">
        <v>20</v>
      </c>
      <c r="C81" s="65" t="s">
        <v>16</v>
      </c>
      <c r="D81" s="287">
        <v>61.4434</v>
      </c>
      <c r="E81" s="250">
        <v>62.2479</v>
      </c>
      <c r="F81" s="242">
        <v>56.12</v>
      </c>
      <c r="G81" s="250">
        <v>71.1474</v>
      </c>
      <c r="H81" s="249">
        <v>56.2838</v>
      </c>
      <c r="I81" s="400">
        <v>37.5777</v>
      </c>
      <c r="J81" s="229">
        <v>3.3338</v>
      </c>
      <c r="K81" s="400">
        <v>3.242</v>
      </c>
      <c r="L81" s="287">
        <v>59.6748</v>
      </c>
      <c r="M81" s="400">
        <v>173.1003</v>
      </c>
      <c r="N81" s="292">
        <v>94.4501</v>
      </c>
      <c r="O81" s="250">
        <v>38.3606</v>
      </c>
      <c r="P81" s="266">
        <f t="shared" si="21"/>
        <v>716.9818</v>
      </c>
    </row>
    <row r="82" spans="1:16" ht="18.75">
      <c r="A82" s="60"/>
      <c r="B82" s="58" t="s">
        <v>60</v>
      </c>
      <c r="C82" s="58" t="s">
        <v>18</v>
      </c>
      <c r="D82" s="384">
        <v>23923.549</v>
      </c>
      <c r="E82" s="251">
        <v>30935.391</v>
      </c>
      <c r="F82" s="241">
        <v>29386.378</v>
      </c>
      <c r="G82" s="251">
        <v>26958.664</v>
      </c>
      <c r="H82" s="248">
        <v>17956.415</v>
      </c>
      <c r="I82" s="401">
        <v>10655.174</v>
      </c>
      <c r="J82" s="230">
        <v>3498.59</v>
      </c>
      <c r="K82" s="401">
        <v>4096.671</v>
      </c>
      <c r="L82" s="384">
        <v>14938.338</v>
      </c>
      <c r="M82" s="401">
        <v>42094.477</v>
      </c>
      <c r="N82" s="330">
        <v>34276.327</v>
      </c>
      <c r="O82" s="251">
        <v>18017.007</v>
      </c>
      <c r="P82" s="267">
        <f t="shared" si="21"/>
        <v>256736.981</v>
      </c>
    </row>
    <row r="83" spans="1:16" s="46" customFormat="1" ht="18.75">
      <c r="A83" s="53" t="s">
        <v>23</v>
      </c>
      <c r="B83" s="486" t="s">
        <v>114</v>
      </c>
      <c r="C83" s="65" t="s">
        <v>16</v>
      </c>
      <c r="D83" s="266">
        <f aca="true" t="shared" si="22" ref="D83:I84">+D73+D75+D77+D79+D81</f>
        <v>82.4482</v>
      </c>
      <c r="E83" s="320">
        <f t="shared" si="22"/>
        <v>80.30930000000001</v>
      </c>
      <c r="F83" s="266">
        <f t="shared" si="22"/>
        <v>74.9978</v>
      </c>
      <c r="G83" s="320">
        <f t="shared" si="22"/>
        <v>87.88560000000001</v>
      </c>
      <c r="H83" s="266">
        <f t="shared" si="22"/>
        <v>65.4816</v>
      </c>
      <c r="I83" s="353">
        <f t="shared" si="22"/>
        <v>44.5896</v>
      </c>
      <c r="J83" s="266">
        <f aca="true" t="shared" si="23" ref="J83:L84">+J73+J75+J77+J79+J81</f>
        <v>12.6375</v>
      </c>
      <c r="K83" s="353">
        <f t="shared" si="23"/>
        <v>5.6402</v>
      </c>
      <c r="L83" s="270">
        <f t="shared" si="23"/>
        <v>61.4287</v>
      </c>
      <c r="M83" s="353">
        <f aca="true" t="shared" si="24" ref="M83:O84">+M73+M75+M77+M79+M81</f>
        <v>185.3187</v>
      </c>
      <c r="N83" s="270">
        <f t="shared" si="24"/>
        <v>107.5674</v>
      </c>
      <c r="O83" s="353">
        <f t="shared" si="24"/>
        <v>52.812999999999995</v>
      </c>
      <c r="P83" s="266">
        <f>SUM(D83:O83)</f>
        <v>861.1176</v>
      </c>
    </row>
    <row r="84" spans="1:16" s="46" customFormat="1" ht="18.75">
      <c r="A84" s="59"/>
      <c r="B84" s="487"/>
      <c r="C84" s="58" t="s">
        <v>18</v>
      </c>
      <c r="D84" s="267">
        <f t="shared" si="22"/>
        <v>31711.495</v>
      </c>
      <c r="E84" s="64">
        <f t="shared" si="22"/>
        <v>40152.164</v>
      </c>
      <c r="F84" s="267">
        <f t="shared" si="22"/>
        <v>44046.64</v>
      </c>
      <c r="G84" s="64">
        <f t="shared" si="22"/>
        <v>38697.125</v>
      </c>
      <c r="H84" s="267">
        <f t="shared" si="22"/>
        <v>25690.58</v>
      </c>
      <c r="I84" s="354">
        <f t="shared" si="22"/>
        <v>15020.619</v>
      </c>
      <c r="J84" s="267">
        <f t="shared" si="23"/>
        <v>10284.631000000001</v>
      </c>
      <c r="K84" s="354">
        <f t="shared" si="23"/>
        <v>6947.870000000001</v>
      </c>
      <c r="L84" s="355">
        <f t="shared" si="23"/>
        <v>16477.311</v>
      </c>
      <c r="M84" s="354">
        <f t="shared" si="24"/>
        <v>47398.381</v>
      </c>
      <c r="N84" s="355">
        <f t="shared" si="24"/>
        <v>40753.574</v>
      </c>
      <c r="O84" s="354">
        <f t="shared" si="24"/>
        <v>26555.28</v>
      </c>
      <c r="P84" s="267">
        <f>SUM(D84:O84)</f>
        <v>343735.67000000004</v>
      </c>
    </row>
    <row r="85" spans="1:16" ht="18.75">
      <c r="A85" s="482" t="s">
        <v>118</v>
      </c>
      <c r="B85" s="483"/>
      <c r="C85" s="65" t="s">
        <v>16</v>
      </c>
      <c r="D85" s="287">
        <v>6.085</v>
      </c>
      <c r="E85" s="250">
        <v>1.8636</v>
      </c>
      <c r="F85" s="242">
        <v>0.3668</v>
      </c>
      <c r="G85" s="250">
        <v>0.4796</v>
      </c>
      <c r="H85" s="249">
        <v>1.249</v>
      </c>
      <c r="I85" s="400">
        <v>6.7534</v>
      </c>
      <c r="J85" s="229">
        <v>10.7381</v>
      </c>
      <c r="K85" s="400">
        <v>9.2912</v>
      </c>
      <c r="L85" s="287">
        <v>8.479</v>
      </c>
      <c r="M85" s="400">
        <v>25.4432</v>
      </c>
      <c r="N85" s="292">
        <v>23.0632</v>
      </c>
      <c r="O85" s="250">
        <v>12.0278</v>
      </c>
      <c r="P85" s="266">
        <f t="shared" si="21"/>
        <v>105.8399</v>
      </c>
    </row>
    <row r="86" spans="1:16" ht="18.75">
      <c r="A86" s="484"/>
      <c r="B86" s="485"/>
      <c r="C86" s="58" t="s">
        <v>18</v>
      </c>
      <c r="D86" s="384">
        <v>2648.841</v>
      </c>
      <c r="E86" s="251">
        <v>1442.575</v>
      </c>
      <c r="F86" s="241">
        <v>831.972</v>
      </c>
      <c r="G86" s="251">
        <v>1024.475</v>
      </c>
      <c r="H86" s="248">
        <v>1721.724</v>
      </c>
      <c r="I86" s="401">
        <v>5668.476</v>
      </c>
      <c r="J86" s="230">
        <v>9469.851</v>
      </c>
      <c r="K86" s="401">
        <v>9426.238</v>
      </c>
      <c r="L86" s="384">
        <v>6327.145</v>
      </c>
      <c r="M86" s="401">
        <v>12531.777</v>
      </c>
      <c r="N86" s="330">
        <v>11498.666</v>
      </c>
      <c r="O86" s="251">
        <v>6401.146</v>
      </c>
      <c r="P86" s="267">
        <f t="shared" si="21"/>
        <v>68992.88599999998</v>
      </c>
    </row>
    <row r="87" spans="1:16" ht="18.75">
      <c r="A87" s="482" t="s">
        <v>61</v>
      </c>
      <c r="B87" s="483"/>
      <c r="C87" s="65" t="s">
        <v>16</v>
      </c>
      <c r="D87" s="287">
        <v>0.101</v>
      </c>
      <c r="E87" s="250">
        <v>0.094</v>
      </c>
      <c r="F87" s="242"/>
      <c r="G87" s="250">
        <v>270.439</v>
      </c>
      <c r="H87" s="249">
        <v>207.924</v>
      </c>
      <c r="I87" s="400"/>
      <c r="J87" s="229"/>
      <c r="K87" s="400"/>
      <c r="L87" s="287"/>
      <c r="M87" s="400"/>
      <c r="N87" s="292"/>
      <c r="O87" s="250"/>
      <c r="P87" s="266">
        <f t="shared" si="21"/>
        <v>478.558</v>
      </c>
    </row>
    <row r="88" spans="1:16" ht="18.75">
      <c r="A88" s="484"/>
      <c r="B88" s="485"/>
      <c r="C88" s="58" t="s">
        <v>18</v>
      </c>
      <c r="D88" s="384">
        <v>7.424</v>
      </c>
      <c r="E88" s="251">
        <v>17.094</v>
      </c>
      <c r="F88" s="241"/>
      <c r="G88" s="251">
        <v>42962.634</v>
      </c>
      <c r="H88" s="248">
        <v>27549.461</v>
      </c>
      <c r="I88" s="401"/>
      <c r="J88" s="230"/>
      <c r="K88" s="401"/>
      <c r="L88" s="384"/>
      <c r="M88" s="401"/>
      <c r="N88" s="330"/>
      <c r="O88" s="251"/>
      <c r="P88" s="267">
        <f t="shared" si="21"/>
        <v>70536.613</v>
      </c>
    </row>
    <row r="89" spans="1:16" ht="18.75">
      <c r="A89" s="482" t="s">
        <v>119</v>
      </c>
      <c r="B89" s="483"/>
      <c r="C89" s="65" t="s">
        <v>16</v>
      </c>
      <c r="D89" s="287">
        <v>0.0818</v>
      </c>
      <c r="E89" s="250">
        <v>0.0388</v>
      </c>
      <c r="F89" s="242">
        <v>0.0328</v>
      </c>
      <c r="G89" s="250">
        <v>0.1278</v>
      </c>
      <c r="H89" s="249">
        <v>0.1194</v>
      </c>
      <c r="I89" s="400">
        <v>0.0454</v>
      </c>
      <c r="J89" s="229"/>
      <c r="K89" s="400">
        <v>0.0016</v>
      </c>
      <c r="L89" s="287">
        <v>0.0216</v>
      </c>
      <c r="M89" s="400">
        <v>0.0478</v>
      </c>
      <c r="N89" s="292"/>
      <c r="O89" s="250">
        <v>0.0106</v>
      </c>
      <c r="P89" s="266">
        <f t="shared" si="21"/>
        <v>0.5276000000000001</v>
      </c>
    </row>
    <row r="90" spans="1:16" ht="18.75">
      <c r="A90" s="484"/>
      <c r="B90" s="485"/>
      <c r="C90" s="58" t="s">
        <v>18</v>
      </c>
      <c r="D90" s="384">
        <v>212.772</v>
      </c>
      <c r="E90" s="251">
        <v>116.76</v>
      </c>
      <c r="F90" s="241">
        <v>104.475</v>
      </c>
      <c r="G90" s="251">
        <v>166.74</v>
      </c>
      <c r="H90" s="248">
        <v>263.991</v>
      </c>
      <c r="I90" s="401">
        <v>95.928</v>
      </c>
      <c r="J90" s="230"/>
      <c r="K90" s="401">
        <v>5.544</v>
      </c>
      <c r="L90" s="384">
        <v>57.183</v>
      </c>
      <c r="M90" s="401">
        <v>118.377</v>
      </c>
      <c r="N90" s="330"/>
      <c r="O90" s="251">
        <v>31.164</v>
      </c>
      <c r="P90" s="267">
        <f t="shared" si="21"/>
        <v>1172.934</v>
      </c>
    </row>
    <row r="91" spans="1:16" ht="18.75">
      <c r="A91" s="482" t="s">
        <v>120</v>
      </c>
      <c r="B91" s="483"/>
      <c r="C91" s="65" t="s">
        <v>16</v>
      </c>
      <c r="D91" s="287">
        <v>12.0482</v>
      </c>
      <c r="E91" s="250">
        <v>10.0784</v>
      </c>
      <c r="F91" s="242">
        <v>18.8912</v>
      </c>
      <c r="G91" s="250">
        <v>27.4388</v>
      </c>
      <c r="H91" s="249">
        <v>30.7772</v>
      </c>
      <c r="I91" s="400">
        <v>22.1394</v>
      </c>
      <c r="J91" s="229">
        <v>0.01</v>
      </c>
      <c r="K91" s="400">
        <v>0.005</v>
      </c>
      <c r="L91" s="287">
        <v>17.907</v>
      </c>
      <c r="M91" s="400">
        <v>25.7162</v>
      </c>
      <c r="N91" s="292">
        <v>7.8652</v>
      </c>
      <c r="O91" s="250">
        <v>1.5392</v>
      </c>
      <c r="P91" s="266">
        <f t="shared" si="21"/>
        <v>174.41579999999996</v>
      </c>
    </row>
    <row r="92" spans="1:16" ht="18.75">
      <c r="A92" s="484"/>
      <c r="B92" s="485"/>
      <c r="C92" s="58" t="s">
        <v>18</v>
      </c>
      <c r="D92" s="384">
        <v>19466.215</v>
      </c>
      <c r="E92" s="251">
        <v>16701.395</v>
      </c>
      <c r="F92" s="241">
        <v>27410.972</v>
      </c>
      <c r="G92" s="251">
        <v>40664.48</v>
      </c>
      <c r="H92" s="248">
        <v>38053.463</v>
      </c>
      <c r="I92" s="401">
        <v>24892.066</v>
      </c>
      <c r="J92" s="230">
        <v>12.915</v>
      </c>
      <c r="K92" s="401">
        <v>3.575</v>
      </c>
      <c r="L92" s="384">
        <v>23167.659</v>
      </c>
      <c r="M92" s="401">
        <v>28634.382</v>
      </c>
      <c r="N92" s="330">
        <v>11415.558</v>
      </c>
      <c r="O92" s="251">
        <v>2376.655</v>
      </c>
      <c r="P92" s="267">
        <f t="shared" si="21"/>
        <v>232799.33500000005</v>
      </c>
    </row>
    <row r="93" spans="1:16" ht="18.75">
      <c r="A93" s="482" t="s">
        <v>63</v>
      </c>
      <c r="B93" s="483"/>
      <c r="C93" s="65" t="s">
        <v>16</v>
      </c>
      <c r="D93" s="287"/>
      <c r="E93" s="390">
        <v>0.0094</v>
      </c>
      <c r="F93" s="242">
        <v>0.0104</v>
      </c>
      <c r="G93" s="250">
        <v>0.002</v>
      </c>
      <c r="H93" s="249">
        <v>0.0056</v>
      </c>
      <c r="I93" s="400">
        <v>0.0014</v>
      </c>
      <c r="J93" s="229"/>
      <c r="K93" s="400"/>
      <c r="L93" s="287"/>
      <c r="M93" s="400"/>
      <c r="N93" s="292"/>
      <c r="O93" s="250">
        <v>0.001</v>
      </c>
      <c r="P93" s="266">
        <f t="shared" si="21"/>
        <v>0.0298</v>
      </c>
    </row>
    <row r="94" spans="1:16" ht="18.75">
      <c r="A94" s="484"/>
      <c r="B94" s="485"/>
      <c r="C94" s="58" t="s">
        <v>18</v>
      </c>
      <c r="D94" s="384"/>
      <c r="E94" s="251">
        <v>11.193</v>
      </c>
      <c r="F94" s="241">
        <v>15.225</v>
      </c>
      <c r="G94" s="251">
        <v>3.15</v>
      </c>
      <c r="H94" s="248">
        <v>2.94</v>
      </c>
      <c r="I94" s="401">
        <v>1.533</v>
      </c>
      <c r="J94" s="230"/>
      <c r="K94" s="401"/>
      <c r="L94" s="384"/>
      <c r="M94" s="401"/>
      <c r="N94" s="330"/>
      <c r="O94" s="251">
        <v>2.1</v>
      </c>
      <c r="P94" s="267">
        <f t="shared" si="21"/>
        <v>36.141</v>
      </c>
    </row>
    <row r="95" spans="1:16" ht="18.75">
      <c r="A95" s="482" t="s">
        <v>121</v>
      </c>
      <c r="B95" s="483"/>
      <c r="C95" s="65" t="s">
        <v>16</v>
      </c>
      <c r="D95" s="287">
        <v>2.7532</v>
      </c>
      <c r="E95" s="250">
        <v>2.9772</v>
      </c>
      <c r="F95" s="242">
        <v>1.682</v>
      </c>
      <c r="G95" s="250">
        <v>0.0226</v>
      </c>
      <c r="H95" s="249">
        <v>0.0064</v>
      </c>
      <c r="I95" s="400">
        <v>0.8428</v>
      </c>
      <c r="J95" s="229">
        <v>0.1864</v>
      </c>
      <c r="K95" s="400">
        <v>0.058</v>
      </c>
      <c r="L95" s="287">
        <v>0.2612</v>
      </c>
      <c r="M95" s="400">
        <v>0.1948</v>
      </c>
      <c r="N95" s="292">
        <v>237.5626</v>
      </c>
      <c r="O95" s="250"/>
      <c r="P95" s="266">
        <f t="shared" si="21"/>
        <v>246.5472</v>
      </c>
    </row>
    <row r="96" spans="1:16" ht="18.75">
      <c r="A96" s="484"/>
      <c r="B96" s="485"/>
      <c r="C96" s="58" t="s">
        <v>18</v>
      </c>
      <c r="D96" s="384">
        <v>720.217</v>
      </c>
      <c r="E96" s="251">
        <v>1134.378</v>
      </c>
      <c r="F96" s="241">
        <v>1439.367</v>
      </c>
      <c r="G96" s="251">
        <v>14.882</v>
      </c>
      <c r="H96" s="248">
        <v>2.457</v>
      </c>
      <c r="I96" s="401">
        <v>428.885</v>
      </c>
      <c r="J96" s="230">
        <v>167.92</v>
      </c>
      <c r="K96" s="401">
        <v>112.791</v>
      </c>
      <c r="L96" s="384">
        <v>382.9</v>
      </c>
      <c r="M96" s="401">
        <v>218.783</v>
      </c>
      <c r="N96" s="330">
        <v>53291.348</v>
      </c>
      <c r="O96" s="251"/>
      <c r="P96" s="267">
        <f t="shared" si="21"/>
        <v>57913.928</v>
      </c>
    </row>
    <row r="97" spans="1:16" ht="18.75">
      <c r="A97" s="482" t="s">
        <v>64</v>
      </c>
      <c r="B97" s="483"/>
      <c r="C97" s="65" t="s">
        <v>16</v>
      </c>
      <c r="D97" s="287">
        <v>118.1251</v>
      </c>
      <c r="E97" s="250">
        <v>74.3107</v>
      </c>
      <c r="F97" s="242">
        <v>90.3943</v>
      </c>
      <c r="G97" s="250">
        <v>255.9571</v>
      </c>
      <c r="H97" s="249">
        <v>573.1882</v>
      </c>
      <c r="I97" s="400">
        <v>1307.2191</v>
      </c>
      <c r="J97" s="229">
        <v>1999.9094</v>
      </c>
      <c r="K97" s="400">
        <v>1240.8137</v>
      </c>
      <c r="L97" s="287">
        <v>780.7709</v>
      </c>
      <c r="M97" s="400">
        <v>414.604</v>
      </c>
      <c r="N97" s="292"/>
      <c r="O97" s="250">
        <v>101.356</v>
      </c>
      <c r="P97" s="266">
        <f t="shared" si="21"/>
        <v>6956.6485</v>
      </c>
    </row>
    <row r="98" spans="1:16" ht="18.75">
      <c r="A98" s="484"/>
      <c r="B98" s="485"/>
      <c r="C98" s="58" t="s">
        <v>18</v>
      </c>
      <c r="D98" s="384">
        <v>33198.449</v>
      </c>
      <c r="E98" s="251">
        <v>24919.513</v>
      </c>
      <c r="F98" s="241">
        <v>42260.081</v>
      </c>
      <c r="G98" s="251">
        <v>144659.58</v>
      </c>
      <c r="H98" s="248">
        <v>223436.492</v>
      </c>
      <c r="I98" s="401">
        <v>331572.964</v>
      </c>
      <c r="J98" s="230">
        <v>428120.034</v>
      </c>
      <c r="K98" s="401">
        <v>143231.194</v>
      </c>
      <c r="L98" s="384">
        <v>84604.96</v>
      </c>
      <c r="M98" s="401">
        <v>77709.798</v>
      </c>
      <c r="N98" s="330"/>
      <c r="O98" s="251">
        <v>39880.144</v>
      </c>
      <c r="P98" s="267">
        <f t="shared" si="21"/>
        <v>1573593.2089999998</v>
      </c>
    </row>
    <row r="99" spans="1:16" s="46" customFormat="1" ht="18.75">
      <c r="A99" s="490" t="s">
        <v>65</v>
      </c>
      <c r="B99" s="491"/>
      <c r="C99" s="65" t="s">
        <v>16</v>
      </c>
      <c r="D99" s="266">
        <f aca="true" t="shared" si="25" ref="D99:I99">+D8+D10+D22+D28+D36+D38+D40+D42+D44+D46+D48+D50+D52+D58+D71+D83+D85+D87+D89+D91+D93+D95+D97</f>
        <v>2129.0481</v>
      </c>
      <c r="E99" s="320">
        <f t="shared" si="25"/>
        <v>2858.149499999999</v>
      </c>
      <c r="F99" s="266">
        <f t="shared" si="25"/>
        <v>3228.4986</v>
      </c>
      <c r="G99" s="320">
        <f t="shared" si="25"/>
        <v>1649.9794</v>
      </c>
      <c r="H99" s="266">
        <f t="shared" si="25"/>
        <v>2123.3367000000003</v>
      </c>
      <c r="I99" s="353">
        <f t="shared" si="25"/>
        <v>3682.4848999999995</v>
      </c>
      <c r="J99" s="266">
        <f aca="true" t="shared" si="26" ref="J99:L100">+J8+J10+J22+J28+J36+J38+J40+J42+J44+J46+J48+J50+J52+J58+J71+J83+J85+J87+J89+J91+J93+J95+J97</f>
        <v>9740.2416</v>
      </c>
      <c r="K99" s="353">
        <f t="shared" si="26"/>
        <v>7758.159899999999</v>
      </c>
      <c r="L99" s="270">
        <f t="shared" si="26"/>
        <v>4774.2207</v>
      </c>
      <c r="M99" s="353">
        <f aca="true" t="shared" si="27" ref="M99:O100">+M8+M10+M22+M28+M36+M38+M40+M42+M44+M46+M48+M50+M52+M58+M71+M83+M85+M87+M89+M91+M93+M95+M97</f>
        <v>3340.5272999999997</v>
      </c>
      <c r="N99" s="270">
        <f t="shared" si="27"/>
        <v>4111.3232</v>
      </c>
      <c r="O99" s="353">
        <f t="shared" si="27"/>
        <v>3685.7925000000005</v>
      </c>
      <c r="P99" s="266">
        <f>SUM(D99:O99)</f>
        <v>49081.7624</v>
      </c>
    </row>
    <row r="100" spans="1:16" s="46" customFormat="1" ht="18.75">
      <c r="A100" s="492"/>
      <c r="B100" s="493"/>
      <c r="C100" s="58" t="s">
        <v>18</v>
      </c>
      <c r="D100" s="267">
        <f aca="true" t="shared" si="28" ref="D100:I100">+D9+D11+D23+D29+D37+D39+D41+D43+D45+D47+D49+D51+D53+D59+D72+D84+D86+D88+D90+D92+D94+D96+D98</f>
        <v>263511.008</v>
      </c>
      <c r="E100" s="64">
        <f t="shared" si="28"/>
        <v>326046.764</v>
      </c>
      <c r="F100" s="267">
        <f t="shared" si="28"/>
        <v>334918.353</v>
      </c>
      <c r="G100" s="64">
        <f t="shared" si="28"/>
        <v>338253.296</v>
      </c>
      <c r="H100" s="267">
        <f t="shared" si="28"/>
        <v>388619.756</v>
      </c>
      <c r="I100" s="354">
        <f t="shared" si="28"/>
        <v>876552.4310000001</v>
      </c>
      <c r="J100" s="267">
        <f t="shared" si="26"/>
        <v>1838979.9420000003</v>
      </c>
      <c r="K100" s="354">
        <f t="shared" si="26"/>
        <v>1430985.6059999997</v>
      </c>
      <c r="L100" s="355">
        <f t="shared" si="26"/>
        <v>807492.7039999999</v>
      </c>
      <c r="M100" s="354">
        <f t="shared" si="27"/>
        <v>626865.0819999999</v>
      </c>
      <c r="N100" s="355">
        <f t="shared" si="27"/>
        <v>580918.8979999999</v>
      </c>
      <c r="O100" s="354">
        <f t="shared" si="27"/>
        <v>392226.98</v>
      </c>
      <c r="P100" s="267">
        <f>SUM(D100:O100)</f>
        <v>8205370.82</v>
      </c>
    </row>
    <row r="101" spans="1:16" ht="18.75">
      <c r="A101" s="53" t="s">
        <v>0</v>
      </c>
      <c r="B101" s="488" t="s">
        <v>134</v>
      </c>
      <c r="C101" s="65" t="s">
        <v>16</v>
      </c>
      <c r="D101" s="287">
        <v>0.2167</v>
      </c>
      <c r="E101" s="250"/>
      <c r="F101" s="242"/>
      <c r="G101" s="250">
        <v>0.7971</v>
      </c>
      <c r="H101" s="249">
        <v>3.7282</v>
      </c>
      <c r="I101" s="400">
        <v>0.4187</v>
      </c>
      <c r="J101" s="229">
        <v>0.1074</v>
      </c>
      <c r="K101" s="400">
        <v>0.16</v>
      </c>
      <c r="L101" s="287">
        <v>0.7242</v>
      </c>
      <c r="M101" s="400">
        <v>1.0163</v>
      </c>
      <c r="N101" s="292">
        <v>0.3065</v>
      </c>
      <c r="O101" s="250">
        <v>0.4712</v>
      </c>
      <c r="P101" s="266">
        <f t="shared" si="21"/>
        <v>7.9463</v>
      </c>
    </row>
    <row r="102" spans="1:16" ht="18.75">
      <c r="A102" s="53" t="s">
        <v>0</v>
      </c>
      <c r="B102" s="489"/>
      <c r="C102" s="58" t="s">
        <v>18</v>
      </c>
      <c r="D102" s="384">
        <v>551.912</v>
      </c>
      <c r="E102" s="251"/>
      <c r="F102" s="241"/>
      <c r="G102" s="251">
        <v>2305.669</v>
      </c>
      <c r="H102" s="248">
        <v>7446.643</v>
      </c>
      <c r="I102" s="401">
        <v>1357.02</v>
      </c>
      <c r="J102" s="230">
        <v>393.375</v>
      </c>
      <c r="K102" s="401">
        <v>507.552</v>
      </c>
      <c r="L102" s="384">
        <v>1397.427</v>
      </c>
      <c r="M102" s="401">
        <v>1976.24</v>
      </c>
      <c r="N102" s="330">
        <v>1019.333</v>
      </c>
      <c r="O102" s="251">
        <v>1899.085</v>
      </c>
      <c r="P102" s="267">
        <f t="shared" si="21"/>
        <v>18854.255999999998</v>
      </c>
    </row>
    <row r="103" spans="1:16" ht="18.75">
      <c r="A103" s="53" t="s">
        <v>66</v>
      </c>
      <c r="B103" s="488" t="s">
        <v>135</v>
      </c>
      <c r="C103" s="65" t="s">
        <v>16</v>
      </c>
      <c r="D103" s="287">
        <v>23.6782</v>
      </c>
      <c r="E103" s="250">
        <v>13.5438</v>
      </c>
      <c r="F103" s="242">
        <v>15.1604</v>
      </c>
      <c r="G103" s="250">
        <v>18.8592</v>
      </c>
      <c r="H103" s="249">
        <v>29.8262</v>
      </c>
      <c r="I103" s="400">
        <v>44.3834</v>
      </c>
      <c r="J103" s="229">
        <v>35.6626</v>
      </c>
      <c r="K103" s="400">
        <v>16.9306</v>
      </c>
      <c r="L103" s="287">
        <v>28.1388</v>
      </c>
      <c r="M103" s="400">
        <v>32.1036</v>
      </c>
      <c r="N103" s="292">
        <v>45.5236</v>
      </c>
      <c r="O103" s="250">
        <v>43.1448</v>
      </c>
      <c r="P103" s="266">
        <f aca="true" t="shared" si="29" ref="P103:P110">SUM(D103:O103)</f>
        <v>346.95519999999993</v>
      </c>
    </row>
    <row r="104" spans="1:16" ht="18.75">
      <c r="A104" s="53" t="s">
        <v>0</v>
      </c>
      <c r="B104" s="489"/>
      <c r="C104" s="58" t="s">
        <v>18</v>
      </c>
      <c r="D104" s="384">
        <v>8196.522</v>
      </c>
      <c r="E104" s="251">
        <v>4222.981</v>
      </c>
      <c r="F104" s="241">
        <v>7147.987</v>
      </c>
      <c r="G104" s="251">
        <v>8920.49</v>
      </c>
      <c r="H104" s="248">
        <v>11700.816</v>
      </c>
      <c r="I104" s="401">
        <v>18407.024</v>
      </c>
      <c r="J104" s="230">
        <v>16622.481</v>
      </c>
      <c r="K104" s="401">
        <v>8011.123</v>
      </c>
      <c r="L104" s="384">
        <v>7266.132</v>
      </c>
      <c r="M104" s="401">
        <v>12596.709</v>
      </c>
      <c r="N104" s="330">
        <v>18721.693</v>
      </c>
      <c r="O104" s="251">
        <v>18349.124</v>
      </c>
      <c r="P104" s="267">
        <f t="shared" si="29"/>
        <v>140163.082</v>
      </c>
    </row>
    <row r="105" spans="1:16" ht="18.75">
      <c r="A105" s="53" t="s">
        <v>0</v>
      </c>
      <c r="B105" s="488" t="s">
        <v>124</v>
      </c>
      <c r="C105" s="65" t="s">
        <v>16</v>
      </c>
      <c r="D105" s="287">
        <v>450.7634</v>
      </c>
      <c r="E105" s="250">
        <v>49.8396</v>
      </c>
      <c r="F105" s="242">
        <v>10.5606</v>
      </c>
      <c r="G105" s="250">
        <v>5.9688</v>
      </c>
      <c r="H105" s="249">
        <v>17.5748</v>
      </c>
      <c r="I105" s="400">
        <v>219.8994</v>
      </c>
      <c r="J105" s="229">
        <v>19.3502</v>
      </c>
      <c r="K105" s="400">
        <v>36.6328</v>
      </c>
      <c r="L105" s="287">
        <v>1128.4028</v>
      </c>
      <c r="M105" s="400">
        <v>454.4576</v>
      </c>
      <c r="N105" s="292">
        <v>594.4704</v>
      </c>
      <c r="O105" s="250">
        <v>1541.41</v>
      </c>
      <c r="P105" s="266">
        <f t="shared" si="29"/>
        <v>4529.330400000001</v>
      </c>
    </row>
    <row r="106" spans="1:16" ht="18.75">
      <c r="A106" s="60"/>
      <c r="B106" s="489"/>
      <c r="C106" s="58" t="s">
        <v>18</v>
      </c>
      <c r="D106" s="384">
        <v>121911.478</v>
      </c>
      <c r="E106" s="251">
        <v>21971.039</v>
      </c>
      <c r="F106" s="241">
        <v>6642.918</v>
      </c>
      <c r="G106" s="251">
        <v>4655.428</v>
      </c>
      <c r="H106" s="248">
        <v>9940.6</v>
      </c>
      <c r="I106" s="401">
        <v>28391.555</v>
      </c>
      <c r="J106" s="230">
        <v>4549.567</v>
      </c>
      <c r="K106" s="401">
        <v>10407.069</v>
      </c>
      <c r="L106" s="384">
        <v>92533.26</v>
      </c>
      <c r="M106" s="401">
        <v>65512.844</v>
      </c>
      <c r="N106" s="330">
        <v>130787.636</v>
      </c>
      <c r="O106" s="251">
        <v>373511.729</v>
      </c>
      <c r="P106" s="267">
        <f t="shared" si="29"/>
        <v>870815.1229999999</v>
      </c>
    </row>
    <row r="107" spans="1:16" ht="18.75">
      <c r="A107" s="53" t="s">
        <v>67</v>
      </c>
      <c r="B107" s="488" t="s">
        <v>125</v>
      </c>
      <c r="C107" s="65" t="s">
        <v>16</v>
      </c>
      <c r="D107" s="287">
        <v>0.474</v>
      </c>
      <c r="E107" s="250">
        <v>0.1544</v>
      </c>
      <c r="F107" s="242">
        <v>0.2627</v>
      </c>
      <c r="G107" s="250">
        <v>1.1667</v>
      </c>
      <c r="H107" s="249">
        <v>3.7472</v>
      </c>
      <c r="I107" s="400">
        <v>8.167</v>
      </c>
      <c r="J107" s="229">
        <v>1.3574</v>
      </c>
      <c r="K107" s="400">
        <v>0.2162</v>
      </c>
      <c r="L107" s="287">
        <v>0.287</v>
      </c>
      <c r="M107" s="400">
        <v>0.3122</v>
      </c>
      <c r="N107" s="292">
        <v>0.7962</v>
      </c>
      <c r="O107" s="250">
        <v>0.6868</v>
      </c>
      <c r="P107" s="266">
        <f t="shared" si="29"/>
        <v>17.6278</v>
      </c>
    </row>
    <row r="108" spans="1:16" ht="18.75">
      <c r="A108" s="60"/>
      <c r="B108" s="489"/>
      <c r="C108" s="58" t="s">
        <v>18</v>
      </c>
      <c r="D108" s="384">
        <v>2003.4</v>
      </c>
      <c r="E108" s="251">
        <v>884.793</v>
      </c>
      <c r="F108" s="241">
        <v>1519.077</v>
      </c>
      <c r="G108" s="251">
        <v>3205.518</v>
      </c>
      <c r="H108" s="248">
        <v>9660.364</v>
      </c>
      <c r="I108" s="401">
        <v>16234.926</v>
      </c>
      <c r="J108" s="230">
        <v>3287.571</v>
      </c>
      <c r="K108" s="401">
        <v>531.678</v>
      </c>
      <c r="L108" s="384">
        <v>809.372</v>
      </c>
      <c r="M108" s="401">
        <v>1163.536</v>
      </c>
      <c r="N108" s="330">
        <v>1336.619</v>
      </c>
      <c r="O108" s="251">
        <v>803.165</v>
      </c>
      <c r="P108" s="267">
        <f t="shared" si="29"/>
        <v>41440.01900000001</v>
      </c>
    </row>
    <row r="109" spans="1:16" ht="18.75">
      <c r="A109" s="60"/>
      <c r="B109" s="488" t="s">
        <v>126</v>
      </c>
      <c r="C109" s="65" t="s">
        <v>16</v>
      </c>
      <c r="D109" s="287">
        <v>1.6054</v>
      </c>
      <c r="E109" s="390">
        <v>3.225</v>
      </c>
      <c r="F109" s="242">
        <v>13.4164</v>
      </c>
      <c r="G109" s="250">
        <v>3.4518</v>
      </c>
      <c r="H109" s="249">
        <v>10.6154</v>
      </c>
      <c r="I109" s="400">
        <v>2.917</v>
      </c>
      <c r="J109" s="229">
        <v>2.2305</v>
      </c>
      <c r="K109" s="400">
        <v>1.605</v>
      </c>
      <c r="L109" s="287">
        <v>2.4472</v>
      </c>
      <c r="M109" s="400">
        <v>1.3854</v>
      </c>
      <c r="N109" s="292">
        <v>1.3968</v>
      </c>
      <c r="O109" s="250">
        <v>1.1688</v>
      </c>
      <c r="P109" s="266">
        <f t="shared" si="29"/>
        <v>45.46469999999999</v>
      </c>
    </row>
    <row r="110" spans="1:16" ht="18.75">
      <c r="A110" s="60"/>
      <c r="B110" s="489"/>
      <c r="C110" s="58" t="s">
        <v>18</v>
      </c>
      <c r="D110" s="384">
        <v>1561.324</v>
      </c>
      <c r="E110" s="251">
        <v>3925.635</v>
      </c>
      <c r="F110" s="241">
        <v>15497.622</v>
      </c>
      <c r="G110" s="251">
        <v>5147.856</v>
      </c>
      <c r="H110" s="248">
        <v>8211.693</v>
      </c>
      <c r="I110" s="401">
        <v>3664.227</v>
      </c>
      <c r="J110" s="230">
        <v>2157.54</v>
      </c>
      <c r="K110" s="401">
        <v>1832.46</v>
      </c>
      <c r="L110" s="384">
        <v>1416.064</v>
      </c>
      <c r="M110" s="401">
        <v>1268.627</v>
      </c>
      <c r="N110" s="330">
        <v>1088.569</v>
      </c>
      <c r="O110" s="251">
        <v>923.433</v>
      </c>
      <c r="P110" s="267">
        <f t="shared" si="29"/>
        <v>46695.049999999996</v>
      </c>
    </row>
    <row r="111" spans="1:16" ht="18.75">
      <c r="A111" s="53" t="s">
        <v>68</v>
      </c>
      <c r="B111" s="488" t="s">
        <v>127</v>
      </c>
      <c r="C111" s="65" t="s">
        <v>16</v>
      </c>
      <c r="D111" s="287"/>
      <c r="E111" s="250"/>
      <c r="F111" s="242"/>
      <c r="G111" s="250"/>
      <c r="H111" s="249"/>
      <c r="I111" s="400"/>
      <c r="J111" s="229"/>
      <c r="K111" s="400"/>
      <c r="L111" s="287"/>
      <c r="M111" s="400"/>
      <c r="N111" s="292"/>
      <c r="O111" s="250"/>
      <c r="P111" s="266">
        <f>SUM(D111:O111)</f>
        <v>0</v>
      </c>
    </row>
    <row r="112" spans="1:16" ht="18.75">
      <c r="A112" s="60"/>
      <c r="B112" s="489"/>
      <c r="C112" s="58" t="s">
        <v>18</v>
      </c>
      <c r="D112" s="384"/>
      <c r="E112" s="251"/>
      <c r="F112" s="241"/>
      <c r="G112" s="251"/>
      <c r="H112" s="248"/>
      <c r="I112" s="401"/>
      <c r="J112" s="230"/>
      <c r="K112" s="401"/>
      <c r="L112" s="384"/>
      <c r="M112" s="401"/>
      <c r="N112" s="330"/>
      <c r="O112" s="251"/>
      <c r="P112" s="267">
        <f>SUM(D112:O112)</f>
        <v>0</v>
      </c>
    </row>
    <row r="113" spans="1:16" ht="18.75">
      <c r="A113" s="60"/>
      <c r="B113" s="488" t="s">
        <v>128</v>
      </c>
      <c r="C113" s="65" t="s">
        <v>16</v>
      </c>
      <c r="D113" s="287">
        <v>4.2414</v>
      </c>
      <c r="E113" s="250">
        <v>1.6438</v>
      </c>
      <c r="F113" s="242">
        <v>1.054</v>
      </c>
      <c r="G113" s="250">
        <v>0.0184</v>
      </c>
      <c r="H113" s="249"/>
      <c r="I113" s="400"/>
      <c r="J113" s="229"/>
      <c r="K113" s="400"/>
      <c r="L113" s="287"/>
      <c r="M113" s="400"/>
      <c r="N113" s="292">
        <v>2.0076</v>
      </c>
      <c r="O113" s="250">
        <v>9.1748</v>
      </c>
      <c r="P113" s="266">
        <f aca="true" t="shared" si="30" ref="P113:P130">SUM(D113:O113)</f>
        <v>18.14</v>
      </c>
    </row>
    <row r="114" spans="1:16" ht="18.75">
      <c r="A114" s="60"/>
      <c r="B114" s="489"/>
      <c r="C114" s="58" t="s">
        <v>18</v>
      </c>
      <c r="D114" s="384">
        <v>4792.088</v>
      </c>
      <c r="E114" s="251">
        <v>2420.218</v>
      </c>
      <c r="F114" s="241">
        <v>2133.243</v>
      </c>
      <c r="G114" s="251">
        <v>55.546</v>
      </c>
      <c r="H114" s="248"/>
      <c r="I114" s="401"/>
      <c r="J114" s="230"/>
      <c r="K114" s="401"/>
      <c r="L114" s="384"/>
      <c r="M114" s="401"/>
      <c r="N114" s="330">
        <v>3744.008</v>
      </c>
      <c r="O114" s="251">
        <v>14958.919</v>
      </c>
      <c r="P114" s="267">
        <f t="shared" si="30"/>
        <v>28104.021999999997</v>
      </c>
    </row>
    <row r="115" spans="1:16" ht="18.75">
      <c r="A115" s="53" t="s">
        <v>70</v>
      </c>
      <c r="B115" s="488" t="s">
        <v>144</v>
      </c>
      <c r="C115" s="65" t="s">
        <v>16</v>
      </c>
      <c r="D115" s="287">
        <v>1.3983</v>
      </c>
      <c r="E115" s="250">
        <v>1.8395</v>
      </c>
      <c r="F115" s="242">
        <v>1.691</v>
      </c>
      <c r="G115" s="250">
        <v>0.5367</v>
      </c>
      <c r="H115" s="249">
        <v>0.2235</v>
      </c>
      <c r="I115" s="400">
        <v>0.0785</v>
      </c>
      <c r="J115" s="229">
        <v>0.0682</v>
      </c>
      <c r="K115" s="400">
        <v>0.1085</v>
      </c>
      <c r="L115" s="287"/>
      <c r="M115" s="400">
        <v>1.1255</v>
      </c>
      <c r="N115" s="292">
        <v>2.286</v>
      </c>
      <c r="O115" s="250">
        <v>3.4486</v>
      </c>
      <c r="P115" s="266">
        <f t="shared" si="30"/>
        <v>12.804299999999998</v>
      </c>
    </row>
    <row r="116" spans="1:16" ht="18.75">
      <c r="A116" s="60"/>
      <c r="B116" s="489"/>
      <c r="C116" s="58" t="s">
        <v>18</v>
      </c>
      <c r="D116" s="384">
        <v>1529.569</v>
      </c>
      <c r="E116" s="251">
        <v>1696.951</v>
      </c>
      <c r="F116" s="241">
        <v>1718.32</v>
      </c>
      <c r="G116" s="251">
        <v>480.096</v>
      </c>
      <c r="H116" s="248">
        <v>213.846</v>
      </c>
      <c r="I116" s="401">
        <v>119.864</v>
      </c>
      <c r="J116" s="230">
        <v>117.288</v>
      </c>
      <c r="K116" s="401">
        <v>175.302</v>
      </c>
      <c r="L116" s="384"/>
      <c r="M116" s="401">
        <v>1583.202</v>
      </c>
      <c r="N116" s="330">
        <v>3252.115</v>
      </c>
      <c r="O116" s="251">
        <v>5364.57</v>
      </c>
      <c r="P116" s="267">
        <f t="shared" si="30"/>
        <v>16251.122999999998</v>
      </c>
    </row>
    <row r="117" spans="1:16" ht="18.75">
      <c r="A117" s="60"/>
      <c r="B117" s="488" t="s">
        <v>72</v>
      </c>
      <c r="C117" s="65" t="s">
        <v>16</v>
      </c>
      <c r="D117" s="287">
        <v>1.3405</v>
      </c>
      <c r="E117" s="250">
        <v>1.5866</v>
      </c>
      <c r="F117" s="242">
        <v>1.0176</v>
      </c>
      <c r="G117" s="250">
        <v>1.5041</v>
      </c>
      <c r="H117" s="249">
        <v>3.3492</v>
      </c>
      <c r="I117" s="400">
        <v>4.7236</v>
      </c>
      <c r="J117" s="229">
        <v>5.6027</v>
      </c>
      <c r="K117" s="400">
        <v>6.0623</v>
      </c>
      <c r="L117" s="287">
        <v>5.2333</v>
      </c>
      <c r="M117" s="400">
        <v>4.3041</v>
      </c>
      <c r="N117" s="292">
        <v>2.0946</v>
      </c>
      <c r="O117" s="250">
        <v>2.2773</v>
      </c>
      <c r="P117" s="266">
        <f t="shared" si="30"/>
        <v>39.09589999999999</v>
      </c>
    </row>
    <row r="118" spans="1:16" ht="18.75">
      <c r="A118" s="60"/>
      <c r="B118" s="489"/>
      <c r="C118" s="58" t="s">
        <v>18</v>
      </c>
      <c r="D118" s="384">
        <v>866.356</v>
      </c>
      <c r="E118" s="251">
        <v>1172.908</v>
      </c>
      <c r="F118" s="241">
        <v>706.82</v>
      </c>
      <c r="G118" s="251">
        <v>1248.816</v>
      </c>
      <c r="H118" s="248">
        <v>2576.889</v>
      </c>
      <c r="I118" s="401">
        <v>3838.368</v>
      </c>
      <c r="J118" s="230">
        <v>4585.843</v>
      </c>
      <c r="K118" s="401">
        <v>5122.651</v>
      </c>
      <c r="L118" s="384">
        <v>3604.885</v>
      </c>
      <c r="M118" s="401">
        <v>3587.665</v>
      </c>
      <c r="N118" s="330">
        <v>1659.746</v>
      </c>
      <c r="O118" s="251">
        <v>2022.492</v>
      </c>
      <c r="P118" s="267">
        <f t="shared" si="30"/>
        <v>30993.439</v>
      </c>
    </row>
    <row r="119" spans="1:16" ht="18.75">
      <c r="A119" s="53" t="s">
        <v>23</v>
      </c>
      <c r="B119" s="488" t="s">
        <v>130</v>
      </c>
      <c r="C119" s="65" t="s">
        <v>16</v>
      </c>
      <c r="D119" s="287">
        <v>1.2894</v>
      </c>
      <c r="E119" s="250">
        <v>1.2569</v>
      </c>
      <c r="F119" s="242">
        <v>2.2253</v>
      </c>
      <c r="G119" s="250">
        <v>1.8186</v>
      </c>
      <c r="H119" s="249">
        <v>3.3841</v>
      </c>
      <c r="I119" s="400">
        <v>3.0898</v>
      </c>
      <c r="J119" s="229">
        <v>5.8732</v>
      </c>
      <c r="K119" s="400">
        <v>4.9889</v>
      </c>
      <c r="L119" s="287">
        <v>0.7661</v>
      </c>
      <c r="M119" s="400">
        <v>0.4262</v>
      </c>
      <c r="N119" s="292">
        <v>1.5447</v>
      </c>
      <c r="O119" s="250">
        <v>2.2249</v>
      </c>
      <c r="P119" s="266">
        <f t="shared" si="30"/>
        <v>28.8881</v>
      </c>
    </row>
    <row r="120" spans="1:16" ht="18.75">
      <c r="A120" s="60"/>
      <c r="B120" s="489"/>
      <c r="C120" s="58" t="s">
        <v>18</v>
      </c>
      <c r="D120" s="384">
        <v>3991.033</v>
      </c>
      <c r="E120" s="251">
        <v>3209.108</v>
      </c>
      <c r="F120" s="241">
        <v>1668.816</v>
      </c>
      <c r="G120" s="251">
        <v>885.886</v>
      </c>
      <c r="H120" s="248">
        <v>8515.278</v>
      </c>
      <c r="I120" s="401">
        <v>6066.547</v>
      </c>
      <c r="J120" s="230">
        <v>7654.295</v>
      </c>
      <c r="K120" s="401">
        <v>2464.93</v>
      </c>
      <c r="L120" s="384">
        <v>347.084</v>
      </c>
      <c r="M120" s="401">
        <v>234.08</v>
      </c>
      <c r="N120" s="330">
        <v>8891.248</v>
      </c>
      <c r="O120" s="251">
        <v>9801.452</v>
      </c>
      <c r="P120" s="267">
        <f t="shared" si="30"/>
        <v>53729.757</v>
      </c>
    </row>
    <row r="121" spans="1:16" ht="18.75">
      <c r="A121" s="60"/>
      <c r="B121" s="56" t="s">
        <v>20</v>
      </c>
      <c r="C121" s="65" t="s">
        <v>16</v>
      </c>
      <c r="D121" s="287">
        <v>0.0255</v>
      </c>
      <c r="E121" s="250">
        <v>0.0392</v>
      </c>
      <c r="F121" s="242">
        <v>0.0397</v>
      </c>
      <c r="G121" s="250">
        <v>0.462</v>
      </c>
      <c r="H121" s="249">
        <v>0.6624</v>
      </c>
      <c r="I121" s="400">
        <v>1.6381</v>
      </c>
      <c r="J121" s="229">
        <v>3.7062</v>
      </c>
      <c r="K121" s="400">
        <v>3.5382</v>
      </c>
      <c r="L121" s="287">
        <v>1.3493</v>
      </c>
      <c r="M121" s="400">
        <v>0.6976</v>
      </c>
      <c r="N121" s="292">
        <v>0.092</v>
      </c>
      <c r="O121" s="250">
        <v>0.2299</v>
      </c>
      <c r="P121" s="266">
        <f t="shared" si="30"/>
        <v>12.4801</v>
      </c>
    </row>
    <row r="122" spans="1:16" ht="18.75">
      <c r="A122" s="60"/>
      <c r="B122" s="58" t="s">
        <v>73</v>
      </c>
      <c r="C122" s="58" t="s">
        <v>18</v>
      </c>
      <c r="D122" s="384">
        <v>407.925</v>
      </c>
      <c r="E122" s="251">
        <v>380.521</v>
      </c>
      <c r="F122" s="241">
        <v>294.527</v>
      </c>
      <c r="G122" s="251">
        <v>1096.036</v>
      </c>
      <c r="H122" s="248">
        <v>1834.241</v>
      </c>
      <c r="I122" s="401">
        <v>3557.373</v>
      </c>
      <c r="J122" s="230">
        <v>5138.553</v>
      </c>
      <c r="K122" s="401">
        <v>4663.536</v>
      </c>
      <c r="L122" s="384">
        <v>2130.087</v>
      </c>
      <c r="M122" s="401">
        <v>890.349</v>
      </c>
      <c r="N122" s="330">
        <v>735.632</v>
      </c>
      <c r="O122" s="251">
        <v>1388.341</v>
      </c>
      <c r="P122" s="267">
        <f t="shared" si="30"/>
        <v>22517.121</v>
      </c>
    </row>
    <row r="123" spans="1:16" s="46" customFormat="1" ht="18.75">
      <c r="A123" s="60"/>
      <c r="B123" s="486" t="s">
        <v>107</v>
      </c>
      <c r="C123" s="65" t="s">
        <v>16</v>
      </c>
      <c r="D123" s="266">
        <f aca="true" t="shared" si="31" ref="D123:J124">+D101+D103+D105+D107+D109+D111+D113+D115+D117+D119+D121</f>
        <v>485.0328</v>
      </c>
      <c r="E123" s="320">
        <f t="shared" si="31"/>
        <v>73.1288</v>
      </c>
      <c r="F123" s="266">
        <f t="shared" si="31"/>
        <v>45.4277</v>
      </c>
      <c r="G123" s="320">
        <f t="shared" si="31"/>
        <v>34.5834</v>
      </c>
      <c r="H123" s="266">
        <f t="shared" si="31"/>
        <v>73.111</v>
      </c>
      <c r="I123" s="353">
        <f t="shared" si="31"/>
        <v>285.3155</v>
      </c>
      <c r="J123" s="266">
        <f t="shared" si="31"/>
        <v>73.95839999999998</v>
      </c>
      <c r="K123" s="353">
        <f>+K101+K103+K105+K107+K109+K111+K113+K115+K117+K119+K121</f>
        <v>70.24249999999999</v>
      </c>
      <c r="L123" s="356">
        <f>+L101+L103+L105+L107+L109+L111+L113+L115+L117+L119+L121</f>
        <v>1167.3487000000005</v>
      </c>
      <c r="M123" s="366">
        <f aca="true" t="shared" si="32" ref="M123:O124">+M101+M103+M105+M107+M109+M111+M113+M115+M117+M119+M121</f>
        <v>495.8285</v>
      </c>
      <c r="N123" s="356">
        <f t="shared" si="32"/>
        <v>650.5184</v>
      </c>
      <c r="O123" s="353">
        <f t="shared" si="32"/>
        <v>1604.2370999999998</v>
      </c>
      <c r="P123" s="266">
        <f>SUM(D123:O123)</f>
        <v>5058.7328</v>
      </c>
    </row>
    <row r="124" spans="1:16" s="46" customFormat="1" ht="18.75">
      <c r="A124" s="59"/>
      <c r="B124" s="487"/>
      <c r="C124" s="58" t="s">
        <v>18</v>
      </c>
      <c r="D124" s="267">
        <f t="shared" si="31"/>
        <v>145811.60699999996</v>
      </c>
      <c r="E124" s="64">
        <f t="shared" si="31"/>
        <v>39884.15400000001</v>
      </c>
      <c r="F124" s="267">
        <f t="shared" si="31"/>
        <v>37329.33</v>
      </c>
      <c r="G124" s="64">
        <f t="shared" si="31"/>
        <v>28001.340999999997</v>
      </c>
      <c r="H124" s="267">
        <f t="shared" si="31"/>
        <v>60100.37</v>
      </c>
      <c r="I124" s="354">
        <f t="shared" si="31"/>
        <v>81636.90400000002</v>
      </c>
      <c r="J124" s="267">
        <f t="shared" si="31"/>
        <v>44506.513</v>
      </c>
      <c r="K124" s="354">
        <f>+K102+K104+K106+K108+K110+K112+K114+K116+K118+K120+K122</f>
        <v>33716.301</v>
      </c>
      <c r="L124" s="355">
        <f>+L102+L104+L106+L108+L110+L112+L114+L116+L118+L120+L122</f>
        <v>109504.31099999999</v>
      </c>
      <c r="M124" s="354">
        <f t="shared" si="32"/>
        <v>88813.252</v>
      </c>
      <c r="N124" s="355">
        <f t="shared" si="32"/>
        <v>171236.59900000002</v>
      </c>
      <c r="O124" s="354">
        <f t="shared" si="32"/>
        <v>429022.31</v>
      </c>
      <c r="P124" s="267">
        <f>SUM(D124:O124)</f>
        <v>1269562.992</v>
      </c>
    </row>
    <row r="125" spans="1:16" ht="18.75">
      <c r="A125" s="53" t="s">
        <v>0</v>
      </c>
      <c r="B125" s="488" t="s">
        <v>74</v>
      </c>
      <c r="C125" s="65" t="s">
        <v>16</v>
      </c>
      <c r="D125" s="287"/>
      <c r="E125" s="250"/>
      <c r="F125" s="242"/>
      <c r="G125" s="250"/>
      <c r="H125" s="249"/>
      <c r="I125" s="400"/>
      <c r="J125" s="229"/>
      <c r="K125" s="400"/>
      <c r="L125" s="287"/>
      <c r="M125" s="400"/>
      <c r="N125" s="292"/>
      <c r="O125" s="250"/>
      <c r="P125" s="266">
        <f t="shared" si="30"/>
        <v>0</v>
      </c>
    </row>
    <row r="126" spans="1:16" ht="18.75">
      <c r="A126" s="53" t="s">
        <v>0</v>
      </c>
      <c r="B126" s="489"/>
      <c r="C126" s="58" t="s">
        <v>18</v>
      </c>
      <c r="D126" s="384"/>
      <c r="E126" s="251"/>
      <c r="F126" s="241"/>
      <c r="G126" s="251"/>
      <c r="H126" s="248"/>
      <c r="I126" s="401"/>
      <c r="J126" s="230"/>
      <c r="K126" s="401"/>
      <c r="L126" s="384"/>
      <c r="M126" s="401"/>
      <c r="N126" s="330"/>
      <c r="O126" s="251"/>
      <c r="P126" s="267">
        <f t="shared" si="30"/>
        <v>0</v>
      </c>
    </row>
    <row r="127" spans="1:16" ht="18.75">
      <c r="A127" s="53" t="s">
        <v>75</v>
      </c>
      <c r="B127" s="488" t="s">
        <v>76</v>
      </c>
      <c r="C127" s="65" t="s">
        <v>16</v>
      </c>
      <c r="D127" s="287"/>
      <c r="E127" s="250"/>
      <c r="F127" s="242"/>
      <c r="G127" s="250"/>
      <c r="H127" s="249"/>
      <c r="I127" s="400"/>
      <c r="J127" s="229"/>
      <c r="K127" s="400"/>
      <c r="L127" s="287"/>
      <c r="M127" s="400"/>
      <c r="N127" s="292"/>
      <c r="O127" s="250"/>
      <c r="P127" s="266">
        <f t="shared" si="30"/>
        <v>0</v>
      </c>
    </row>
    <row r="128" spans="1:16" ht="18.75">
      <c r="A128" s="60"/>
      <c r="B128" s="489"/>
      <c r="C128" s="58" t="s">
        <v>18</v>
      </c>
      <c r="D128" s="384"/>
      <c r="E128" s="251"/>
      <c r="F128" s="241"/>
      <c r="G128" s="251"/>
      <c r="H128" s="248"/>
      <c r="I128" s="401"/>
      <c r="J128" s="230"/>
      <c r="K128" s="401"/>
      <c r="L128" s="384"/>
      <c r="M128" s="401"/>
      <c r="N128" s="330"/>
      <c r="O128" s="251"/>
      <c r="P128" s="267">
        <f t="shared" si="30"/>
        <v>0</v>
      </c>
    </row>
    <row r="129" spans="1:16" ht="18.75">
      <c r="A129" s="53" t="s">
        <v>77</v>
      </c>
      <c r="B129" s="56" t="s">
        <v>20</v>
      </c>
      <c r="C129" s="56" t="s">
        <v>16</v>
      </c>
      <c r="D129" s="386">
        <v>1.7176</v>
      </c>
      <c r="E129" s="120">
        <v>6.3656</v>
      </c>
      <c r="F129" s="252">
        <v>5.426</v>
      </c>
      <c r="G129" s="120">
        <v>1.2592</v>
      </c>
      <c r="H129" s="261">
        <v>0.6717</v>
      </c>
      <c r="I129" s="405">
        <v>0.1433</v>
      </c>
      <c r="J129" s="398">
        <v>0.076</v>
      </c>
      <c r="K129" s="405">
        <v>0.065</v>
      </c>
      <c r="L129" s="386">
        <v>0.095</v>
      </c>
      <c r="M129" s="405">
        <v>0.05</v>
      </c>
      <c r="N129" s="335">
        <v>0.633</v>
      </c>
      <c r="O129" s="120">
        <v>1.5485</v>
      </c>
      <c r="P129" s="268">
        <f t="shared" si="30"/>
        <v>18.050900000000002</v>
      </c>
    </row>
    <row r="130" spans="1:16" ht="18.75">
      <c r="A130" s="60"/>
      <c r="B130" s="56" t="s">
        <v>78</v>
      </c>
      <c r="C130" s="65" t="s">
        <v>79</v>
      </c>
      <c r="D130" s="287"/>
      <c r="E130" s="250"/>
      <c r="F130" s="242"/>
      <c r="G130" s="250"/>
      <c r="H130" s="249"/>
      <c r="I130" s="400"/>
      <c r="J130" s="229"/>
      <c r="K130" s="400"/>
      <c r="L130" s="287"/>
      <c r="M130" s="400"/>
      <c r="N130" s="292"/>
      <c r="O130" s="250"/>
      <c r="P130" s="266">
        <f t="shared" si="30"/>
        <v>0</v>
      </c>
    </row>
    <row r="131" spans="1:16" ht="18.75">
      <c r="A131" s="53" t="s">
        <v>23</v>
      </c>
      <c r="B131" s="2"/>
      <c r="C131" s="58" t="s">
        <v>18</v>
      </c>
      <c r="D131" s="304">
        <v>1226.772</v>
      </c>
      <c r="E131" s="391">
        <v>3950.437</v>
      </c>
      <c r="F131" s="411">
        <v>3015.268</v>
      </c>
      <c r="G131" s="251">
        <v>1125.204</v>
      </c>
      <c r="H131" s="291">
        <v>390.32</v>
      </c>
      <c r="I131" s="402">
        <v>72.432</v>
      </c>
      <c r="J131" s="228">
        <v>30.24</v>
      </c>
      <c r="K131" s="402">
        <v>24.57</v>
      </c>
      <c r="L131" s="412">
        <v>35.91</v>
      </c>
      <c r="M131" s="402">
        <v>18.9</v>
      </c>
      <c r="N131" s="407">
        <v>123.06</v>
      </c>
      <c r="O131" s="391">
        <v>293.633</v>
      </c>
      <c r="P131" s="267">
        <f aca="true" t="shared" si="33" ref="P131:P137">SUM(D131:O131)</f>
        <v>10306.745999999997</v>
      </c>
    </row>
    <row r="132" spans="1:16" s="46" customFormat="1" ht="18.75">
      <c r="A132" s="60"/>
      <c r="B132" s="66" t="s">
        <v>0</v>
      </c>
      <c r="C132" s="56" t="s">
        <v>16</v>
      </c>
      <c r="D132" s="336">
        <f>D125+D127+D129</f>
        <v>1.7176</v>
      </c>
      <c r="E132" s="79">
        <f aca="true" t="shared" si="34" ref="E132:O132">+E125+E127+E129</f>
        <v>6.3656</v>
      </c>
      <c r="F132" s="336">
        <f>F125+F127+F129</f>
        <v>5.426</v>
      </c>
      <c r="G132" s="79">
        <f t="shared" si="34"/>
        <v>1.2592</v>
      </c>
      <c r="H132" s="358">
        <f>+H125+H127+H129</f>
        <v>0.6717</v>
      </c>
      <c r="I132" s="25">
        <f t="shared" si="34"/>
        <v>0.1433</v>
      </c>
      <c r="J132" s="336">
        <f>+J125+J127+J129</f>
        <v>0.076</v>
      </c>
      <c r="K132" s="25">
        <f>+K125+K127+K129</f>
        <v>0.065</v>
      </c>
      <c r="L132" s="358">
        <f t="shared" si="34"/>
        <v>0.095</v>
      </c>
      <c r="M132" s="25">
        <f t="shared" si="34"/>
        <v>0.05</v>
      </c>
      <c r="N132" s="358">
        <f t="shared" si="34"/>
        <v>0.633</v>
      </c>
      <c r="O132" s="25">
        <f t="shared" si="34"/>
        <v>1.5485</v>
      </c>
      <c r="P132" s="268">
        <f t="shared" si="33"/>
        <v>18.050900000000002</v>
      </c>
    </row>
    <row r="133" spans="1:16" s="46" customFormat="1" ht="18.75">
      <c r="A133" s="60"/>
      <c r="B133" s="67" t="s">
        <v>107</v>
      </c>
      <c r="C133" s="65" t="s">
        <v>79</v>
      </c>
      <c r="D133" s="266">
        <f>D130</f>
        <v>0</v>
      </c>
      <c r="E133" s="320">
        <f aca="true" t="shared" si="35" ref="E133:O133">E130</f>
        <v>0</v>
      </c>
      <c r="F133" s="266">
        <f t="shared" si="35"/>
        <v>0</v>
      </c>
      <c r="G133" s="320">
        <f t="shared" si="35"/>
        <v>0</v>
      </c>
      <c r="H133" s="270">
        <f>H130</f>
        <v>0</v>
      </c>
      <c r="I133" s="353">
        <f t="shared" si="35"/>
        <v>0</v>
      </c>
      <c r="J133" s="266">
        <f>J130</f>
        <v>0</v>
      </c>
      <c r="K133" s="353">
        <f>K130</f>
        <v>0</v>
      </c>
      <c r="L133" s="270">
        <f t="shared" si="35"/>
        <v>0</v>
      </c>
      <c r="M133" s="353">
        <f t="shared" si="35"/>
        <v>0</v>
      </c>
      <c r="N133" s="270">
        <f t="shared" si="35"/>
        <v>0</v>
      </c>
      <c r="O133" s="353">
        <f t="shared" si="35"/>
        <v>0</v>
      </c>
      <c r="P133" s="266">
        <f t="shared" si="33"/>
        <v>0</v>
      </c>
    </row>
    <row r="134" spans="1:16" s="46" customFormat="1" ht="18.75">
      <c r="A134" s="59"/>
      <c r="B134" s="2"/>
      <c r="C134" s="58" t="s">
        <v>18</v>
      </c>
      <c r="D134" s="267">
        <f>D126+D128+D131</f>
        <v>1226.772</v>
      </c>
      <c r="E134" s="64">
        <f aca="true" t="shared" si="36" ref="E134:O134">+E126+E128+E131</f>
        <v>3950.437</v>
      </c>
      <c r="F134" s="267">
        <f t="shared" si="36"/>
        <v>3015.268</v>
      </c>
      <c r="G134" s="64">
        <f t="shared" si="36"/>
        <v>1125.204</v>
      </c>
      <c r="H134" s="355">
        <f>+H126+H128+H131</f>
        <v>390.32</v>
      </c>
      <c r="I134" s="354">
        <f t="shared" si="36"/>
        <v>72.432</v>
      </c>
      <c r="J134" s="267">
        <f>+J126+J128+J131</f>
        <v>30.24</v>
      </c>
      <c r="K134" s="354">
        <f>+K126+K128+K131</f>
        <v>24.57</v>
      </c>
      <c r="L134" s="355">
        <f t="shared" si="36"/>
        <v>35.91</v>
      </c>
      <c r="M134" s="354">
        <f t="shared" si="36"/>
        <v>18.9</v>
      </c>
      <c r="N134" s="355">
        <f t="shared" si="36"/>
        <v>123.06</v>
      </c>
      <c r="O134" s="354">
        <f t="shared" si="36"/>
        <v>293.633</v>
      </c>
      <c r="P134" s="267">
        <f t="shared" si="33"/>
        <v>10306.745999999997</v>
      </c>
    </row>
    <row r="135" spans="1:16" s="82" customFormat="1" ht="18.75">
      <c r="A135" s="68"/>
      <c r="B135" s="69" t="s">
        <v>0</v>
      </c>
      <c r="C135" s="70" t="s">
        <v>16</v>
      </c>
      <c r="D135" s="387">
        <f>D132+D123+D99</f>
        <v>2615.7985</v>
      </c>
      <c r="E135" s="116">
        <f aca="true" t="shared" si="37" ref="E135:O135">E132+E123+E99</f>
        <v>2937.643899999999</v>
      </c>
      <c r="F135" s="395">
        <f t="shared" si="37"/>
        <v>3279.3523</v>
      </c>
      <c r="G135" s="116">
        <f t="shared" si="37"/>
        <v>1685.822</v>
      </c>
      <c r="H135" s="477">
        <f>H132+H123+H99</f>
        <v>2197.1194000000005</v>
      </c>
      <c r="I135" s="122">
        <f t="shared" si="37"/>
        <v>3967.9436999999994</v>
      </c>
      <c r="J135" s="387">
        <f>J132+J123+J99</f>
        <v>9814.276</v>
      </c>
      <c r="K135" s="122">
        <f>K132+K123+K99</f>
        <v>7828.467399999999</v>
      </c>
      <c r="L135" s="387">
        <f t="shared" si="37"/>
        <v>5941.664400000001</v>
      </c>
      <c r="M135" s="122">
        <f t="shared" si="37"/>
        <v>3836.4057999999995</v>
      </c>
      <c r="N135" s="408">
        <f t="shared" si="37"/>
        <v>4762.4746</v>
      </c>
      <c r="O135" s="116">
        <f t="shared" si="37"/>
        <v>5291.578100000001</v>
      </c>
      <c r="P135" s="269">
        <f t="shared" si="33"/>
        <v>54158.5461</v>
      </c>
    </row>
    <row r="136" spans="1:16" s="82" customFormat="1" ht="18.75">
      <c r="A136" s="68"/>
      <c r="B136" s="72" t="s">
        <v>226</v>
      </c>
      <c r="C136" s="73" t="s">
        <v>79</v>
      </c>
      <c r="D136" s="388">
        <f>D133</f>
        <v>0</v>
      </c>
      <c r="E136" s="348">
        <f aca="true" t="shared" si="38" ref="E136:O136">E133</f>
        <v>0</v>
      </c>
      <c r="F136" s="388">
        <f t="shared" si="38"/>
        <v>0</v>
      </c>
      <c r="G136" s="348">
        <f t="shared" si="38"/>
        <v>0</v>
      </c>
      <c r="H136" s="478">
        <f>H133</f>
        <v>0</v>
      </c>
      <c r="I136" s="406">
        <f t="shared" si="38"/>
        <v>0</v>
      </c>
      <c r="J136" s="388">
        <f>J133</f>
        <v>0</v>
      </c>
      <c r="K136" s="406">
        <f>K133</f>
        <v>0</v>
      </c>
      <c r="L136" s="388">
        <f t="shared" si="38"/>
        <v>0</v>
      </c>
      <c r="M136" s="406">
        <f t="shared" si="38"/>
        <v>0</v>
      </c>
      <c r="N136" s="409">
        <f t="shared" si="38"/>
        <v>0</v>
      </c>
      <c r="O136" s="348">
        <f t="shared" si="38"/>
        <v>0</v>
      </c>
      <c r="P136" s="270">
        <f t="shared" si="33"/>
        <v>0</v>
      </c>
    </row>
    <row r="137" spans="1:16" s="82" customFormat="1" ht="19.5" thickBot="1">
      <c r="A137" s="74"/>
      <c r="B137" s="75"/>
      <c r="C137" s="76" t="s">
        <v>18</v>
      </c>
      <c r="D137" s="389">
        <f>D134+D124+D100</f>
        <v>410549.38699999993</v>
      </c>
      <c r="E137" s="193">
        <f aca="true" t="shared" si="39" ref="E137:O137">E134+E124+E100</f>
        <v>369881.35500000004</v>
      </c>
      <c r="F137" s="396">
        <f t="shared" si="39"/>
        <v>375262.951</v>
      </c>
      <c r="G137" s="193">
        <f t="shared" si="39"/>
        <v>367379.84099999996</v>
      </c>
      <c r="H137" s="479">
        <f>H134+H124+H100</f>
        <v>449110.446</v>
      </c>
      <c r="I137" s="195">
        <f t="shared" si="39"/>
        <v>958261.7670000001</v>
      </c>
      <c r="J137" s="389">
        <f>J134+J124+J100</f>
        <v>1883516.6950000003</v>
      </c>
      <c r="K137" s="195">
        <f>K134+K124+K100</f>
        <v>1464726.4769999997</v>
      </c>
      <c r="L137" s="389">
        <f t="shared" si="39"/>
        <v>917032.9249999999</v>
      </c>
      <c r="M137" s="195">
        <f t="shared" si="39"/>
        <v>715697.2339999999</v>
      </c>
      <c r="N137" s="410">
        <f t="shared" si="39"/>
        <v>752278.5569999999</v>
      </c>
      <c r="O137" s="193">
        <f t="shared" si="39"/>
        <v>821542.923</v>
      </c>
      <c r="P137" s="271">
        <f t="shared" si="33"/>
        <v>9485240.558</v>
      </c>
    </row>
    <row r="138" spans="15:16" ht="18.75">
      <c r="O138" s="77"/>
      <c r="P138" s="78" t="s">
        <v>92</v>
      </c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2" horizontalDpi="600" verticalDpi="600" orientation="landscape" paperSize="12" scale="5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25" zoomScaleNormal="50" zoomScaleSheetLayoutView="2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45" customWidth="1"/>
    <col min="17" max="16384" width="9.00390625" style="46" customWidth="1"/>
  </cols>
  <sheetData>
    <row r="1" ht="18.75">
      <c r="B1" s="44" t="s">
        <v>0</v>
      </c>
    </row>
    <row r="2" spans="1:15" ht="19.5" thickBot="1">
      <c r="A2" s="12" t="s">
        <v>84</v>
      </c>
      <c r="B2" s="47"/>
      <c r="C2" s="12"/>
      <c r="O2" s="12" t="s">
        <v>90</v>
      </c>
    </row>
    <row r="3" spans="1:16" ht="18.75">
      <c r="A3" s="48"/>
      <c r="B3" s="49"/>
      <c r="C3" s="49"/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0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98"/>
      <c r="E4" s="198"/>
      <c r="F4" s="203"/>
      <c r="G4" s="198"/>
      <c r="H4" s="284"/>
      <c r="I4" s="250"/>
      <c r="J4" s="216"/>
      <c r="K4" s="198"/>
      <c r="L4" s="198"/>
      <c r="M4" s="220"/>
      <c r="N4" s="220"/>
      <c r="O4" s="198"/>
      <c r="P4" s="8">
        <f aca="true" t="shared" si="0" ref="P4:P35">SUM(D4:O4)</f>
        <v>0</v>
      </c>
    </row>
    <row r="5" spans="1:16" ht="18.75">
      <c r="A5" s="53" t="s">
        <v>17</v>
      </c>
      <c r="B5" s="489"/>
      <c r="C5" s="58" t="s">
        <v>18</v>
      </c>
      <c r="D5" s="199"/>
      <c r="E5" s="199"/>
      <c r="F5" s="204"/>
      <c r="G5" s="199"/>
      <c r="H5" s="285"/>
      <c r="I5" s="251"/>
      <c r="J5" s="217"/>
      <c r="K5" s="199"/>
      <c r="L5" s="199"/>
      <c r="M5" s="221"/>
      <c r="N5" s="221"/>
      <c r="O5" s="199"/>
      <c r="P5" s="9">
        <f t="shared" si="0"/>
        <v>0</v>
      </c>
    </row>
    <row r="6" spans="1:16" ht="18.75">
      <c r="A6" s="53" t="s">
        <v>19</v>
      </c>
      <c r="B6" s="56" t="s">
        <v>20</v>
      </c>
      <c r="C6" s="65" t="s">
        <v>16</v>
      </c>
      <c r="D6" s="198"/>
      <c r="E6" s="198"/>
      <c r="F6" s="203"/>
      <c r="G6" s="198"/>
      <c r="H6" s="286"/>
      <c r="I6" s="250"/>
      <c r="J6" s="216"/>
      <c r="K6" s="198"/>
      <c r="L6" s="198"/>
      <c r="M6" s="220"/>
      <c r="N6" s="220"/>
      <c r="O6" s="198"/>
      <c r="P6" s="8">
        <f t="shared" si="0"/>
        <v>0</v>
      </c>
    </row>
    <row r="7" spans="1:16" ht="18.75">
      <c r="A7" s="53" t="s">
        <v>21</v>
      </c>
      <c r="B7" s="58" t="s">
        <v>22</v>
      </c>
      <c r="C7" s="58" t="s">
        <v>18</v>
      </c>
      <c r="D7" s="199"/>
      <c r="E7" s="199"/>
      <c r="F7" s="204"/>
      <c r="G7" s="199"/>
      <c r="H7" s="285"/>
      <c r="I7" s="251"/>
      <c r="J7" s="217"/>
      <c r="K7" s="199"/>
      <c r="L7" s="199"/>
      <c r="M7" s="221"/>
      <c r="N7" s="221"/>
      <c r="O7" s="199"/>
      <c r="P7" s="9">
        <f t="shared" si="0"/>
        <v>0</v>
      </c>
    </row>
    <row r="8" spans="1:16" ht="18.75">
      <c r="A8" s="53" t="s">
        <v>23</v>
      </c>
      <c r="B8" s="486" t="s">
        <v>114</v>
      </c>
      <c r="C8" s="65" t="s">
        <v>16</v>
      </c>
      <c r="D8" s="1">
        <f aca="true" t="shared" si="1" ref="D8:H9">+D4+D6</f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aca="true" t="shared" si="2" ref="I8:O9">+I4+I6</f>
        <v>0</v>
      </c>
      <c r="J8" s="1">
        <f t="shared" si="2"/>
        <v>0</v>
      </c>
      <c r="K8" s="1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8">
        <f>SUM(D8:O8)</f>
        <v>0</v>
      </c>
    </row>
    <row r="9" spans="1:16" ht="18.75">
      <c r="A9" s="59"/>
      <c r="B9" s="487"/>
      <c r="C9" s="58" t="s">
        <v>18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9">
        <f>SUM(D9:O9)</f>
        <v>0</v>
      </c>
    </row>
    <row r="10" spans="1:16" ht="18.75">
      <c r="A10" s="482" t="s">
        <v>25</v>
      </c>
      <c r="B10" s="483"/>
      <c r="C10" s="65" t="s">
        <v>16</v>
      </c>
      <c r="D10" s="198"/>
      <c r="E10" s="198"/>
      <c r="F10" s="203"/>
      <c r="G10" s="198"/>
      <c r="H10" s="284"/>
      <c r="I10" s="250"/>
      <c r="J10" s="216"/>
      <c r="K10" s="198"/>
      <c r="L10" s="198"/>
      <c r="M10" s="220"/>
      <c r="N10" s="220"/>
      <c r="O10" s="198"/>
      <c r="P10" s="8">
        <f t="shared" si="0"/>
        <v>0</v>
      </c>
    </row>
    <row r="11" spans="1:16" ht="18.75">
      <c r="A11" s="484"/>
      <c r="B11" s="485"/>
      <c r="C11" s="58" t="s">
        <v>18</v>
      </c>
      <c r="D11" s="199"/>
      <c r="E11" s="199"/>
      <c r="F11" s="204"/>
      <c r="G11" s="199"/>
      <c r="H11" s="285"/>
      <c r="I11" s="251"/>
      <c r="J11" s="217"/>
      <c r="K11" s="199"/>
      <c r="L11" s="199"/>
      <c r="M11" s="221"/>
      <c r="N11" s="221"/>
      <c r="O11" s="199"/>
      <c r="P11" s="9">
        <f t="shared" si="0"/>
        <v>0</v>
      </c>
    </row>
    <row r="12" spans="1:16" ht="18.75">
      <c r="A12" s="60"/>
      <c r="B12" s="488" t="s">
        <v>26</v>
      </c>
      <c r="C12" s="65" t="s">
        <v>16</v>
      </c>
      <c r="D12" s="198"/>
      <c r="E12" s="198"/>
      <c r="F12" s="203"/>
      <c r="G12" s="198"/>
      <c r="H12" s="212"/>
      <c r="I12" s="198"/>
      <c r="J12" s="216"/>
      <c r="K12" s="198"/>
      <c r="L12" s="198"/>
      <c r="M12" s="220"/>
      <c r="N12" s="220"/>
      <c r="O12" s="198"/>
      <c r="P12" s="8">
        <f t="shared" si="0"/>
        <v>0</v>
      </c>
    </row>
    <row r="13" spans="1:16" ht="18.75">
      <c r="A13" s="53" t="s">
        <v>0</v>
      </c>
      <c r="B13" s="489"/>
      <c r="C13" s="58" t="s">
        <v>18</v>
      </c>
      <c r="D13" s="199"/>
      <c r="E13" s="199"/>
      <c r="F13" s="204"/>
      <c r="G13" s="199"/>
      <c r="H13" s="213"/>
      <c r="I13" s="199"/>
      <c r="J13" s="217"/>
      <c r="K13" s="199"/>
      <c r="L13" s="199"/>
      <c r="M13" s="221"/>
      <c r="N13" s="221"/>
      <c r="O13" s="199"/>
      <c r="P13" s="9">
        <f t="shared" si="0"/>
        <v>0</v>
      </c>
    </row>
    <row r="14" spans="1:16" ht="18.75">
      <c r="A14" s="53" t="s">
        <v>27</v>
      </c>
      <c r="B14" s="488" t="s">
        <v>28</v>
      </c>
      <c r="C14" s="65" t="s">
        <v>16</v>
      </c>
      <c r="D14" s="198"/>
      <c r="E14" s="198"/>
      <c r="F14" s="203"/>
      <c r="G14" s="198"/>
      <c r="H14" s="212"/>
      <c r="I14" s="198"/>
      <c r="J14" s="216"/>
      <c r="K14" s="198"/>
      <c r="L14" s="198"/>
      <c r="M14" s="220"/>
      <c r="N14" s="220"/>
      <c r="O14" s="198"/>
      <c r="P14" s="8">
        <f t="shared" si="0"/>
        <v>0</v>
      </c>
    </row>
    <row r="15" spans="1:16" ht="18.75">
      <c r="A15" s="53" t="s">
        <v>0</v>
      </c>
      <c r="B15" s="489"/>
      <c r="C15" s="58" t="s">
        <v>18</v>
      </c>
      <c r="D15" s="199"/>
      <c r="E15" s="199"/>
      <c r="F15" s="204"/>
      <c r="G15" s="199"/>
      <c r="H15" s="213"/>
      <c r="I15" s="199"/>
      <c r="J15" s="217"/>
      <c r="K15" s="199"/>
      <c r="L15" s="199"/>
      <c r="M15" s="221"/>
      <c r="N15" s="221"/>
      <c r="O15" s="199"/>
      <c r="P15" s="9">
        <f t="shared" si="0"/>
        <v>0</v>
      </c>
    </row>
    <row r="16" spans="1:16" ht="18.75">
      <c r="A16" s="53" t="s">
        <v>29</v>
      </c>
      <c r="B16" s="488" t="s">
        <v>30</v>
      </c>
      <c r="C16" s="65" t="s">
        <v>16</v>
      </c>
      <c r="D16" s="198"/>
      <c r="E16" s="198"/>
      <c r="F16" s="203"/>
      <c r="G16" s="198"/>
      <c r="H16" s="212"/>
      <c r="I16" s="198"/>
      <c r="J16" s="216"/>
      <c r="K16" s="198"/>
      <c r="L16" s="198"/>
      <c r="M16" s="220"/>
      <c r="N16" s="220"/>
      <c r="O16" s="198"/>
      <c r="P16" s="8">
        <f t="shared" si="0"/>
        <v>0</v>
      </c>
    </row>
    <row r="17" spans="1:16" ht="18.75">
      <c r="A17" s="60"/>
      <c r="B17" s="489"/>
      <c r="C17" s="58" t="s">
        <v>18</v>
      </c>
      <c r="D17" s="199"/>
      <c r="E17" s="199"/>
      <c r="F17" s="204"/>
      <c r="G17" s="199"/>
      <c r="H17" s="213"/>
      <c r="I17" s="199"/>
      <c r="J17" s="217"/>
      <c r="K17" s="199"/>
      <c r="L17" s="199"/>
      <c r="M17" s="221"/>
      <c r="N17" s="221"/>
      <c r="O17" s="199"/>
      <c r="P17" s="9">
        <f t="shared" si="0"/>
        <v>0</v>
      </c>
    </row>
    <row r="18" spans="1:16" ht="18.75">
      <c r="A18" s="53" t="s">
        <v>31</v>
      </c>
      <c r="B18" s="56" t="s">
        <v>108</v>
      </c>
      <c r="C18" s="65" t="s">
        <v>16</v>
      </c>
      <c r="D18" s="198"/>
      <c r="E18" s="198"/>
      <c r="F18" s="203"/>
      <c r="G18" s="198"/>
      <c r="H18" s="212"/>
      <c r="I18" s="198"/>
      <c r="J18" s="216"/>
      <c r="K18" s="198"/>
      <c r="L18" s="198"/>
      <c r="M18" s="220"/>
      <c r="N18" s="220"/>
      <c r="O18" s="198"/>
      <c r="P18" s="8">
        <f t="shared" si="0"/>
        <v>0</v>
      </c>
    </row>
    <row r="19" spans="1:16" ht="18.75">
      <c r="A19" s="60"/>
      <c r="B19" s="58" t="s">
        <v>109</v>
      </c>
      <c r="C19" s="58" t="s">
        <v>18</v>
      </c>
      <c r="D19" s="199"/>
      <c r="E19" s="199"/>
      <c r="F19" s="204"/>
      <c r="G19" s="199"/>
      <c r="H19" s="213"/>
      <c r="I19" s="199"/>
      <c r="J19" s="217"/>
      <c r="K19" s="199"/>
      <c r="L19" s="199"/>
      <c r="M19" s="221"/>
      <c r="N19" s="221"/>
      <c r="O19" s="199"/>
      <c r="P19" s="9">
        <f t="shared" si="0"/>
        <v>0</v>
      </c>
    </row>
    <row r="20" spans="1:16" ht="18.75">
      <c r="A20" s="53" t="s">
        <v>23</v>
      </c>
      <c r="B20" s="488" t="s">
        <v>32</v>
      </c>
      <c r="C20" s="65" t="s">
        <v>16</v>
      </c>
      <c r="D20" s="198"/>
      <c r="E20" s="198"/>
      <c r="F20" s="203"/>
      <c r="G20" s="198"/>
      <c r="H20" s="212"/>
      <c r="I20" s="198"/>
      <c r="J20" s="216"/>
      <c r="K20" s="198"/>
      <c r="L20" s="198"/>
      <c r="M20" s="220"/>
      <c r="N20" s="220"/>
      <c r="O20" s="198"/>
      <c r="P20" s="8">
        <f t="shared" si="0"/>
        <v>0</v>
      </c>
    </row>
    <row r="21" spans="1:16" ht="18.75">
      <c r="A21" s="60"/>
      <c r="B21" s="489"/>
      <c r="C21" s="58" t="s">
        <v>18</v>
      </c>
      <c r="D21" s="199"/>
      <c r="E21" s="199"/>
      <c r="F21" s="204"/>
      <c r="G21" s="199"/>
      <c r="H21" s="213"/>
      <c r="I21" s="199"/>
      <c r="J21" s="217"/>
      <c r="K21" s="199"/>
      <c r="L21" s="199"/>
      <c r="M21" s="221"/>
      <c r="N21" s="221"/>
      <c r="O21" s="199"/>
      <c r="P21" s="9">
        <f t="shared" si="0"/>
        <v>0</v>
      </c>
    </row>
    <row r="22" spans="1:16" ht="18.75">
      <c r="A22" s="60"/>
      <c r="B22" s="486" t="s">
        <v>114</v>
      </c>
      <c r="C22" s="65" t="s">
        <v>16</v>
      </c>
      <c r="D22" s="1">
        <f aca="true" t="shared" si="3" ref="D22:H23">+D12+D14+D16+D18+D20</f>
        <v>0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1">
        <f aca="true" t="shared" si="4" ref="I22:O23">+I12+I14+I16+I18+I20</f>
        <v>0</v>
      </c>
      <c r="J22" s="1">
        <f t="shared" si="4"/>
        <v>0</v>
      </c>
      <c r="K22" s="1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8">
        <f>SUM(D22:O22)</f>
        <v>0</v>
      </c>
    </row>
    <row r="23" spans="1:16" ht="18.75">
      <c r="A23" s="59"/>
      <c r="B23" s="487"/>
      <c r="C23" s="58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  <c r="J23" s="2">
        <f t="shared" si="4"/>
        <v>0</v>
      </c>
      <c r="K23" s="2">
        <f>+K13+K15+K17+K19+K21</f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 t="shared" si="4"/>
        <v>0</v>
      </c>
      <c r="P23" s="9">
        <f>SUM(D23:O23)</f>
        <v>0</v>
      </c>
    </row>
    <row r="24" spans="1:16" ht="18.75">
      <c r="A24" s="53" t="s">
        <v>0</v>
      </c>
      <c r="B24" s="488" t="s">
        <v>33</v>
      </c>
      <c r="C24" s="65" t="s">
        <v>16</v>
      </c>
      <c r="D24" s="198"/>
      <c r="E24" s="198"/>
      <c r="F24" s="203"/>
      <c r="G24" s="198"/>
      <c r="H24" s="212"/>
      <c r="I24" s="198"/>
      <c r="J24" s="216"/>
      <c r="K24" s="198"/>
      <c r="L24" s="198"/>
      <c r="M24" s="220"/>
      <c r="N24" s="220"/>
      <c r="O24" s="198"/>
      <c r="P24" s="8">
        <f t="shared" si="0"/>
        <v>0</v>
      </c>
    </row>
    <row r="25" spans="1:16" ht="18.75">
      <c r="A25" s="53" t="s">
        <v>34</v>
      </c>
      <c r="B25" s="489"/>
      <c r="C25" s="58" t="s">
        <v>18</v>
      </c>
      <c r="D25" s="199"/>
      <c r="E25" s="199"/>
      <c r="F25" s="204"/>
      <c r="G25" s="199"/>
      <c r="H25" s="213"/>
      <c r="I25" s="199"/>
      <c r="J25" s="217"/>
      <c r="K25" s="199"/>
      <c r="L25" s="199"/>
      <c r="M25" s="221"/>
      <c r="N25" s="221"/>
      <c r="O25" s="199"/>
      <c r="P25" s="9">
        <f t="shared" si="0"/>
        <v>0</v>
      </c>
    </row>
    <row r="26" spans="1:16" ht="18.75">
      <c r="A26" s="53" t="s">
        <v>35</v>
      </c>
      <c r="B26" s="56" t="s">
        <v>20</v>
      </c>
      <c r="C26" s="65" t="s">
        <v>16</v>
      </c>
      <c r="D26" s="198"/>
      <c r="E26" s="198"/>
      <c r="F26" s="203"/>
      <c r="G26" s="198"/>
      <c r="H26" s="212"/>
      <c r="I26" s="198"/>
      <c r="J26" s="216"/>
      <c r="K26" s="198"/>
      <c r="L26" s="198"/>
      <c r="M26" s="220"/>
      <c r="N26" s="220"/>
      <c r="O26" s="198"/>
      <c r="P26" s="8">
        <f t="shared" si="0"/>
        <v>0</v>
      </c>
    </row>
    <row r="27" spans="1:16" ht="18.75">
      <c r="A27" s="53" t="s">
        <v>36</v>
      </c>
      <c r="B27" s="58" t="s">
        <v>110</v>
      </c>
      <c r="C27" s="58" t="s">
        <v>18</v>
      </c>
      <c r="D27" s="199"/>
      <c r="E27" s="199"/>
      <c r="F27" s="204"/>
      <c r="G27" s="199"/>
      <c r="H27" s="213"/>
      <c r="I27" s="199"/>
      <c r="J27" s="217"/>
      <c r="K27" s="199"/>
      <c r="L27" s="199"/>
      <c r="M27" s="221"/>
      <c r="N27" s="221"/>
      <c r="O27" s="199"/>
      <c r="P27" s="9">
        <f t="shared" si="0"/>
        <v>0</v>
      </c>
    </row>
    <row r="28" spans="1:16" ht="18.75">
      <c r="A28" s="53" t="s">
        <v>23</v>
      </c>
      <c r="B28" s="486" t="s">
        <v>114</v>
      </c>
      <c r="C28" s="65" t="s">
        <v>16</v>
      </c>
      <c r="D28" s="1">
        <f aca="true" t="shared" si="5" ref="D28:H29">+D24+D26</f>
        <v>0</v>
      </c>
      <c r="E28" s="1">
        <f t="shared" si="5"/>
        <v>0</v>
      </c>
      <c r="F28" s="1">
        <f t="shared" si="5"/>
        <v>0</v>
      </c>
      <c r="G28" s="1">
        <f t="shared" si="5"/>
        <v>0</v>
      </c>
      <c r="H28" s="1">
        <f t="shared" si="5"/>
        <v>0</v>
      </c>
      <c r="I28" s="1">
        <f aca="true" t="shared" si="6" ref="I28:O29">+I24+I26</f>
        <v>0</v>
      </c>
      <c r="J28" s="1">
        <f>+J24+J26</f>
        <v>0</v>
      </c>
      <c r="K28" s="1">
        <f t="shared" si="6"/>
        <v>0</v>
      </c>
      <c r="L28" s="5">
        <f t="shared" si="6"/>
        <v>0</v>
      </c>
      <c r="M28" s="5">
        <f t="shared" si="6"/>
        <v>0</v>
      </c>
      <c r="N28" s="5">
        <f t="shared" si="6"/>
        <v>0</v>
      </c>
      <c r="O28" s="5">
        <f t="shared" si="6"/>
        <v>0</v>
      </c>
      <c r="P28" s="8">
        <f>SUM(D28:O28)</f>
        <v>0</v>
      </c>
    </row>
    <row r="29" spans="1:16" ht="18.75">
      <c r="A29" s="59"/>
      <c r="B29" s="487"/>
      <c r="C29" s="58" t="s">
        <v>18</v>
      </c>
      <c r="D29" s="2">
        <f t="shared" si="5"/>
        <v>0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6"/>
        <v>0</v>
      </c>
      <c r="J29" s="2">
        <f>+J25+J27</f>
        <v>0</v>
      </c>
      <c r="K29" s="2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9">
        <f>SUM(D29:O29)</f>
        <v>0</v>
      </c>
    </row>
    <row r="30" spans="1:16" ht="18.75">
      <c r="A30" s="53" t="s">
        <v>0</v>
      </c>
      <c r="B30" s="488" t="s">
        <v>37</v>
      </c>
      <c r="C30" s="65" t="s">
        <v>16</v>
      </c>
      <c r="D30" s="198"/>
      <c r="E30" s="198"/>
      <c r="F30" s="203"/>
      <c r="G30" s="198"/>
      <c r="H30" s="212"/>
      <c r="I30" s="198"/>
      <c r="J30" s="216"/>
      <c r="K30" s="198"/>
      <c r="L30" s="198"/>
      <c r="M30" s="220"/>
      <c r="N30" s="220"/>
      <c r="O30" s="198"/>
      <c r="P30" s="8">
        <f t="shared" si="0"/>
        <v>0</v>
      </c>
    </row>
    <row r="31" spans="1:16" ht="18.75">
      <c r="A31" s="53" t="s">
        <v>38</v>
      </c>
      <c r="B31" s="489"/>
      <c r="C31" s="58" t="s">
        <v>18</v>
      </c>
      <c r="D31" s="199"/>
      <c r="E31" s="199"/>
      <c r="F31" s="204"/>
      <c r="G31" s="199"/>
      <c r="H31" s="213"/>
      <c r="I31" s="199"/>
      <c r="J31" s="217"/>
      <c r="K31" s="199"/>
      <c r="L31" s="199"/>
      <c r="M31" s="221"/>
      <c r="N31" s="221"/>
      <c r="O31" s="199"/>
      <c r="P31" s="9">
        <f t="shared" si="0"/>
        <v>0</v>
      </c>
    </row>
    <row r="32" spans="1:16" ht="18.75">
      <c r="A32" s="53" t="s">
        <v>0</v>
      </c>
      <c r="B32" s="488" t="s">
        <v>39</v>
      </c>
      <c r="C32" s="65" t="s">
        <v>16</v>
      </c>
      <c r="D32" s="198"/>
      <c r="E32" s="198"/>
      <c r="F32" s="203"/>
      <c r="G32" s="198"/>
      <c r="H32" s="212"/>
      <c r="I32" s="198"/>
      <c r="J32" s="216"/>
      <c r="K32" s="198"/>
      <c r="L32" s="198"/>
      <c r="M32" s="220"/>
      <c r="N32" s="220"/>
      <c r="O32" s="198"/>
      <c r="P32" s="8">
        <f t="shared" si="0"/>
        <v>0</v>
      </c>
    </row>
    <row r="33" spans="1:16" ht="18.75">
      <c r="A33" s="53" t="s">
        <v>40</v>
      </c>
      <c r="B33" s="489"/>
      <c r="C33" s="58" t="s">
        <v>18</v>
      </c>
      <c r="D33" s="199"/>
      <c r="E33" s="199"/>
      <c r="F33" s="204"/>
      <c r="G33" s="199"/>
      <c r="H33" s="213"/>
      <c r="I33" s="199"/>
      <c r="J33" s="217"/>
      <c r="K33" s="199"/>
      <c r="L33" s="199"/>
      <c r="M33" s="221"/>
      <c r="N33" s="221"/>
      <c r="O33" s="199"/>
      <c r="P33" s="9">
        <f t="shared" si="0"/>
        <v>0</v>
      </c>
    </row>
    <row r="34" spans="1:16" ht="18.75">
      <c r="A34" s="60"/>
      <c r="B34" s="56" t="s">
        <v>20</v>
      </c>
      <c r="C34" s="65" t="s">
        <v>16</v>
      </c>
      <c r="D34" s="198"/>
      <c r="E34" s="198"/>
      <c r="F34" s="203"/>
      <c r="G34" s="198"/>
      <c r="H34" s="212"/>
      <c r="I34" s="198"/>
      <c r="J34" s="216"/>
      <c r="K34" s="198"/>
      <c r="L34" s="198"/>
      <c r="M34" s="220"/>
      <c r="N34" s="220"/>
      <c r="O34" s="198"/>
      <c r="P34" s="8">
        <f t="shared" si="0"/>
        <v>0</v>
      </c>
    </row>
    <row r="35" spans="1:16" ht="18.75">
      <c r="A35" s="53" t="s">
        <v>23</v>
      </c>
      <c r="B35" s="58" t="s">
        <v>111</v>
      </c>
      <c r="C35" s="58" t="s">
        <v>18</v>
      </c>
      <c r="D35" s="199"/>
      <c r="E35" s="199"/>
      <c r="F35" s="204"/>
      <c r="G35" s="199"/>
      <c r="H35" s="213"/>
      <c r="I35" s="199"/>
      <c r="J35" s="217"/>
      <c r="K35" s="199"/>
      <c r="L35" s="199"/>
      <c r="M35" s="221"/>
      <c r="N35" s="221"/>
      <c r="O35" s="199"/>
      <c r="P35" s="9">
        <f t="shared" si="0"/>
        <v>0</v>
      </c>
    </row>
    <row r="36" spans="1:16" ht="18.75">
      <c r="A36" s="60"/>
      <c r="B36" s="486" t="s">
        <v>107</v>
      </c>
      <c r="C36" s="65" t="s">
        <v>16</v>
      </c>
      <c r="D36" s="1">
        <f aca="true" t="shared" si="7" ref="D36:H37">+D30+D32+D34</f>
        <v>0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1">
        <f aca="true" t="shared" si="8" ref="I36:N37">+I30+I32+I34</f>
        <v>0</v>
      </c>
      <c r="J36" s="1">
        <f>+J30+J32+J34</f>
        <v>0</v>
      </c>
      <c r="K36" s="1">
        <f t="shared" si="8"/>
        <v>0</v>
      </c>
      <c r="L36" s="5">
        <f t="shared" si="8"/>
        <v>0</v>
      </c>
      <c r="M36" s="5">
        <f t="shared" si="8"/>
        <v>0</v>
      </c>
      <c r="N36" s="5">
        <f t="shared" si="8"/>
        <v>0</v>
      </c>
      <c r="O36" s="5">
        <f>+O30+O32+O34</f>
        <v>0</v>
      </c>
      <c r="P36" s="8">
        <f>SUM(D36:O36)</f>
        <v>0</v>
      </c>
    </row>
    <row r="37" spans="1:16" ht="18.75">
      <c r="A37" s="59"/>
      <c r="B37" s="487"/>
      <c r="C37" s="58" t="s">
        <v>18</v>
      </c>
      <c r="D37" s="2">
        <f t="shared" si="7"/>
        <v>0</v>
      </c>
      <c r="E37" s="2">
        <f t="shared" si="7"/>
        <v>0</v>
      </c>
      <c r="F37" s="2">
        <f t="shared" si="7"/>
        <v>0</v>
      </c>
      <c r="G37" s="2">
        <f t="shared" si="7"/>
        <v>0</v>
      </c>
      <c r="H37" s="2">
        <f t="shared" si="7"/>
        <v>0</v>
      </c>
      <c r="I37" s="2">
        <f t="shared" si="8"/>
        <v>0</v>
      </c>
      <c r="J37" s="2">
        <f>+J31+J33+J35</f>
        <v>0</v>
      </c>
      <c r="K37" s="2">
        <f t="shared" si="8"/>
        <v>0</v>
      </c>
      <c r="L37" s="41">
        <f t="shared" si="8"/>
        <v>0</v>
      </c>
      <c r="M37" s="41">
        <f t="shared" si="8"/>
        <v>0</v>
      </c>
      <c r="N37" s="41">
        <f t="shared" si="8"/>
        <v>0</v>
      </c>
      <c r="O37" s="41">
        <f>+O31+O33+O35</f>
        <v>0</v>
      </c>
      <c r="P37" s="9">
        <f>SUM(D37:O37)</f>
        <v>0</v>
      </c>
    </row>
    <row r="38" spans="1:16" ht="18.75">
      <c r="A38" s="482" t="s">
        <v>41</v>
      </c>
      <c r="B38" s="483"/>
      <c r="C38" s="65" t="s">
        <v>16</v>
      </c>
      <c r="D38" s="198"/>
      <c r="E38" s="198"/>
      <c r="F38" s="203"/>
      <c r="G38" s="198"/>
      <c r="H38" s="212"/>
      <c r="I38" s="198"/>
      <c r="J38" s="216"/>
      <c r="K38" s="198"/>
      <c r="L38" s="198"/>
      <c r="M38" s="220"/>
      <c r="N38" s="220"/>
      <c r="O38" s="198"/>
      <c r="P38" s="8">
        <f aca="true" t="shared" si="9" ref="P38:P67">SUM(D38:O38)</f>
        <v>0</v>
      </c>
    </row>
    <row r="39" spans="1:16" ht="18.75">
      <c r="A39" s="484"/>
      <c r="B39" s="485"/>
      <c r="C39" s="58" t="s">
        <v>18</v>
      </c>
      <c r="D39" s="199"/>
      <c r="E39" s="199"/>
      <c r="F39" s="204"/>
      <c r="G39" s="199"/>
      <c r="H39" s="213"/>
      <c r="I39" s="199"/>
      <c r="J39" s="217"/>
      <c r="K39" s="199"/>
      <c r="L39" s="199"/>
      <c r="M39" s="221"/>
      <c r="N39" s="221"/>
      <c r="O39" s="199"/>
      <c r="P39" s="9">
        <f t="shared" si="9"/>
        <v>0</v>
      </c>
    </row>
    <row r="40" spans="1:16" ht="18.75">
      <c r="A40" s="482" t="s">
        <v>42</v>
      </c>
      <c r="B40" s="483"/>
      <c r="C40" s="65" t="s">
        <v>16</v>
      </c>
      <c r="D40" s="198"/>
      <c r="E40" s="198"/>
      <c r="F40" s="203"/>
      <c r="G40" s="198"/>
      <c r="H40" s="212"/>
      <c r="I40" s="198"/>
      <c r="J40" s="216"/>
      <c r="K40" s="198"/>
      <c r="L40" s="198"/>
      <c r="M40" s="220"/>
      <c r="N40" s="220"/>
      <c r="O40" s="198"/>
      <c r="P40" s="8">
        <f t="shared" si="9"/>
        <v>0</v>
      </c>
    </row>
    <row r="41" spans="1:16" ht="18.75">
      <c r="A41" s="484"/>
      <c r="B41" s="485"/>
      <c r="C41" s="58" t="s">
        <v>18</v>
      </c>
      <c r="D41" s="199"/>
      <c r="E41" s="199"/>
      <c r="F41" s="204"/>
      <c r="G41" s="199"/>
      <c r="H41" s="213"/>
      <c r="I41" s="199"/>
      <c r="J41" s="217"/>
      <c r="K41" s="199"/>
      <c r="L41" s="199"/>
      <c r="M41" s="221"/>
      <c r="N41" s="221"/>
      <c r="O41" s="199"/>
      <c r="P41" s="9">
        <f t="shared" si="9"/>
        <v>0</v>
      </c>
    </row>
    <row r="42" spans="1:16" ht="18.75">
      <c r="A42" s="482" t="s">
        <v>43</v>
      </c>
      <c r="B42" s="483"/>
      <c r="C42" s="65" t="s">
        <v>16</v>
      </c>
      <c r="D42" s="198"/>
      <c r="E42" s="198"/>
      <c r="F42" s="203"/>
      <c r="G42" s="198"/>
      <c r="H42" s="212"/>
      <c r="I42" s="198"/>
      <c r="J42" s="216"/>
      <c r="K42" s="198"/>
      <c r="L42" s="198"/>
      <c r="M42" s="220"/>
      <c r="N42" s="220"/>
      <c r="O42" s="198"/>
      <c r="P42" s="8">
        <f t="shared" si="9"/>
        <v>0</v>
      </c>
    </row>
    <row r="43" spans="1:16" ht="18.75">
      <c r="A43" s="484"/>
      <c r="B43" s="485"/>
      <c r="C43" s="58" t="s">
        <v>18</v>
      </c>
      <c r="D43" s="199"/>
      <c r="E43" s="199"/>
      <c r="F43" s="204"/>
      <c r="G43" s="211"/>
      <c r="H43" s="213"/>
      <c r="I43" s="199"/>
      <c r="J43" s="217"/>
      <c r="K43" s="199"/>
      <c r="L43" s="199"/>
      <c r="M43" s="221"/>
      <c r="N43" s="221"/>
      <c r="O43" s="199"/>
      <c r="P43" s="9">
        <f t="shared" si="9"/>
        <v>0</v>
      </c>
    </row>
    <row r="44" spans="1:16" ht="18.75">
      <c r="A44" s="482" t="s">
        <v>44</v>
      </c>
      <c r="B44" s="483"/>
      <c r="C44" s="65" t="s">
        <v>16</v>
      </c>
      <c r="D44" s="198"/>
      <c r="E44" s="198"/>
      <c r="F44" s="203"/>
      <c r="G44" s="210"/>
      <c r="H44" s="212"/>
      <c r="I44" s="198"/>
      <c r="J44" s="216"/>
      <c r="K44" s="198"/>
      <c r="L44" s="198"/>
      <c r="M44" s="220"/>
      <c r="N44" s="220"/>
      <c r="O44" s="198"/>
      <c r="P44" s="8">
        <f t="shared" si="9"/>
        <v>0</v>
      </c>
    </row>
    <row r="45" spans="1:16" ht="18.75">
      <c r="A45" s="484"/>
      <c r="B45" s="485"/>
      <c r="C45" s="58" t="s">
        <v>18</v>
      </c>
      <c r="D45" s="199"/>
      <c r="E45" s="199"/>
      <c r="F45" s="204"/>
      <c r="G45" s="199"/>
      <c r="H45" s="213"/>
      <c r="I45" s="199"/>
      <c r="J45" s="217"/>
      <c r="K45" s="199"/>
      <c r="L45" s="199"/>
      <c r="M45" s="221"/>
      <c r="N45" s="221"/>
      <c r="O45" s="199"/>
      <c r="P45" s="9">
        <f t="shared" si="9"/>
        <v>0</v>
      </c>
    </row>
    <row r="46" spans="1:16" ht="18.75">
      <c r="A46" s="482" t="s">
        <v>45</v>
      </c>
      <c r="B46" s="483"/>
      <c r="C46" s="65" t="s">
        <v>16</v>
      </c>
      <c r="D46" s="198"/>
      <c r="E46" s="198"/>
      <c r="F46" s="203"/>
      <c r="G46" s="198"/>
      <c r="H46" s="212"/>
      <c r="I46" s="198"/>
      <c r="J46" s="216"/>
      <c r="K46" s="198"/>
      <c r="L46" s="198"/>
      <c r="M46" s="220"/>
      <c r="N46" s="220"/>
      <c r="O46" s="198"/>
      <c r="P46" s="8">
        <f t="shared" si="9"/>
        <v>0</v>
      </c>
    </row>
    <row r="47" spans="1:16" ht="18.75">
      <c r="A47" s="484"/>
      <c r="B47" s="485"/>
      <c r="C47" s="58" t="s">
        <v>18</v>
      </c>
      <c r="D47" s="199"/>
      <c r="E47" s="199"/>
      <c r="F47" s="204"/>
      <c r="G47" s="199"/>
      <c r="H47" s="213"/>
      <c r="I47" s="199"/>
      <c r="J47" s="217"/>
      <c r="K47" s="199"/>
      <c r="L47" s="199"/>
      <c r="M47" s="221"/>
      <c r="N47" s="221"/>
      <c r="O47" s="199"/>
      <c r="P47" s="9">
        <f t="shared" si="9"/>
        <v>0</v>
      </c>
    </row>
    <row r="48" spans="1:16" ht="18.75">
      <c r="A48" s="482" t="s">
        <v>46</v>
      </c>
      <c r="B48" s="483"/>
      <c r="C48" s="65" t="s">
        <v>16</v>
      </c>
      <c r="D48" s="198"/>
      <c r="E48" s="198"/>
      <c r="F48" s="203"/>
      <c r="G48" s="198"/>
      <c r="H48" s="212"/>
      <c r="I48" s="198"/>
      <c r="J48" s="216"/>
      <c r="K48" s="198"/>
      <c r="L48" s="198"/>
      <c r="M48" s="220"/>
      <c r="N48" s="220"/>
      <c r="O48" s="198"/>
      <c r="P48" s="8">
        <f t="shared" si="9"/>
        <v>0</v>
      </c>
    </row>
    <row r="49" spans="1:16" ht="18.75">
      <c r="A49" s="484"/>
      <c r="B49" s="485"/>
      <c r="C49" s="58" t="s">
        <v>18</v>
      </c>
      <c r="D49" s="199"/>
      <c r="E49" s="199"/>
      <c r="F49" s="204"/>
      <c r="G49" s="199"/>
      <c r="H49" s="213"/>
      <c r="I49" s="199"/>
      <c r="J49" s="217"/>
      <c r="K49" s="199"/>
      <c r="L49" s="199"/>
      <c r="M49" s="221"/>
      <c r="N49" s="221"/>
      <c r="O49" s="199"/>
      <c r="P49" s="9">
        <f t="shared" si="9"/>
        <v>0</v>
      </c>
    </row>
    <row r="50" spans="1:16" ht="18.75">
      <c r="A50" s="482" t="s">
        <v>47</v>
      </c>
      <c r="B50" s="483"/>
      <c r="C50" s="65" t="s">
        <v>16</v>
      </c>
      <c r="D50" s="198"/>
      <c r="E50" s="198"/>
      <c r="F50" s="203"/>
      <c r="G50" s="198"/>
      <c r="H50" s="212"/>
      <c r="I50" s="198"/>
      <c r="J50" s="216"/>
      <c r="K50" s="198"/>
      <c r="L50" s="198"/>
      <c r="M50" s="220"/>
      <c r="N50" s="220"/>
      <c r="O50" s="198"/>
      <c r="P50" s="8">
        <f t="shared" si="9"/>
        <v>0</v>
      </c>
    </row>
    <row r="51" spans="1:16" ht="18.75">
      <c r="A51" s="484"/>
      <c r="B51" s="485"/>
      <c r="C51" s="58" t="s">
        <v>18</v>
      </c>
      <c r="D51" s="199"/>
      <c r="E51" s="199"/>
      <c r="F51" s="204"/>
      <c r="G51" s="199"/>
      <c r="H51" s="213"/>
      <c r="I51" s="199"/>
      <c r="J51" s="217"/>
      <c r="K51" s="199"/>
      <c r="L51" s="199"/>
      <c r="M51" s="221"/>
      <c r="N51" s="221"/>
      <c r="O51" s="199"/>
      <c r="P51" s="9">
        <f t="shared" si="9"/>
        <v>0</v>
      </c>
    </row>
    <row r="52" spans="1:16" ht="18.75">
      <c r="A52" s="482" t="s">
        <v>48</v>
      </c>
      <c r="B52" s="483"/>
      <c r="C52" s="65" t="s">
        <v>16</v>
      </c>
      <c r="D52" s="198"/>
      <c r="E52" s="198"/>
      <c r="F52" s="203"/>
      <c r="G52" s="198"/>
      <c r="H52" s="212"/>
      <c r="I52" s="198"/>
      <c r="J52" s="216"/>
      <c r="K52" s="198"/>
      <c r="L52" s="198"/>
      <c r="M52" s="220"/>
      <c r="N52" s="220"/>
      <c r="O52" s="198"/>
      <c r="P52" s="8">
        <f t="shared" si="9"/>
        <v>0</v>
      </c>
    </row>
    <row r="53" spans="1:16" ht="18.75">
      <c r="A53" s="484"/>
      <c r="B53" s="485"/>
      <c r="C53" s="58" t="s">
        <v>18</v>
      </c>
      <c r="D53" s="199"/>
      <c r="E53" s="199"/>
      <c r="F53" s="204"/>
      <c r="G53" s="199"/>
      <c r="H53" s="213"/>
      <c r="I53" s="199"/>
      <c r="J53" s="217"/>
      <c r="K53" s="199"/>
      <c r="L53" s="199"/>
      <c r="M53" s="221"/>
      <c r="N53" s="221"/>
      <c r="O53" s="199"/>
      <c r="P53" s="9">
        <f t="shared" si="9"/>
        <v>0</v>
      </c>
    </row>
    <row r="54" spans="1:16" ht="18.75">
      <c r="A54" s="53" t="s">
        <v>0</v>
      </c>
      <c r="B54" s="488" t="s">
        <v>132</v>
      </c>
      <c r="C54" s="65" t="s">
        <v>16</v>
      </c>
      <c r="D54" s="198"/>
      <c r="E54" s="198"/>
      <c r="F54" s="203"/>
      <c r="G54" s="198"/>
      <c r="H54" s="212"/>
      <c r="I54" s="198"/>
      <c r="J54" s="216"/>
      <c r="K54" s="198"/>
      <c r="L54" s="198"/>
      <c r="M54" s="220"/>
      <c r="N54" s="220"/>
      <c r="O54" s="198"/>
      <c r="P54" s="8">
        <f t="shared" si="9"/>
        <v>0</v>
      </c>
    </row>
    <row r="55" spans="1:16" ht="18.75">
      <c r="A55" s="53" t="s">
        <v>38</v>
      </c>
      <c r="B55" s="489"/>
      <c r="C55" s="58" t="s">
        <v>18</v>
      </c>
      <c r="D55" s="199"/>
      <c r="E55" s="199"/>
      <c r="F55" s="204"/>
      <c r="G55" s="199"/>
      <c r="H55" s="213"/>
      <c r="I55" s="199"/>
      <c r="J55" s="217"/>
      <c r="K55" s="199"/>
      <c r="L55" s="199"/>
      <c r="M55" s="221"/>
      <c r="N55" s="221"/>
      <c r="O55" s="199"/>
      <c r="P55" s="9">
        <f t="shared" si="9"/>
        <v>0</v>
      </c>
    </row>
    <row r="56" spans="1:16" ht="18.75">
      <c r="A56" s="53" t="s">
        <v>17</v>
      </c>
      <c r="B56" s="56" t="s">
        <v>20</v>
      </c>
      <c r="C56" s="65" t="s">
        <v>16</v>
      </c>
      <c r="D56" s="198"/>
      <c r="E56" s="198"/>
      <c r="F56" s="203"/>
      <c r="G56" s="198"/>
      <c r="H56" s="212"/>
      <c r="I56" s="198"/>
      <c r="J56" s="216"/>
      <c r="K56" s="198"/>
      <c r="L56" s="198"/>
      <c r="M56" s="220"/>
      <c r="N56" s="220"/>
      <c r="O56" s="198"/>
      <c r="P56" s="8">
        <f t="shared" si="9"/>
        <v>0</v>
      </c>
    </row>
    <row r="57" spans="1:16" ht="18.75">
      <c r="A57" s="53" t="s">
        <v>23</v>
      </c>
      <c r="B57" s="58" t="s">
        <v>113</v>
      </c>
      <c r="C57" s="58" t="s">
        <v>18</v>
      </c>
      <c r="D57" s="199"/>
      <c r="E57" s="199"/>
      <c r="F57" s="204"/>
      <c r="G57" s="199"/>
      <c r="H57" s="213"/>
      <c r="I57" s="199"/>
      <c r="J57" s="217"/>
      <c r="K57" s="199"/>
      <c r="L57" s="199"/>
      <c r="M57" s="221"/>
      <c r="N57" s="221"/>
      <c r="O57" s="199"/>
      <c r="P57" s="9">
        <f t="shared" si="9"/>
        <v>0</v>
      </c>
    </row>
    <row r="58" spans="1:16" ht="18.75">
      <c r="A58" s="60"/>
      <c r="B58" s="486" t="s">
        <v>107</v>
      </c>
      <c r="C58" s="65" t="s">
        <v>16</v>
      </c>
      <c r="D58" s="1">
        <f aca="true" t="shared" si="10" ref="D58:H59">+D54+D56</f>
        <v>0</v>
      </c>
      <c r="E58" s="1">
        <f t="shared" si="10"/>
        <v>0</v>
      </c>
      <c r="F58" s="1">
        <f t="shared" si="10"/>
        <v>0</v>
      </c>
      <c r="G58" s="1">
        <f t="shared" si="10"/>
        <v>0</v>
      </c>
      <c r="H58" s="1">
        <f t="shared" si="10"/>
        <v>0</v>
      </c>
      <c r="I58" s="1">
        <f aca="true" t="shared" si="11" ref="I58:O59">+I54+I56</f>
        <v>0</v>
      </c>
      <c r="J58" s="1">
        <f t="shared" si="11"/>
        <v>0</v>
      </c>
      <c r="K58" s="1">
        <f t="shared" si="11"/>
        <v>0</v>
      </c>
      <c r="L58" s="5">
        <f t="shared" si="11"/>
        <v>0</v>
      </c>
      <c r="M58" s="5">
        <f t="shared" si="11"/>
        <v>0</v>
      </c>
      <c r="N58" s="5">
        <f t="shared" si="11"/>
        <v>0</v>
      </c>
      <c r="O58" s="5">
        <f t="shared" si="11"/>
        <v>0</v>
      </c>
      <c r="P58" s="8">
        <f>SUM(D58:O58)</f>
        <v>0</v>
      </c>
    </row>
    <row r="59" spans="1:16" ht="18.75">
      <c r="A59" s="59"/>
      <c r="B59" s="487"/>
      <c r="C59" s="58" t="s">
        <v>18</v>
      </c>
      <c r="D59" s="2">
        <f t="shared" si="10"/>
        <v>0</v>
      </c>
      <c r="E59" s="2">
        <f t="shared" si="10"/>
        <v>0</v>
      </c>
      <c r="F59" s="2">
        <f t="shared" si="10"/>
        <v>0</v>
      </c>
      <c r="G59" s="2">
        <f t="shared" si="10"/>
        <v>0</v>
      </c>
      <c r="H59" s="2">
        <f t="shared" si="10"/>
        <v>0</v>
      </c>
      <c r="I59" s="2">
        <f t="shared" si="11"/>
        <v>0</v>
      </c>
      <c r="J59" s="2">
        <f t="shared" si="11"/>
        <v>0</v>
      </c>
      <c r="K59" s="2">
        <f t="shared" si="11"/>
        <v>0</v>
      </c>
      <c r="L59" s="41">
        <f t="shared" si="11"/>
        <v>0</v>
      </c>
      <c r="M59" s="41">
        <f t="shared" si="11"/>
        <v>0</v>
      </c>
      <c r="N59" s="41">
        <f t="shared" si="11"/>
        <v>0</v>
      </c>
      <c r="O59" s="41">
        <f t="shared" si="11"/>
        <v>0</v>
      </c>
      <c r="P59" s="9">
        <f>SUM(D59:O59)</f>
        <v>0</v>
      </c>
    </row>
    <row r="60" spans="1:16" ht="18.75">
      <c r="A60" s="53" t="s">
        <v>0</v>
      </c>
      <c r="B60" s="488" t="s">
        <v>115</v>
      </c>
      <c r="C60" s="65" t="s">
        <v>16</v>
      </c>
      <c r="D60" s="198"/>
      <c r="E60" s="198"/>
      <c r="F60" s="203"/>
      <c r="G60" s="198"/>
      <c r="H60" s="212"/>
      <c r="I60" s="198"/>
      <c r="J60" s="216"/>
      <c r="K60" s="198"/>
      <c r="L60" s="198"/>
      <c r="M60" s="220"/>
      <c r="N60" s="220"/>
      <c r="O60" s="198"/>
      <c r="P60" s="8">
        <f t="shared" si="9"/>
        <v>0</v>
      </c>
    </row>
    <row r="61" spans="1:16" ht="18.75">
      <c r="A61" s="53" t="s">
        <v>49</v>
      </c>
      <c r="B61" s="489"/>
      <c r="C61" s="58" t="s">
        <v>18</v>
      </c>
      <c r="D61" s="199"/>
      <c r="E61" s="199"/>
      <c r="F61" s="204"/>
      <c r="G61" s="199"/>
      <c r="H61" s="213"/>
      <c r="I61" s="199"/>
      <c r="J61" s="217"/>
      <c r="K61" s="199"/>
      <c r="L61" s="199"/>
      <c r="M61" s="221"/>
      <c r="N61" s="221"/>
      <c r="O61" s="199"/>
      <c r="P61" s="9">
        <f t="shared" si="9"/>
        <v>0</v>
      </c>
    </row>
    <row r="62" spans="1:16" ht="18.75">
      <c r="A62" s="53" t="s">
        <v>0</v>
      </c>
      <c r="B62" s="56" t="s">
        <v>50</v>
      </c>
      <c r="C62" s="65" t="s">
        <v>16</v>
      </c>
      <c r="D62" s="198"/>
      <c r="E62" s="198"/>
      <c r="F62" s="203"/>
      <c r="G62" s="198"/>
      <c r="H62" s="212"/>
      <c r="I62" s="198"/>
      <c r="J62" s="216"/>
      <c r="K62" s="198"/>
      <c r="L62" s="198"/>
      <c r="M62" s="220"/>
      <c r="N62" s="220"/>
      <c r="O62" s="198"/>
      <c r="P62" s="8">
        <f t="shared" si="9"/>
        <v>0</v>
      </c>
    </row>
    <row r="63" spans="1:16" ht="18.75">
      <c r="A63" s="53" t="s">
        <v>51</v>
      </c>
      <c r="B63" s="58" t="s">
        <v>116</v>
      </c>
      <c r="C63" s="58" t="s">
        <v>18</v>
      </c>
      <c r="D63" s="199"/>
      <c r="E63" s="199"/>
      <c r="F63" s="204"/>
      <c r="G63" s="199"/>
      <c r="H63" s="213"/>
      <c r="I63" s="199"/>
      <c r="J63" s="217"/>
      <c r="K63" s="199"/>
      <c r="L63" s="199"/>
      <c r="M63" s="221"/>
      <c r="N63" s="221"/>
      <c r="O63" s="199"/>
      <c r="P63" s="9">
        <f t="shared" si="9"/>
        <v>0</v>
      </c>
    </row>
    <row r="64" spans="1:16" ht="18.75">
      <c r="A64" s="53" t="s">
        <v>0</v>
      </c>
      <c r="B64" s="488" t="s">
        <v>53</v>
      </c>
      <c r="C64" s="65" t="s">
        <v>16</v>
      </c>
      <c r="D64" s="198"/>
      <c r="E64" s="198"/>
      <c r="F64" s="203"/>
      <c r="G64" s="198"/>
      <c r="H64" s="212"/>
      <c r="I64" s="198"/>
      <c r="J64" s="216"/>
      <c r="K64" s="198"/>
      <c r="L64" s="198"/>
      <c r="M64" s="220"/>
      <c r="N64" s="220"/>
      <c r="O64" s="198"/>
      <c r="P64" s="8">
        <f t="shared" si="9"/>
        <v>0</v>
      </c>
    </row>
    <row r="65" spans="1:16" ht="18.75">
      <c r="A65" s="53" t="s">
        <v>23</v>
      </c>
      <c r="B65" s="489"/>
      <c r="C65" s="58" t="s">
        <v>18</v>
      </c>
      <c r="D65" s="199"/>
      <c r="E65" s="199"/>
      <c r="F65" s="204"/>
      <c r="G65" s="199"/>
      <c r="H65" s="213"/>
      <c r="I65" s="199"/>
      <c r="J65" s="217"/>
      <c r="K65" s="199"/>
      <c r="L65" s="199"/>
      <c r="M65" s="221"/>
      <c r="N65" s="221"/>
      <c r="O65" s="199"/>
      <c r="P65" s="9">
        <f t="shared" si="9"/>
        <v>0</v>
      </c>
    </row>
    <row r="66" spans="1:16" ht="18.75">
      <c r="A66" s="60"/>
      <c r="B66" s="56" t="s">
        <v>20</v>
      </c>
      <c r="C66" s="65" t="s">
        <v>16</v>
      </c>
      <c r="D66" s="198"/>
      <c r="E66" s="198"/>
      <c r="F66" s="203"/>
      <c r="G66" s="198"/>
      <c r="H66" s="212"/>
      <c r="I66" s="198"/>
      <c r="J66" s="216"/>
      <c r="K66" s="198"/>
      <c r="L66" s="198"/>
      <c r="M66" s="220"/>
      <c r="N66" s="220"/>
      <c r="O66" s="198"/>
      <c r="P66" s="8">
        <f t="shared" si="9"/>
        <v>0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200"/>
      <c r="E67" s="200"/>
      <c r="F67" s="205"/>
      <c r="G67" s="200"/>
      <c r="H67" s="214"/>
      <c r="I67" s="200"/>
      <c r="J67" s="218"/>
      <c r="K67" s="200"/>
      <c r="L67" s="200"/>
      <c r="M67" s="222"/>
      <c r="N67" s="222"/>
      <c r="O67" s="200"/>
      <c r="P67" s="10">
        <f t="shared" si="9"/>
        <v>0</v>
      </c>
    </row>
    <row r="68" spans="4:16" ht="18.75">
      <c r="D68" s="116"/>
      <c r="E68" s="116"/>
      <c r="F68" s="119"/>
      <c r="G68" s="116"/>
      <c r="H68" s="116"/>
      <c r="I68" s="116"/>
      <c r="J68" s="116"/>
      <c r="K68" s="116"/>
      <c r="L68" s="116"/>
      <c r="M68" s="122"/>
      <c r="N68" s="122"/>
      <c r="O68" s="116"/>
      <c r="P68" s="11"/>
    </row>
    <row r="69" spans="1:16" ht="19.5" thickBot="1">
      <c r="A69" s="12" t="s">
        <v>84</v>
      </c>
      <c r="B69" s="47"/>
      <c r="C69" s="12"/>
      <c r="D69" s="193"/>
      <c r="E69" s="193"/>
      <c r="F69" s="194"/>
      <c r="G69" s="193"/>
      <c r="H69" s="193"/>
      <c r="I69" s="193"/>
      <c r="J69" s="193"/>
      <c r="K69" s="193"/>
      <c r="L69" s="193"/>
      <c r="M69" s="195"/>
      <c r="N69" s="195"/>
      <c r="O69" s="193"/>
      <c r="P69" s="12"/>
    </row>
    <row r="70" spans="1:16" ht="18.75">
      <c r="A70" s="59"/>
      <c r="B70" s="64"/>
      <c r="C70" s="64"/>
      <c r="D70" s="201" t="s">
        <v>225</v>
      </c>
      <c r="E70" s="201" t="s">
        <v>225</v>
      </c>
      <c r="F70" s="206" t="s">
        <v>225</v>
      </c>
      <c r="G70" s="277" t="s">
        <v>225</v>
      </c>
      <c r="H70" s="272" t="s">
        <v>225</v>
      </c>
      <c r="I70" s="201" t="s">
        <v>225</v>
      </c>
      <c r="J70" s="201" t="s">
        <v>225</v>
      </c>
      <c r="K70" s="201" t="s">
        <v>225</v>
      </c>
      <c r="L70" s="201" t="s">
        <v>225</v>
      </c>
      <c r="M70" s="223" t="s">
        <v>225</v>
      </c>
      <c r="N70" s="223" t="s">
        <v>225</v>
      </c>
      <c r="O70" s="201" t="s">
        <v>225</v>
      </c>
      <c r="P70" s="52" t="s">
        <v>14</v>
      </c>
    </row>
    <row r="71" spans="1:16" ht="18.75">
      <c r="A71" s="53" t="s">
        <v>49</v>
      </c>
      <c r="B71" s="486" t="s">
        <v>114</v>
      </c>
      <c r="C71" s="65" t="s">
        <v>16</v>
      </c>
      <c r="D71" s="1">
        <f aca="true" t="shared" si="12" ref="D71:I72">+D60+D62+D64+D66</f>
        <v>0</v>
      </c>
      <c r="E71" s="1">
        <f t="shared" si="12"/>
        <v>0</v>
      </c>
      <c r="F71" s="1">
        <f t="shared" si="12"/>
        <v>0</v>
      </c>
      <c r="G71" s="1">
        <f t="shared" si="12"/>
        <v>0</v>
      </c>
      <c r="H71" s="1">
        <f t="shared" si="12"/>
        <v>0</v>
      </c>
      <c r="I71" s="1">
        <f t="shared" si="12"/>
        <v>0</v>
      </c>
      <c r="J71" s="1">
        <f aca="true" t="shared" si="13" ref="J71:P72">+J60+J62+J64+J66</f>
        <v>0</v>
      </c>
      <c r="K71" s="1">
        <f t="shared" si="13"/>
        <v>0</v>
      </c>
      <c r="L71" s="5">
        <f t="shared" si="13"/>
        <v>0</v>
      </c>
      <c r="M71" s="5">
        <f t="shared" si="13"/>
        <v>0</v>
      </c>
      <c r="N71" s="5">
        <f t="shared" si="13"/>
        <v>0</v>
      </c>
      <c r="O71" s="5">
        <f t="shared" si="13"/>
        <v>0</v>
      </c>
      <c r="P71" s="8">
        <f t="shared" si="13"/>
        <v>0</v>
      </c>
    </row>
    <row r="72" spans="1:16" ht="18.75">
      <c r="A72" s="81" t="s">
        <v>51</v>
      </c>
      <c r="B72" s="487"/>
      <c r="C72" s="58" t="s">
        <v>18</v>
      </c>
      <c r="D72" s="2">
        <f t="shared" si="12"/>
        <v>0</v>
      </c>
      <c r="E72" s="2">
        <f t="shared" si="12"/>
        <v>0</v>
      </c>
      <c r="F72" s="2">
        <f t="shared" si="12"/>
        <v>0</v>
      </c>
      <c r="G72" s="2">
        <f t="shared" si="12"/>
        <v>0</v>
      </c>
      <c r="H72" s="2">
        <f t="shared" si="12"/>
        <v>0</v>
      </c>
      <c r="I72" s="2">
        <f t="shared" si="12"/>
        <v>0</v>
      </c>
      <c r="J72" s="2">
        <f t="shared" si="13"/>
        <v>0</v>
      </c>
      <c r="K72" s="2">
        <f t="shared" si="13"/>
        <v>0</v>
      </c>
      <c r="L72" s="41">
        <f t="shared" si="13"/>
        <v>0</v>
      </c>
      <c r="M72" s="4">
        <f t="shared" si="13"/>
        <v>0</v>
      </c>
      <c r="N72" s="41">
        <f t="shared" si="13"/>
        <v>0</v>
      </c>
      <c r="O72" s="41">
        <f t="shared" si="13"/>
        <v>0</v>
      </c>
      <c r="P72" s="9">
        <f t="shared" si="13"/>
        <v>0</v>
      </c>
    </row>
    <row r="73" spans="1:16" ht="18.75">
      <c r="A73" s="53" t="s">
        <v>0</v>
      </c>
      <c r="B73" s="488" t="s">
        <v>54</v>
      </c>
      <c r="C73" s="65" t="s">
        <v>16</v>
      </c>
      <c r="D73" s="198"/>
      <c r="E73" s="278"/>
      <c r="F73" s="305"/>
      <c r="G73" s="278"/>
      <c r="H73" s="273"/>
      <c r="I73" s="198"/>
      <c r="J73" s="216"/>
      <c r="K73" s="198"/>
      <c r="L73" s="198"/>
      <c r="M73" s="220"/>
      <c r="N73" s="220"/>
      <c r="O73" s="198"/>
      <c r="P73" s="8">
        <f aca="true" t="shared" si="14" ref="P73:P102">SUM(D73:O73)</f>
        <v>0</v>
      </c>
    </row>
    <row r="74" spans="1:16" ht="18.75">
      <c r="A74" s="53" t="s">
        <v>34</v>
      </c>
      <c r="B74" s="489"/>
      <c r="C74" s="58" t="s">
        <v>18</v>
      </c>
      <c r="D74" s="199"/>
      <c r="E74" s="279"/>
      <c r="F74" s="306"/>
      <c r="G74" s="279"/>
      <c r="H74" s="274"/>
      <c r="I74" s="199"/>
      <c r="J74" s="217"/>
      <c r="K74" s="199"/>
      <c r="L74" s="199"/>
      <c r="M74" s="221"/>
      <c r="N74" s="221"/>
      <c r="O74" s="199"/>
      <c r="P74" s="9">
        <f t="shared" si="14"/>
        <v>0</v>
      </c>
    </row>
    <row r="75" spans="1:16" ht="18.75">
      <c r="A75" s="53" t="s">
        <v>0</v>
      </c>
      <c r="B75" s="488" t="s">
        <v>55</v>
      </c>
      <c r="C75" s="65" t="s">
        <v>16</v>
      </c>
      <c r="D75" s="198"/>
      <c r="E75" s="278"/>
      <c r="F75" s="305"/>
      <c r="G75" s="278"/>
      <c r="H75" s="273"/>
      <c r="I75" s="198"/>
      <c r="J75" s="216"/>
      <c r="K75" s="198"/>
      <c r="L75" s="198"/>
      <c r="M75" s="220"/>
      <c r="N75" s="220"/>
      <c r="O75" s="198"/>
      <c r="P75" s="8">
        <f t="shared" si="14"/>
        <v>0</v>
      </c>
    </row>
    <row r="76" spans="1:16" ht="18.75">
      <c r="A76" s="53" t="s">
        <v>0</v>
      </c>
      <c r="B76" s="489"/>
      <c r="C76" s="58" t="s">
        <v>18</v>
      </c>
      <c r="D76" s="199"/>
      <c r="E76" s="279"/>
      <c r="F76" s="306"/>
      <c r="G76" s="279"/>
      <c r="H76" s="274"/>
      <c r="I76" s="199"/>
      <c r="J76" s="217"/>
      <c r="K76" s="199"/>
      <c r="L76" s="199"/>
      <c r="M76" s="221"/>
      <c r="N76" s="221"/>
      <c r="O76" s="199"/>
      <c r="P76" s="9">
        <f t="shared" si="14"/>
        <v>0</v>
      </c>
    </row>
    <row r="77" spans="1:16" ht="18.75">
      <c r="A77" s="53" t="s">
        <v>56</v>
      </c>
      <c r="B77" s="56" t="s">
        <v>57</v>
      </c>
      <c r="C77" s="65" t="s">
        <v>16</v>
      </c>
      <c r="D77" s="198"/>
      <c r="E77" s="278"/>
      <c r="F77" s="305"/>
      <c r="G77" s="278"/>
      <c r="H77" s="273"/>
      <c r="I77" s="198"/>
      <c r="J77" s="216"/>
      <c r="K77" s="198"/>
      <c r="L77" s="198"/>
      <c r="M77" s="220"/>
      <c r="N77" s="220"/>
      <c r="O77" s="198"/>
      <c r="P77" s="8">
        <f t="shared" si="14"/>
        <v>0</v>
      </c>
    </row>
    <row r="78" spans="1:16" ht="18.75">
      <c r="A78" s="60"/>
      <c r="B78" s="58" t="s">
        <v>58</v>
      </c>
      <c r="C78" s="58" t="s">
        <v>18</v>
      </c>
      <c r="D78" s="199"/>
      <c r="E78" s="279"/>
      <c r="F78" s="306"/>
      <c r="G78" s="279"/>
      <c r="H78" s="274"/>
      <c r="I78" s="199"/>
      <c r="J78" s="217"/>
      <c r="K78" s="199"/>
      <c r="L78" s="199"/>
      <c r="M78" s="221"/>
      <c r="N78" s="221"/>
      <c r="O78" s="199"/>
      <c r="P78" s="9">
        <f t="shared" si="14"/>
        <v>0</v>
      </c>
    </row>
    <row r="79" spans="1:16" ht="18.75">
      <c r="A79" s="60"/>
      <c r="B79" s="488" t="s">
        <v>59</v>
      </c>
      <c r="C79" s="65" t="s">
        <v>16</v>
      </c>
      <c r="D79" s="198"/>
      <c r="E79" s="278"/>
      <c r="F79" s="305"/>
      <c r="G79" s="278"/>
      <c r="H79" s="273"/>
      <c r="I79" s="198"/>
      <c r="J79" s="216"/>
      <c r="K79" s="198"/>
      <c r="L79" s="198"/>
      <c r="M79" s="220"/>
      <c r="N79" s="220"/>
      <c r="O79" s="198"/>
      <c r="P79" s="8">
        <f t="shared" si="14"/>
        <v>0</v>
      </c>
    </row>
    <row r="80" spans="1:16" ht="18.75">
      <c r="A80" s="53" t="s">
        <v>17</v>
      </c>
      <c r="B80" s="489"/>
      <c r="C80" s="58" t="s">
        <v>18</v>
      </c>
      <c r="D80" s="199"/>
      <c r="E80" s="279"/>
      <c r="F80" s="306"/>
      <c r="G80" s="279"/>
      <c r="H80" s="274"/>
      <c r="I80" s="199"/>
      <c r="J80" s="217"/>
      <c r="K80" s="199"/>
      <c r="L80" s="199"/>
      <c r="M80" s="221"/>
      <c r="N80" s="221"/>
      <c r="O80" s="199"/>
      <c r="P80" s="9">
        <f t="shared" si="14"/>
        <v>0</v>
      </c>
    </row>
    <row r="81" spans="1:16" ht="18.75">
      <c r="A81" s="60"/>
      <c r="B81" s="56" t="s">
        <v>20</v>
      </c>
      <c r="C81" s="65" t="s">
        <v>16</v>
      </c>
      <c r="D81" s="198"/>
      <c r="E81" s="278"/>
      <c r="F81" s="305"/>
      <c r="G81" s="278"/>
      <c r="H81" s="273"/>
      <c r="I81" s="198"/>
      <c r="J81" s="216"/>
      <c r="K81" s="198"/>
      <c r="L81" s="198"/>
      <c r="M81" s="220"/>
      <c r="N81" s="220"/>
      <c r="O81" s="198"/>
      <c r="P81" s="8">
        <f t="shared" si="14"/>
        <v>0</v>
      </c>
    </row>
    <row r="82" spans="1:16" ht="18.75">
      <c r="A82" s="60"/>
      <c r="B82" s="58" t="s">
        <v>60</v>
      </c>
      <c r="C82" s="58" t="s">
        <v>18</v>
      </c>
      <c r="D82" s="199"/>
      <c r="E82" s="279"/>
      <c r="F82" s="306"/>
      <c r="G82" s="279"/>
      <c r="H82" s="274"/>
      <c r="I82" s="199"/>
      <c r="J82" s="217"/>
      <c r="K82" s="199"/>
      <c r="L82" s="199"/>
      <c r="M82" s="221"/>
      <c r="N82" s="221"/>
      <c r="O82" s="199"/>
      <c r="P82" s="9">
        <f t="shared" si="14"/>
        <v>0</v>
      </c>
    </row>
    <row r="83" spans="1:16" ht="18.75">
      <c r="A83" s="53" t="s">
        <v>23</v>
      </c>
      <c r="B83" s="486" t="s">
        <v>114</v>
      </c>
      <c r="C83" s="65" t="s">
        <v>16</v>
      </c>
      <c r="D83" s="1">
        <f aca="true" t="shared" si="15" ref="D83:H84">+D73+D75+D77+D79+D81</f>
        <v>0</v>
      </c>
      <c r="E83" s="1">
        <f t="shared" si="15"/>
        <v>0</v>
      </c>
      <c r="F83" s="1">
        <f t="shared" si="15"/>
        <v>0</v>
      </c>
      <c r="G83" s="1">
        <f t="shared" si="15"/>
        <v>0</v>
      </c>
      <c r="H83" s="1">
        <f t="shared" si="15"/>
        <v>0</v>
      </c>
      <c r="I83" s="1">
        <f aca="true" t="shared" si="16" ref="I83:O84">+I73+I75+I77+I79+I81</f>
        <v>0</v>
      </c>
      <c r="J83" s="1">
        <f>+J73+J75+J77+J79+J81</f>
        <v>0</v>
      </c>
      <c r="K83" s="1">
        <f t="shared" si="16"/>
        <v>0</v>
      </c>
      <c r="L83" s="5">
        <f t="shared" si="16"/>
        <v>0</v>
      </c>
      <c r="M83" s="5">
        <f t="shared" si="16"/>
        <v>0</v>
      </c>
      <c r="N83" s="5">
        <f t="shared" si="16"/>
        <v>0</v>
      </c>
      <c r="O83" s="5">
        <f t="shared" si="16"/>
        <v>0</v>
      </c>
      <c r="P83" s="8">
        <f>SUM(D83:O83)</f>
        <v>0</v>
      </c>
    </row>
    <row r="84" spans="1:16" ht="18.75">
      <c r="A84" s="59"/>
      <c r="B84" s="487"/>
      <c r="C84" s="58" t="s">
        <v>18</v>
      </c>
      <c r="D84" s="2">
        <f t="shared" si="15"/>
        <v>0</v>
      </c>
      <c r="E84" s="2">
        <f t="shared" si="15"/>
        <v>0</v>
      </c>
      <c r="F84" s="2">
        <f t="shared" si="15"/>
        <v>0</v>
      </c>
      <c r="G84" s="2">
        <f t="shared" si="15"/>
        <v>0</v>
      </c>
      <c r="H84" s="2">
        <f t="shared" si="15"/>
        <v>0</v>
      </c>
      <c r="I84" s="2">
        <f t="shared" si="16"/>
        <v>0</v>
      </c>
      <c r="J84" s="2">
        <f>+J74+J76+J78+J80+J82</f>
        <v>0</v>
      </c>
      <c r="K84" s="2">
        <f t="shared" si="16"/>
        <v>0</v>
      </c>
      <c r="L84" s="41">
        <f t="shared" si="16"/>
        <v>0</v>
      </c>
      <c r="M84" s="41">
        <f t="shared" si="16"/>
        <v>0</v>
      </c>
      <c r="N84" s="41">
        <f t="shared" si="16"/>
        <v>0</v>
      </c>
      <c r="O84" s="41">
        <f t="shared" si="16"/>
        <v>0</v>
      </c>
      <c r="P84" s="9">
        <f>SUM(D84:O84)</f>
        <v>0</v>
      </c>
    </row>
    <row r="85" spans="1:16" ht="18.75">
      <c r="A85" s="482" t="s">
        <v>118</v>
      </c>
      <c r="B85" s="483"/>
      <c r="C85" s="65" t="s">
        <v>16</v>
      </c>
      <c r="D85" s="198"/>
      <c r="E85" s="278"/>
      <c r="F85" s="305"/>
      <c r="G85" s="278"/>
      <c r="H85" s="273"/>
      <c r="I85" s="198"/>
      <c r="J85" s="216"/>
      <c r="K85" s="198"/>
      <c r="L85" s="198"/>
      <c r="M85" s="220"/>
      <c r="N85" s="220"/>
      <c r="O85" s="198"/>
      <c r="P85" s="8">
        <f t="shared" si="14"/>
        <v>0</v>
      </c>
    </row>
    <row r="86" spans="1:16" ht="18.75">
      <c r="A86" s="484"/>
      <c r="B86" s="485"/>
      <c r="C86" s="58" t="s">
        <v>18</v>
      </c>
      <c r="D86" s="199"/>
      <c r="E86" s="279"/>
      <c r="F86" s="306"/>
      <c r="G86" s="279"/>
      <c r="H86" s="274"/>
      <c r="I86" s="199"/>
      <c r="J86" s="217"/>
      <c r="K86" s="199"/>
      <c r="L86" s="199"/>
      <c r="M86" s="221"/>
      <c r="N86" s="221"/>
      <c r="O86" s="199"/>
      <c r="P86" s="9">
        <f t="shared" si="14"/>
        <v>0</v>
      </c>
    </row>
    <row r="87" spans="1:16" ht="18.75">
      <c r="A87" s="482" t="s">
        <v>61</v>
      </c>
      <c r="B87" s="483"/>
      <c r="C87" s="65" t="s">
        <v>16</v>
      </c>
      <c r="D87" s="198"/>
      <c r="E87" s="278"/>
      <c r="F87" s="305"/>
      <c r="G87" s="278"/>
      <c r="H87" s="273"/>
      <c r="I87" s="198"/>
      <c r="J87" s="216"/>
      <c r="K87" s="198"/>
      <c r="L87" s="198"/>
      <c r="M87" s="220"/>
      <c r="N87" s="220"/>
      <c r="O87" s="198"/>
      <c r="P87" s="8">
        <f t="shared" si="14"/>
        <v>0</v>
      </c>
    </row>
    <row r="88" spans="1:16" ht="18.75">
      <c r="A88" s="484"/>
      <c r="B88" s="485"/>
      <c r="C88" s="58" t="s">
        <v>18</v>
      </c>
      <c r="D88" s="199"/>
      <c r="E88" s="279"/>
      <c r="F88" s="306"/>
      <c r="G88" s="279"/>
      <c r="H88" s="274"/>
      <c r="I88" s="199"/>
      <c r="J88" s="217"/>
      <c r="K88" s="199"/>
      <c r="L88" s="199"/>
      <c r="M88" s="221"/>
      <c r="N88" s="221"/>
      <c r="O88" s="199"/>
      <c r="P88" s="9">
        <f t="shared" si="14"/>
        <v>0</v>
      </c>
    </row>
    <row r="89" spans="1:16" ht="18.75">
      <c r="A89" s="482" t="s">
        <v>119</v>
      </c>
      <c r="B89" s="483"/>
      <c r="C89" s="65" t="s">
        <v>16</v>
      </c>
      <c r="D89" s="198"/>
      <c r="E89" s="307"/>
      <c r="F89" s="305"/>
      <c r="G89" s="278"/>
      <c r="H89" s="273"/>
      <c r="I89" s="198"/>
      <c r="J89" s="216"/>
      <c r="K89" s="198"/>
      <c r="L89" s="198"/>
      <c r="M89" s="220"/>
      <c r="N89" s="220"/>
      <c r="O89" s="198"/>
      <c r="P89" s="8">
        <f t="shared" si="14"/>
        <v>0</v>
      </c>
    </row>
    <row r="90" spans="1:16" ht="18.75">
      <c r="A90" s="484"/>
      <c r="B90" s="485"/>
      <c r="C90" s="58" t="s">
        <v>18</v>
      </c>
      <c r="D90" s="199"/>
      <c r="E90" s="279"/>
      <c r="F90" s="306"/>
      <c r="G90" s="279"/>
      <c r="H90" s="274"/>
      <c r="I90" s="199"/>
      <c r="J90" s="217"/>
      <c r="K90" s="199"/>
      <c r="L90" s="199"/>
      <c r="M90" s="221"/>
      <c r="N90" s="221"/>
      <c r="O90" s="199"/>
      <c r="P90" s="9">
        <f t="shared" si="14"/>
        <v>0</v>
      </c>
    </row>
    <row r="91" spans="1:16" ht="18.75">
      <c r="A91" s="482" t="s">
        <v>120</v>
      </c>
      <c r="B91" s="483"/>
      <c r="C91" s="65" t="s">
        <v>16</v>
      </c>
      <c r="D91" s="198"/>
      <c r="E91" s="278"/>
      <c r="F91" s="305"/>
      <c r="G91" s="278"/>
      <c r="H91" s="273"/>
      <c r="I91" s="198"/>
      <c r="J91" s="216"/>
      <c r="K91" s="198"/>
      <c r="L91" s="198"/>
      <c r="M91" s="220"/>
      <c r="N91" s="220"/>
      <c r="O91" s="198"/>
      <c r="P91" s="8">
        <f t="shared" si="14"/>
        <v>0</v>
      </c>
    </row>
    <row r="92" spans="1:16" ht="18.75">
      <c r="A92" s="484"/>
      <c r="B92" s="485"/>
      <c r="C92" s="58" t="s">
        <v>18</v>
      </c>
      <c r="D92" s="199"/>
      <c r="E92" s="279"/>
      <c r="F92" s="306"/>
      <c r="G92" s="279"/>
      <c r="H92" s="274"/>
      <c r="I92" s="199"/>
      <c r="J92" s="217"/>
      <c r="K92" s="199"/>
      <c r="L92" s="199"/>
      <c r="M92" s="221"/>
      <c r="N92" s="221"/>
      <c r="O92" s="199"/>
      <c r="P92" s="9">
        <f t="shared" si="14"/>
        <v>0</v>
      </c>
    </row>
    <row r="93" spans="1:16" ht="18.75">
      <c r="A93" s="482" t="s">
        <v>63</v>
      </c>
      <c r="B93" s="483"/>
      <c r="C93" s="65" t="s">
        <v>16</v>
      </c>
      <c r="D93" s="198"/>
      <c r="E93" s="278"/>
      <c r="F93" s="305"/>
      <c r="G93" s="278"/>
      <c r="H93" s="273"/>
      <c r="I93" s="198"/>
      <c r="J93" s="216"/>
      <c r="K93" s="198"/>
      <c r="L93" s="198"/>
      <c r="M93" s="220"/>
      <c r="N93" s="220"/>
      <c r="O93" s="198"/>
      <c r="P93" s="8">
        <f t="shared" si="14"/>
        <v>0</v>
      </c>
    </row>
    <row r="94" spans="1:16" ht="18.75">
      <c r="A94" s="484"/>
      <c r="B94" s="485"/>
      <c r="C94" s="58" t="s">
        <v>18</v>
      </c>
      <c r="D94" s="199"/>
      <c r="E94" s="279"/>
      <c r="F94" s="306"/>
      <c r="G94" s="279"/>
      <c r="H94" s="274"/>
      <c r="I94" s="199"/>
      <c r="J94" s="217"/>
      <c r="K94" s="199"/>
      <c r="L94" s="199"/>
      <c r="M94" s="221"/>
      <c r="N94" s="221"/>
      <c r="O94" s="199"/>
      <c r="P94" s="9">
        <f t="shared" si="14"/>
        <v>0</v>
      </c>
    </row>
    <row r="95" spans="1:16" ht="18.75">
      <c r="A95" s="482" t="s">
        <v>121</v>
      </c>
      <c r="B95" s="483"/>
      <c r="C95" s="65" t="s">
        <v>16</v>
      </c>
      <c r="D95" s="198"/>
      <c r="E95" s="278"/>
      <c r="F95" s="305"/>
      <c r="G95" s="278"/>
      <c r="H95" s="273"/>
      <c r="I95" s="198"/>
      <c r="J95" s="216"/>
      <c r="K95" s="198"/>
      <c r="L95" s="198"/>
      <c r="M95" s="220"/>
      <c r="N95" s="220"/>
      <c r="O95" s="198"/>
      <c r="P95" s="8">
        <f t="shared" si="14"/>
        <v>0</v>
      </c>
    </row>
    <row r="96" spans="1:16" ht="18.75">
      <c r="A96" s="484"/>
      <c r="B96" s="485"/>
      <c r="C96" s="58" t="s">
        <v>18</v>
      </c>
      <c r="D96" s="199"/>
      <c r="E96" s="279"/>
      <c r="F96" s="306"/>
      <c r="G96" s="279"/>
      <c r="H96" s="274"/>
      <c r="I96" s="199"/>
      <c r="J96" s="217"/>
      <c r="K96" s="199"/>
      <c r="L96" s="199"/>
      <c r="M96" s="221"/>
      <c r="N96" s="221"/>
      <c r="O96" s="199"/>
      <c r="P96" s="9">
        <f t="shared" si="14"/>
        <v>0</v>
      </c>
    </row>
    <row r="97" spans="1:16" ht="18.75">
      <c r="A97" s="482" t="s">
        <v>64</v>
      </c>
      <c r="B97" s="483"/>
      <c r="C97" s="65" t="s">
        <v>16</v>
      </c>
      <c r="D97" s="198"/>
      <c r="E97" s="278"/>
      <c r="F97" s="305"/>
      <c r="G97" s="278"/>
      <c r="H97" s="273"/>
      <c r="I97" s="198"/>
      <c r="J97" s="216"/>
      <c r="K97" s="198"/>
      <c r="L97" s="198"/>
      <c r="M97" s="220"/>
      <c r="N97" s="220"/>
      <c r="O97" s="198"/>
      <c r="P97" s="8">
        <f t="shared" si="14"/>
        <v>0</v>
      </c>
    </row>
    <row r="98" spans="1:16" ht="18.75">
      <c r="A98" s="484"/>
      <c r="B98" s="485"/>
      <c r="C98" s="58" t="s">
        <v>18</v>
      </c>
      <c r="D98" s="199"/>
      <c r="E98" s="308"/>
      <c r="F98" s="306"/>
      <c r="G98" s="279"/>
      <c r="H98" s="274"/>
      <c r="I98" s="199"/>
      <c r="J98" s="217"/>
      <c r="K98" s="199"/>
      <c r="L98" s="199"/>
      <c r="M98" s="221"/>
      <c r="N98" s="221"/>
      <c r="O98" s="199"/>
      <c r="P98" s="9">
        <f t="shared" si="14"/>
        <v>0</v>
      </c>
    </row>
    <row r="99" spans="1:16" ht="18.75">
      <c r="A99" s="490" t="s">
        <v>65</v>
      </c>
      <c r="B99" s="491"/>
      <c r="C99" s="65" t="s">
        <v>16</v>
      </c>
      <c r="D99" s="1">
        <f aca="true" t="shared" si="17" ref="D99:H100">+D8+D10+D22+D28+D36+D38+D40+D42+D44+D46+D48+D50+D52+D58+D71+D83+D85+D87+D89+D91+D93+D95+D97</f>
        <v>0</v>
      </c>
      <c r="E99" s="1">
        <f t="shared" si="17"/>
        <v>0</v>
      </c>
      <c r="F99" s="1">
        <f t="shared" si="17"/>
        <v>0</v>
      </c>
      <c r="G99" s="1">
        <f t="shared" si="17"/>
        <v>0</v>
      </c>
      <c r="H99" s="1">
        <f t="shared" si="17"/>
        <v>0</v>
      </c>
      <c r="I99" s="1">
        <f aca="true" t="shared" si="18" ref="I99:N100">+I8+I10+I22+I28+I36+I38+I40+I42+I44+I46+I48+I50+I52+I58+I71+I83+I85+I87+I89+I91+I93+I95+I97</f>
        <v>0</v>
      </c>
      <c r="J99" s="1">
        <f t="shared" si="18"/>
        <v>0</v>
      </c>
      <c r="K99" s="1">
        <f t="shared" si="18"/>
        <v>0</v>
      </c>
      <c r="L99" s="5">
        <f t="shared" si="18"/>
        <v>0</v>
      </c>
      <c r="M99" s="5">
        <f t="shared" si="18"/>
        <v>0</v>
      </c>
      <c r="N99" s="5">
        <f t="shared" si="18"/>
        <v>0</v>
      </c>
      <c r="O99" s="5">
        <f>+O8+O10+O22+O28+O36+O38+O40+O42+O44+O46+O48+O50+O52+O58+O71+O83+O85+O87+O89+O91+O93+O95+O97</f>
        <v>0</v>
      </c>
      <c r="P99" s="8">
        <f>SUM(D99:O99)</f>
        <v>0</v>
      </c>
    </row>
    <row r="100" spans="1:16" ht="18.75">
      <c r="A100" s="492"/>
      <c r="B100" s="493"/>
      <c r="C100" s="58" t="s">
        <v>18</v>
      </c>
      <c r="D100" s="2">
        <f t="shared" si="17"/>
        <v>0</v>
      </c>
      <c r="E100" s="2">
        <f t="shared" si="17"/>
        <v>0</v>
      </c>
      <c r="F100" s="2">
        <f t="shared" si="17"/>
        <v>0</v>
      </c>
      <c r="G100" s="2">
        <f t="shared" si="17"/>
        <v>0</v>
      </c>
      <c r="H100" s="2">
        <f t="shared" si="17"/>
        <v>0</v>
      </c>
      <c r="I100" s="2">
        <f t="shared" si="18"/>
        <v>0</v>
      </c>
      <c r="J100" s="2">
        <f t="shared" si="18"/>
        <v>0</v>
      </c>
      <c r="K100" s="2">
        <f t="shared" si="18"/>
        <v>0</v>
      </c>
      <c r="L100" s="41">
        <f t="shared" si="18"/>
        <v>0</v>
      </c>
      <c r="M100" s="41">
        <f t="shared" si="18"/>
        <v>0</v>
      </c>
      <c r="N100" s="41">
        <f t="shared" si="18"/>
        <v>0</v>
      </c>
      <c r="O100" s="41">
        <f>+O9+O11+O23+O29+O37+O39+O41+O43+O45+O47+O49+O51+O53+O59+O72+O84+O86+O88+O90+O92+O94+O96+O98</f>
        <v>0</v>
      </c>
      <c r="P100" s="9">
        <f>SUM(D100:O100)</f>
        <v>0</v>
      </c>
    </row>
    <row r="101" spans="1:16" ht="18.75">
      <c r="A101" s="53" t="s">
        <v>0</v>
      </c>
      <c r="B101" s="488" t="s">
        <v>134</v>
      </c>
      <c r="C101" s="65" t="s">
        <v>16</v>
      </c>
      <c r="D101" s="198"/>
      <c r="E101" s="278"/>
      <c r="F101" s="305"/>
      <c r="G101" s="278"/>
      <c r="H101" s="273"/>
      <c r="I101" s="198"/>
      <c r="J101" s="216"/>
      <c r="K101" s="198"/>
      <c r="L101" s="198"/>
      <c r="M101" s="220"/>
      <c r="N101" s="220"/>
      <c r="O101" s="198"/>
      <c r="P101" s="8">
        <f t="shared" si="14"/>
        <v>0</v>
      </c>
    </row>
    <row r="102" spans="1:16" ht="18.75">
      <c r="A102" s="53" t="s">
        <v>0</v>
      </c>
      <c r="B102" s="489"/>
      <c r="C102" s="58" t="s">
        <v>18</v>
      </c>
      <c r="D102" s="199"/>
      <c r="E102" s="279"/>
      <c r="F102" s="306"/>
      <c r="G102" s="279"/>
      <c r="H102" s="274"/>
      <c r="I102" s="199"/>
      <c r="J102" s="217"/>
      <c r="K102" s="199"/>
      <c r="L102" s="199"/>
      <c r="M102" s="221"/>
      <c r="N102" s="221"/>
      <c r="O102" s="199"/>
      <c r="P102" s="9">
        <f t="shared" si="14"/>
        <v>0</v>
      </c>
    </row>
    <row r="103" spans="1:16" ht="18.75">
      <c r="A103" s="53" t="s">
        <v>66</v>
      </c>
      <c r="B103" s="488" t="s">
        <v>123</v>
      </c>
      <c r="C103" s="65" t="s">
        <v>16</v>
      </c>
      <c r="D103" s="198"/>
      <c r="E103" s="278"/>
      <c r="F103" s="305"/>
      <c r="G103" s="278"/>
      <c r="H103" s="273"/>
      <c r="I103" s="198"/>
      <c r="J103" s="216"/>
      <c r="K103" s="198"/>
      <c r="L103" s="198"/>
      <c r="M103" s="220"/>
      <c r="N103" s="220"/>
      <c r="O103" s="198"/>
      <c r="P103" s="8">
        <f aca="true" t="shared" si="19" ref="P103:P131">SUM(D103:O103)</f>
        <v>0</v>
      </c>
    </row>
    <row r="104" spans="1:16" ht="18.75">
      <c r="A104" s="53" t="s">
        <v>0</v>
      </c>
      <c r="B104" s="489"/>
      <c r="C104" s="58" t="s">
        <v>18</v>
      </c>
      <c r="D104" s="199"/>
      <c r="E104" s="279"/>
      <c r="F104" s="306"/>
      <c r="G104" s="279"/>
      <c r="H104" s="274"/>
      <c r="I104" s="199"/>
      <c r="J104" s="217"/>
      <c r="K104" s="199"/>
      <c r="L104" s="199"/>
      <c r="M104" s="221"/>
      <c r="N104" s="221"/>
      <c r="O104" s="199"/>
      <c r="P104" s="9">
        <f t="shared" si="19"/>
        <v>0</v>
      </c>
    </row>
    <row r="105" spans="1:16" ht="18.75">
      <c r="A105" s="53" t="s">
        <v>0</v>
      </c>
      <c r="B105" s="488" t="s">
        <v>124</v>
      </c>
      <c r="C105" s="65" t="s">
        <v>16</v>
      </c>
      <c r="D105" s="198"/>
      <c r="E105" s="278"/>
      <c r="F105" s="305"/>
      <c r="G105" s="278"/>
      <c r="H105" s="273"/>
      <c r="I105" s="198"/>
      <c r="J105" s="216"/>
      <c r="K105" s="198"/>
      <c r="L105" s="198"/>
      <c r="M105" s="220"/>
      <c r="N105" s="220"/>
      <c r="O105" s="198"/>
      <c r="P105" s="8">
        <f t="shared" si="19"/>
        <v>0</v>
      </c>
    </row>
    <row r="106" spans="1:16" ht="18.75">
      <c r="A106" s="60"/>
      <c r="B106" s="489"/>
      <c r="C106" s="58" t="s">
        <v>18</v>
      </c>
      <c r="D106" s="199"/>
      <c r="E106" s="279"/>
      <c r="F106" s="306"/>
      <c r="G106" s="279"/>
      <c r="H106" s="274"/>
      <c r="I106" s="199"/>
      <c r="J106" s="217"/>
      <c r="K106" s="199"/>
      <c r="L106" s="199"/>
      <c r="M106" s="221"/>
      <c r="N106" s="221"/>
      <c r="O106" s="199"/>
      <c r="P106" s="9">
        <f t="shared" si="19"/>
        <v>0</v>
      </c>
    </row>
    <row r="107" spans="1:16" ht="18.75">
      <c r="A107" s="53" t="s">
        <v>67</v>
      </c>
      <c r="B107" s="488" t="s">
        <v>125</v>
      </c>
      <c r="C107" s="65" t="s">
        <v>16</v>
      </c>
      <c r="D107" s="198"/>
      <c r="E107" s="278"/>
      <c r="F107" s="305"/>
      <c r="G107" s="278"/>
      <c r="H107" s="273"/>
      <c r="I107" s="198"/>
      <c r="J107" s="216"/>
      <c r="K107" s="198"/>
      <c r="L107" s="198"/>
      <c r="M107" s="220"/>
      <c r="N107" s="220"/>
      <c r="O107" s="198"/>
      <c r="P107" s="8">
        <f t="shared" si="19"/>
        <v>0</v>
      </c>
    </row>
    <row r="108" spans="1:16" ht="18.75">
      <c r="A108" s="60"/>
      <c r="B108" s="489"/>
      <c r="C108" s="58" t="s">
        <v>18</v>
      </c>
      <c r="D108" s="199"/>
      <c r="E108" s="279"/>
      <c r="F108" s="306"/>
      <c r="G108" s="279"/>
      <c r="H108" s="274"/>
      <c r="I108" s="199"/>
      <c r="J108" s="217"/>
      <c r="K108" s="199"/>
      <c r="L108" s="199"/>
      <c r="M108" s="221"/>
      <c r="N108" s="221"/>
      <c r="O108" s="199"/>
      <c r="P108" s="9">
        <f t="shared" si="19"/>
        <v>0</v>
      </c>
    </row>
    <row r="109" spans="1:16" ht="18.75">
      <c r="A109" s="60"/>
      <c r="B109" s="488" t="s">
        <v>126</v>
      </c>
      <c r="C109" s="65" t="s">
        <v>16</v>
      </c>
      <c r="D109" s="198"/>
      <c r="E109" s="307"/>
      <c r="F109" s="305"/>
      <c r="G109" s="278"/>
      <c r="H109" s="273"/>
      <c r="I109" s="198"/>
      <c r="J109" s="216"/>
      <c r="K109" s="198"/>
      <c r="L109" s="198"/>
      <c r="M109" s="220"/>
      <c r="N109" s="220"/>
      <c r="O109" s="198"/>
      <c r="P109" s="8">
        <f t="shared" si="19"/>
        <v>0</v>
      </c>
    </row>
    <row r="110" spans="1:16" ht="18.75">
      <c r="A110" s="60"/>
      <c r="B110" s="489"/>
      <c r="C110" s="58" t="s">
        <v>18</v>
      </c>
      <c r="D110" s="199"/>
      <c r="E110" s="279"/>
      <c r="F110" s="306"/>
      <c r="G110" s="279"/>
      <c r="H110" s="274"/>
      <c r="I110" s="199"/>
      <c r="J110" s="217"/>
      <c r="K110" s="199"/>
      <c r="L110" s="199"/>
      <c r="M110" s="221"/>
      <c r="N110" s="221"/>
      <c r="O110" s="199"/>
      <c r="P110" s="9">
        <f t="shared" si="19"/>
        <v>0</v>
      </c>
    </row>
    <row r="111" spans="1:16" ht="18.75">
      <c r="A111" s="53" t="s">
        <v>68</v>
      </c>
      <c r="B111" s="488" t="s">
        <v>127</v>
      </c>
      <c r="C111" s="65" t="s">
        <v>16</v>
      </c>
      <c r="D111" s="198"/>
      <c r="E111" s="278"/>
      <c r="F111" s="305"/>
      <c r="G111" s="278"/>
      <c r="H111" s="273"/>
      <c r="I111" s="198"/>
      <c r="J111" s="216"/>
      <c r="K111" s="198"/>
      <c r="L111" s="198"/>
      <c r="M111" s="220"/>
      <c r="N111" s="220"/>
      <c r="O111" s="198"/>
      <c r="P111" s="8">
        <f t="shared" si="19"/>
        <v>0</v>
      </c>
    </row>
    <row r="112" spans="1:16" ht="18.75">
      <c r="A112" s="60"/>
      <c r="B112" s="489"/>
      <c r="C112" s="58" t="s">
        <v>18</v>
      </c>
      <c r="D112" s="199"/>
      <c r="E112" s="279"/>
      <c r="F112" s="306"/>
      <c r="G112" s="279"/>
      <c r="H112" s="274"/>
      <c r="I112" s="199"/>
      <c r="J112" s="217"/>
      <c r="K112" s="199"/>
      <c r="L112" s="199"/>
      <c r="M112" s="221"/>
      <c r="N112" s="221"/>
      <c r="O112" s="199"/>
      <c r="P112" s="9">
        <f t="shared" si="19"/>
        <v>0</v>
      </c>
    </row>
    <row r="113" spans="1:16" ht="18.75">
      <c r="A113" s="60"/>
      <c r="B113" s="488" t="s">
        <v>128</v>
      </c>
      <c r="C113" s="65" t="s">
        <v>16</v>
      </c>
      <c r="D113" s="198"/>
      <c r="E113" s="278"/>
      <c r="F113" s="305"/>
      <c r="G113" s="278"/>
      <c r="H113" s="273"/>
      <c r="I113" s="198"/>
      <c r="J113" s="216"/>
      <c r="K113" s="198"/>
      <c r="L113" s="198"/>
      <c r="M113" s="220"/>
      <c r="N113" s="220"/>
      <c r="O113" s="198"/>
      <c r="P113" s="8">
        <f t="shared" si="19"/>
        <v>0</v>
      </c>
    </row>
    <row r="114" spans="1:16" ht="18.75">
      <c r="A114" s="60"/>
      <c r="B114" s="489"/>
      <c r="C114" s="58" t="s">
        <v>18</v>
      </c>
      <c r="D114" s="199"/>
      <c r="E114" s="279"/>
      <c r="F114" s="306"/>
      <c r="G114" s="279"/>
      <c r="H114" s="274"/>
      <c r="I114" s="199"/>
      <c r="J114" s="217"/>
      <c r="K114" s="199"/>
      <c r="L114" s="199"/>
      <c r="M114" s="221"/>
      <c r="N114" s="221"/>
      <c r="O114" s="199"/>
      <c r="P114" s="9">
        <f t="shared" si="19"/>
        <v>0</v>
      </c>
    </row>
    <row r="115" spans="1:16" ht="18.75">
      <c r="A115" s="53" t="s">
        <v>70</v>
      </c>
      <c r="B115" s="488" t="s">
        <v>137</v>
      </c>
      <c r="C115" s="65" t="s">
        <v>16</v>
      </c>
      <c r="D115" s="198"/>
      <c r="E115" s="278"/>
      <c r="F115" s="305"/>
      <c r="G115" s="278"/>
      <c r="H115" s="273"/>
      <c r="I115" s="198"/>
      <c r="J115" s="216"/>
      <c r="K115" s="198"/>
      <c r="L115" s="198"/>
      <c r="M115" s="220"/>
      <c r="N115" s="220"/>
      <c r="O115" s="198"/>
      <c r="P115" s="8">
        <f t="shared" si="19"/>
        <v>0</v>
      </c>
    </row>
    <row r="116" spans="1:16" ht="18.75">
      <c r="A116" s="60"/>
      <c r="B116" s="489"/>
      <c r="C116" s="58" t="s">
        <v>18</v>
      </c>
      <c r="D116" s="199"/>
      <c r="E116" s="279"/>
      <c r="F116" s="306"/>
      <c r="G116" s="279"/>
      <c r="H116" s="274"/>
      <c r="I116" s="199"/>
      <c r="J116" s="217"/>
      <c r="K116" s="199"/>
      <c r="L116" s="199"/>
      <c r="M116" s="221"/>
      <c r="N116" s="221"/>
      <c r="O116" s="199"/>
      <c r="P116" s="9">
        <f t="shared" si="19"/>
        <v>0</v>
      </c>
    </row>
    <row r="117" spans="1:16" ht="18.75">
      <c r="A117" s="60"/>
      <c r="B117" s="488" t="s">
        <v>72</v>
      </c>
      <c r="C117" s="65" t="s">
        <v>16</v>
      </c>
      <c r="D117" s="198"/>
      <c r="E117" s="278"/>
      <c r="F117" s="305"/>
      <c r="G117" s="278"/>
      <c r="H117" s="273"/>
      <c r="I117" s="198"/>
      <c r="J117" s="216"/>
      <c r="K117" s="198"/>
      <c r="L117" s="198"/>
      <c r="M117" s="220"/>
      <c r="N117" s="220"/>
      <c r="O117" s="198"/>
      <c r="P117" s="8">
        <f t="shared" si="19"/>
        <v>0</v>
      </c>
    </row>
    <row r="118" spans="1:16" ht="18.75">
      <c r="A118" s="60"/>
      <c r="B118" s="489"/>
      <c r="C118" s="58" t="s">
        <v>18</v>
      </c>
      <c r="D118" s="199"/>
      <c r="E118" s="279"/>
      <c r="F118" s="306"/>
      <c r="G118" s="279"/>
      <c r="H118" s="274"/>
      <c r="I118" s="199"/>
      <c r="J118" s="217"/>
      <c r="K118" s="199"/>
      <c r="L118" s="199"/>
      <c r="M118" s="221"/>
      <c r="N118" s="221"/>
      <c r="O118" s="199"/>
      <c r="P118" s="9">
        <f t="shared" si="19"/>
        <v>0</v>
      </c>
    </row>
    <row r="119" spans="1:16" ht="18.75">
      <c r="A119" s="53" t="s">
        <v>23</v>
      </c>
      <c r="B119" s="488" t="s">
        <v>130</v>
      </c>
      <c r="C119" s="65" t="s">
        <v>16</v>
      </c>
      <c r="D119" s="198"/>
      <c r="E119" s="278"/>
      <c r="F119" s="305"/>
      <c r="G119" s="278"/>
      <c r="H119" s="273"/>
      <c r="I119" s="198"/>
      <c r="J119" s="216"/>
      <c r="K119" s="198"/>
      <c r="L119" s="198"/>
      <c r="M119" s="220"/>
      <c r="N119" s="220"/>
      <c r="O119" s="198"/>
      <c r="P119" s="8">
        <f t="shared" si="19"/>
        <v>0</v>
      </c>
    </row>
    <row r="120" spans="1:16" ht="18.75">
      <c r="A120" s="60"/>
      <c r="B120" s="489"/>
      <c r="C120" s="58" t="s">
        <v>18</v>
      </c>
      <c r="D120" s="199"/>
      <c r="E120" s="308"/>
      <c r="F120" s="306"/>
      <c r="G120" s="279"/>
      <c r="H120" s="274"/>
      <c r="I120" s="199"/>
      <c r="J120" s="217"/>
      <c r="K120" s="199"/>
      <c r="L120" s="199"/>
      <c r="M120" s="221"/>
      <c r="N120" s="221"/>
      <c r="O120" s="199"/>
      <c r="P120" s="9">
        <f t="shared" si="19"/>
        <v>0</v>
      </c>
    </row>
    <row r="121" spans="1:16" ht="18.75">
      <c r="A121" s="60"/>
      <c r="B121" s="56" t="s">
        <v>20</v>
      </c>
      <c r="C121" s="65" t="s">
        <v>16</v>
      </c>
      <c r="D121" s="198"/>
      <c r="E121" s="278"/>
      <c r="F121" s="305"/>
      <c r="G121" s="278"/>
      <c r="H121" s="273"/>
      <c r="I121" s="198"/>
      <c r="J121" s="216"/>
      <c r="K121" s="198"/>
      <c r="L121" s="198"/>
      <c r="M121" s="220"/>
      <c r="N121" s="220"/>
      <c r="O121" s="198"/>
      <c r="P121" s="8">
        <f t="shared" si="19"/>
        <v>0</v>
      </c>
    </row>
    <row r="122" spans="1:16" ht="18.75">
      <c r="A122" s="60"/>
      <c r="B122" s="58" t="s">
        <v>73</v>
      </c>
      <c r="C122" s="58" t="s">
        <v>18</v>
      </c>
      <c r="D122" s="199"/>
      <c r="E122" s="279"/>
      <c r="F122" s="306"/>
      <c r="G122" s="279"/>
      <c r="H122" s="274"/>
      <c r="I122" s="199"/>
      <c r="J122" s="217"/>
      <c r="K122" s="199"/>
      <c r="L122" s="199"/>
      <c r="M122" s="221"/>
      <c r="N122" s="221"/>
      <c r="O122" s="199"/>
      <c r="P122" s="9">
        <f t="shared" si="19"/>
        <v>0</v>
      </c>
    </row>
    <row r="123" spans="1:16" ht="18.75">
      <c r="A123" s="60"/>
      <c r="B123" s="486" t="s">
        <v>107</v>
      </c>
      <c r="C123" s="65" t="s">
        <v>16</v>
      </c>
      <c r="D123" s="1">
        <f aca="true" t="shared" si="20" ref="D123:H124">+D101+D103+D105+D107+D109+D111+D113+D115+D117+D119+D121</f>
        <v>0</v>
      </c>
      <c r="E123" s="1">
        <f t="shared" si="20"/>
        <v>0</v>
      </c>
      <c r="F123" s="1">
        <f t="shared" si="20"/>
        <v>0</v>
      </c>
      <c r="G123" s="1">
        <f t="shared" si="20"/>
        <v>0</v>
      </c>
      <c r="H123" s="1">
        <f t="shared" si="20"/>
        <v>0</v>
      </c>
      <c r="I123" s="1">
        <f aca="true" t="shared" si="21" ref="I123:O124">+I101+I103+I105+I107+I109+I111+I113+I115+I117+I119+I121</f>
        <v>0</v>
      </c>
      <c r="J123" s="1">
        <f>+J101+J103+J105+J107+J109+J111+J113+J115+J117+J119+J121</f>
        <v>0</v>
      </c>
      <c r="K123" s="1">
        <f t="shared" si="21"/>
        <v>0</v>
      </c>
      <c r="L123" s="97">
        <f t="shared" si="21"/>
        <v>0</v>
      </c>
      <c r="M123" s="97">
        <f t="shared" si="21"/>
        <v>0</v>
      </c>
      <c r="N123" s="97">
        <f t="shared" si="21"/>
        <v>0</v>
      </c>
      <c r="O123" s="5">
        <f t="shared" si="21"/>
        <v>0</v>
      </c>
      <c r="P123" s="8">
        <f>SUM(D123:O123)</f>
        <v>0</v>
      </c>
    </row>
    <row r="124" spans="1:16" ht="18.75">
      <c r="A124" s="59"/>
      <c r="B124" s="487"/>
      <c r="C124" s="58" t="s">
        <v>18</v>
      </c>
      <c r="D124" s="2">
        <f t="shared" si="20"/>
        <v>0</v>
      </c>
      <c r="E124" s="2">
        <f t="shared" si="20"/>
        <v>0</v>
      </c>
      <c r="F124" s="2">
        <f t="shared" si="20"/>
        <v>0</v>
      </c>
      <c r="G124" s="2">
        <f t="shared" si="20"/>
        <v>0</v>
      </c>
      <c r="H124" s="2">
        <f t="shared" si="20"/>
        <v>0</v>
      </c>
      <c r="I124" s="2">
        <f t="shared" si="21"/>
        <v>0</v>
      </c>
      <c r="J124" s="2">
        <f>+J102+J104+J106+J108+J110+J112+J114+J116+J118+J120+J122</f>
        <v>0</v>
      </c>
      <c r="K124" s="2">
        <f t="shared" si="21"/>
        <v>0</v>
      </c>
      <c r="L124" s="41">
        <f t="shared" si="21"/>
        <v>0</v>
      </c>
      <c r="M124" s="41">
        <f t="shared" si="21"/>
        <v>0</v>
      </c>
      <c r="N124" s="41">
        <f t="shared" si="21"/>
        <v>0</v>
      </c>
      <c r="O124" s="41">
        <f t="shared" si="21"/>
        <v>0</v>
      </c>
      <c r="P124" s="9">
        <f>SUM(D124:O124)</f>
        <v>0</v>
      </c>
    </row>
    <row r="125" spans="1:16" ht="18.75">
      <c r="A125" s="53" t="s">
        <v>0</v>
      </c>
      <c r="B125" s="488" t="s">
        <v>74</v>
      </c>
      <c r="C125" s="65" t="s">
        <v>16</v>
      </c>
      <c r="D125" s="198"/>
      <c r="E125" s="278"/>
      <c r="F125" s="305"/>
      <c r="G125" s="278"/>
      <c r="H125" s="273"/>
      <c r="I125" s="198"/>
      <c r="J125" s="216"/>
      <c r="K125" s="198"/>
      <c r="L125" s="198"/>
      <c r="M125" s="220"/>
      <c r="N125" s="220"/>
      <c r="O125" s="198"/>
      <c r="P125" s="8">
        <f t="shared" si="19"/>
        <v>0</v>
      </c>
    </row>
    <row r="126" spans="1:16" ht="18.75">
      <c r="A126" s="53" t="s">
        <v>0</v>
      </c>
      <c r="B126" s="489"/>
      <c r="C126" s="58" t="s">
        <v>18</v>
      </c>
      <c r="D126" s="199"/>
      <c r="E126" s="199"/>
      <c r="F126" s="204"/>
      <c r="G126" s="279"/>
      <c r="H126" s="274"/>
      <c r="I126" s="199"/>
      <c r="J126" s="217"/>
      <c r="K126" s="199"/>
      <c r="L126" s="199"/>
      <c r="M126" s="221"/>
      <c r="N126" s="221"/>
      <c r="O126" s="199"/>
      <c r="P126" s="9">
        <f t="shared" si="19"/>
        <v>0</v>
      </c>
    </row>
    <row r="127" spans="1:16" ht="18.75">
      <c r="A127" s="53" t="s">
        <v>75</v>
      </c>
      <c r="B127" s="488" t="s">
        <v>76</v>
      </c>
      <c r="C127" s="65" t="s">
        <v>16</v>
      </c>
      <c r="D127" s="198"/>
      <c r="E127" s="198"/>
      <c r="F127" s="203"/>
      <c r="G127" s="278"/>
      <c r="H127" s="273"/>
      <c r="I127" s="198"/>
      <c r="J127" s="216"/>
      <c r="K127" s="198"/>
      <c r="L127" s="198"/>
      <c r="M127" s="220"/>
      <c r="N127" s="220"/>
      <c r="O127" s="198"/>
      <c r="P127" s="8">
        <f t="shared" si="19"/>
        <v>0</v>
      </c>
    </row>
    <row r="128" spans="1:16" ht="18.75">
      <c r="A128" s="60"/>
      <c r="B128" s="489"/>
      <c r="C128" s="58" t="s">
        <v>18</v>
      </c>
      <c r="D128" s="199"/>
      <c r="E128" s="199"/>
      <c r="F128" s="204"/>
      <c r="G128" s="279"/>
      <c r="H128" s="274"/>
      <c r="I128" s="199"/>
      <c r="J128" s="217"/>
      <c r="K128" s="199"/>
      <c r="L128" s="199"/>
      <c r="M128" s="221"/>
      <c r="N128" s="221"/>
      <c r="O128" s="199"/>
      <c r="P128" s="9">
        <f t="shared" si="19"/>
        <v>0</v>
      </c>
    </row>
    <row r="129" spans="1:16" ht="18.75">
      <c r="A129" s="53" t="s">
        <v>77</v>
      </c>
      <c r="B129" s="56" t="s">
        <v>20</v>
      </c>
      <c r="C129" s="56" t="s">
        <v>16</v>
      </c>
      <c r="D129" s="202"/>
      <c r="E129" s="202"/>
      <c r="F129" s="207"/>
      <c r="G129" s="280"/>
      <c r="H129" s="215"/>
      <c r="I129" s="202"/>
      <c r="J129" s="219"/>
      <c r="K129" s="202"/>
      <c r="L129" s="202"/>
      <c r="M129" s="224"/>
      <c r="N129" s="224"/>
      <c r="O129" s="202"/>
      <c r="P129" s="13">
        <f t="shared" si="19"/>
        <v>0</v>
      </c>
    </row>
    <row r="130" spans="1:16" ht="18.75">
      <c r="A130" s="60"/>
      <c r="B130" s="56" t="s">
        <v>78</v>
      </c>
      <c r="C130" s="65" t="s">
        <v>79</v>
      </c>
      <c r="D130" s="198"/>
      <c r="E130" s="198"/>
      <c r="F130" s="203"/>
      <c r="G130" s="278"/>
      <c r="H130" s="273"/>
      <c r="I130" s="198"/>
      <c r="J130" s="216"/>
      <c r="K130" s="198"/>
      <c r="L130" s="198"/>
      <c r="M130" s="220"/>
      <c r="N130" s="220"/>
      <c r="O130" s="198"/>
      <c r="P130" s="8">
        <f t="shared" si="19"/>
        <v>0</v>
      </c>
    </row>
    <row r="131" spans="1:16" ht="18.75">
      <c r="A131" s="53" t="s">
        <v>23</v>
      </c>
      <c r="B131" s="2"/>
      <c r="C131" s="58" t="s">
        <v>18</v>
      </c>
      <c r="D131" s="199"/>
      <c r="E131" s="199"/>
      <c r="F131" s="204"/>
      <c r="G131" s="279"/>
      <c r="H131" s="274"/>
      <c r="I131" s="199"/>
      <c r="J131" s="217"/>
      <c r="K131" s="199"/>
      <c r="L131" s="199"/>
      <c r="M131" s="221"/>
      <c r="N131" s="221"/>
      <c r="O131" s="199"/>
      <c r="P131" s="9">
        <f t="shared" si="19"/>
        <v>0</v>
      </c>
    </row>
    <row r="132" spans="1:16" ht="18.75">
      <c r="A132" s="60"/>
      <c r="B132" s="66" t="s">
        <v>0</v>
      </c>
      <c r="C132" s="56" t="s">
        <v>16</v>
      </c>
      <c r="D132" s="3">
        <f>+D125+D127+D129</f>
        <v>0</v>
      </c>
      <c r="E132" s="3">
        <f>+E125+E127+E129</f>
        <v>0</v>
      </c>
      <c r="F132" s="3">
        <f>+F125+F127+F129</f>
        <v>0</v>
      </c>
      <c r="G132" s="3">
        <f>+G125+G127+G129</f>
        <v>0</v>
      </c>
      <c r="H132" s="3">
        <f>+H125+H127+H129</f>
        <v>0</v>
      </c>
      <c r="I132" s="3">
        <f aca="true" t="shared" si="22" ref="I132:O132">+I125+I127+I129</f>
        <v>0</v>
      </c>
      <c r="J132" s="3">
        <f>+J125+J127+J129</f>
        <v>0</v>
      </c>
      <c r="K132" s="3">
        <f t="shared" si="22"/>
        <v>0</v>
      </c>
      <c r="L132" s="4">
        <f t="shared" si="22"/>
        <v>0</v>
      </c>
      <c r="M132" s="4">
        <f t="shared" si="22"/>
        <v>0</v>
      </c>
      <c r="N132" s="4">
        <f t="shared" si="22"/>
        <v>0</v>
      </c>
      <c r="O132" s="4">
        <f t="shared" si="22"/>
        <v>0</v>
      </c>
      <c r="P132" s="13">
        <f aca="true" t="shared" si="23" ref="P132:P137">SUM(D132:O132)</f>
        <v>0</v>
      </c>
    </row>
    <row r="133" spans="1:16" ht="18.75">
      <c r="A133" s="60"/>
      <c r="B133" s="67" t="s">
        <v>107</v>
      </c>
      <c r="C133" s="65" t="s">
        <v>79</v>
      </c>
      <c r="D133" s="1">
        <f>D130</f>
        <v>0</v>
      </c>
      <c r="E133" s="1">
        <f>E130</f>
        <v>0</v>
      </c>
      <c r="F133" s="1">
        <f>F130</f>
        <v>0</v>
      </c>
      <c r="G133" s="1">
        <f>G130</f>
        <v>0</v>
      </c>
      <c r="H133" s="1">
        <f>H130</f>
        <v>0</v>
      </c>
      <c r="I133" s="1">
        <f aca="true" t="shared" si="24" ref="I133:O133">I130</f>
        <v>0</v>
      </c>
      <c r="J133" s="1">
        <f>J130</f>
        <v>0</v>
      </c>
      <c r="K133" s="1">
        <f t="shared" si="24"/>
        <v>0</v>
      </c>
      <c r="L133" s="5">
        <f t="shared" si="24"/>
        <v>0</v>
      </c>
      <c r="M133" s="5">
        <f t="shared" si="24"/>
        <v>0</v>
      </c>
      <c r="N133" s="5">
        <f t="shared" si="24"/>
        <v>0</v>
      </c>
      <c r="O133" s="5">
        <f t="shared" si="24"/>
        <v>0</v>
      </c>
      <c r="P133" s="8">
        <f t="shared" si="23"/>
        <v>0</v>
      </c>
    </row>
    <row r="134" spans="1:16" ht="18.75">
      <c r="A134" s="59"/>
      <c r="B134" s="2"/>
      <c r="C134" s="58" t="s">
        <v>18</v>
      </c>
      <c r="D134" s="2">
        <f>+D126+D128+D131</f>
        <v>0</v>
      </c>
      <c r="E134" s="2">
        <f>+E126+E128+E131</f>
        <v>0</v>
      </c>
      <c r="F134" s="2">
        <f>+F126+F128+F131</f>
        <v>0</v>
      </c>
      <c r="G134" s="2">
        <f>+G126+G128+G131</f>
        <v>0</v>
      </c>
      <c r="H134" s="2">
        <f>+H126+H128+H131</f>
        <v>0</v>
      </c>
      <c r="I134" s="2">
        <f aca="true" t="shared" si="25" ref="I134:O134">+I126+I128+I131</f>
        <v>0</v>
      </c>
      <c r="J134" s="2">
        <f>+J126+J128+J131</f>
        <v>0</v>
      </c>
      <c r="K134" s="2">
        <f t="shared" si="25"/>
        <v>0</v>
      </c>
      <c r="L134" s="41">
        <f t="shared" si="25"/>
        <v>0</v>
      </c>
      <c r="M134" s="41">
        <f t="shared" si="25"/>
        <v>0</v>
      </c>
      <c r="N134" s="41">
        <f t="shared" si="25"/>
        <v>0</v>
      </c>
      <c r="O134" s="41">
        <f t="shared" si="25"/>
        <v>0</v>
      </c>
      <c r="P134" s="9">
        <f t="shared" si="23"/>
        <v>0</v>
      </c>
    </row>
    <row r="135" spans="1:16" s="71" customFormat="1" ht="18.75">
      <c r="A135" s="68"/>
      <c r="B135" s="69" t="s">
        <v>0</v>
      </c>
      <c r="C135" s="70" t="s">
        <v>16</v>
      </c>
      <c r="D135" s="134">
        <f>D132+D123+D99</f>
        <v>0</v>
      </c>
      <c r="E135" s="134">
        <f>E132+E123+E99</f>
        <v>0</v>
      </c>
      <c r="F135" s="134">
        <f>F132+F123+F99</f>
        <v>0</v>
      </c>
      <c r="G135" s="281">
        <f>G132+G123+G99</f>
        <v>0</v>
      </c>
      <c r="H135" s="121">
        <f>H132+H123+H99</f>
        <v>0</v>
      </c>
      <c r="I135" s="134">
        <f aca="true" t="shared" si="26" ref="I135:O135">I132+I123+I99</f>
        <v>0</v>
      </c>
      <c r="J135" s="134">
        <f>J132+J123+J99</f>
        <v>0</v>
      </c>
      <c r="K135" s="134">
        <f t="shared" si="26"/>
        <v>0</v>
      </c>
      <c r="L135" s="134">
        <f t="shared" si="26"/>
        <v>0</v>
      </c>
      <c r="M135" s="167">
        <f t="shared" si="26"/>
        <v>0</v>
      </c>
      <c r="N135" s="167">
        <f t="shared" si="26"/>
        <v>0</v>
      </c>
      <c r="O135" s="134">
        <f t="shared" si="26"/>
        <v>0</v>
      </c>
      <c r="P135" s="14">
        <f t="shared" si="23"/>
        <v>0</v>
      </c>
    </row>
    <row r="136" spans="1:16" s="71" customFormat="1" ht="18.75">
      <c r="A136" s="68"/>
      <c r="B136" s="72" t="s">
        <v>226</v>
      </c>
      <c r="C136" s="73" t="s">
        <v>79</v>
      </c>
      <c r="D136" s="126">
        <f>D133</f>
        <v>0</v>
      </c>
      <c r="E136" s="126">
        <f>E133</f>
        <v>0</v>
      </c>
      <c r="F136" s="126">
        <f>F133</f>
        <v>0</v>
      </c>
      <c r="G136" s="282">
        <f>G133</f>
        <v>0</v>
      </c>
      <c r="H136" s="275">
        <f>H133</f>
        <v>0</v>
      </c>
      <c r="I136" s="126">
        <f aca="true" t="shared" si="27" ref="I136:O136">I133</f>
        <v>0</v>
      </c>
      <c r="J136" s="126">
        <f>J133</f>
        <v>0</v>
      </c>
      <c r="K136" s="126">
        <f t="shared" si="27"/>
        <v>0</v>
      </c>
      <c r="L136" s="126">
        <f t="shared" si="27"/>
        <v>0</v>
      </c>
      <c r="M136" s="160">
        <f t="shared" si="27"/>
        <v>0</v>
      </c>
      <c r="N136" s="160">
        <f t="shared" si="27"/>
        <v>0</v>
      </c>
      <c r="O136" s="126">
        <f t="shared" si="27"/>
        <v>0</v>
      </c>
      <c r="P136" s="15">
        <f t="shared" si="23"/>
        <v>0</v>
      </c>
    </row>
    <row r="137" spans="1:16" s="71" customFormat="1" ht="19.5" thickBot="1">
      <c r="A137" s="74"/>
      <c r="B137" s="75"/>
      <c r="C137" s="76" t="s">
        <v>18</v>
      </c>
      <c r="D137" s="135">
        <f>D134+D124+D100</f>
        <v>0</v>
      </c>
      <c r="E137" s="135">
        <f>E134+E124+E100</f>
        <v>0</v>
      </c>
      <c r="F137" s="135">
        <f>F134+F124+F100</f>
        <v>0</v>
      </c>
      <c r="G137" s="283">
        <f>G134+G124+G100</f>
        <v>0</v>
      </c>
      <c r="H137" s="276">
        <f>H134+H124+H100</f>
        <v>0</v>
      </c>
      <c r="I137" s="135">
        <f aca="true" t="shared" si="28" ref="I137:O137">I134+I124+I100</f>
        <v>0</v>
      </c>
      <c r="J137" s="135">
        <f>J134+J124+J100</f>
        <v>0</v>
      </c>
      <c r="K137" s="135">
        <f t="shared" si="28"/>
        <v>0</v>
      </c>
      <c r="L137" s="135">
        <f t="shared" si="28"/>
        <v>0</v>
      </c>
      <c r="M137" s="168">
        <f t="shared" si="28"/>
        <v>0</v>
      </c>
      <c r="N137" s="168">
        <f t="shared" si="28"/>
        <v>0</v>
      </c>
      <c r="O137" s="135">
        <f t="shared" si="28"/>
        <v>0</v>
      </c>
      <c r="P137" s="7">
        <f t="shared" si="23"/>
        <v>0</v>
      </c>
    </row>
    <row r="138" spans="15:16" ht="18.75">
      <c r="O138" s="77"/>
      <c r="P138" s="78" t="s">
        <v>92</v>
      </c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25" zoomScaleNormal="50" zoomScaleSheetLayoutView="25" zoomScalePageLayoutView="0" workbookViewId="0" topLeftCell="A1">
      <pane xSplit="3" ySplit="3" topLeftCell="G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9" width="20.50390625" style="82" customWidth="1"/>
    <col min="10" max="15" width="20.50390625" style="11" customWidth="1"/>
    <col min="16" max="16" width="23.00390625" style="45" customWidth="1"/>
    <col min="17" max="16384" width="9.00390625" style="46" customWidth="1"/>
  </cols>
  <sheetData>
    <row r="1" ht="18.75">
      <c r="B1" s="44" t="s">
        <v>0</v>
      </c>
    </row>
    <row r="2" spans="1:15" ht="19.5" thickBot="1">
      <c r="A2" s="12" t="s">
        <v>105</v>
      </c>
      <c r="B2" s="47"/>
      <c r="C2" s="12"/>
      <c r="O2" s="79" t="s">
        <v>90</v>
      </c>
    </row>
    <row r="3" spans="1:16" ht="18.75">
      <c r="A3" s="48"/>
      <c r="B3" s="49"/>
      <c r="C3" s="243"/>
      <c r="D3" s="245" t="s">
        <v>2</v>
      </c>
      <c r="E3" s="243" t="s">
        <v>3</v>
      </c>
      <c r="F3" s="245" t="s">
        <v>4</v>
      </c>
      <c r="G3" s="243" t="s">
        <v>5</v>
      </c>
      <c r="H3" s="245" t="s">
        <v>6</v>
      </c>
      <c r="I3" s="399" t="s">
        <v>7</v>
      </c>
      <c r="J3" s="245" t="s">
        <v>8</v>
      </c>
      <c r="K3" s="243" t="s">
        <v>9</v>
      </c>
      <c r="L3" s="245" t="s">
        <v>10</v>
      </c>
      <c r="M3" s="243" t="s">
        <v>11</v>
      </c>
      <c r="N3" s="245" t="s">
        <v>12</v>
      </c>
      <c r="O3" s="243" t="s">
        <v>13</v>
      </c>
      <c r="P3" s="245" t="s">
        <v>14</v>
      </c>
    </row>
    <row r="4" spans="1:16" ht="18.75">
      <c r="A4" s="53" t="s">
        <v>0</v>
      </c>
      <c r="B4" s="488" t="s">
        <v>15</v>
      </c>
      <c r="C4" s="413" t="s">
        <v>16</v>
      </c>
      <c r="D4" s="234">
        <v>1777.7834</v>
      </c>
      <c r="E4" s="236">
        <v>459.0995</v>
      </c>
      <c r="F4" s="242">
        <v>71.385</v>
      </c>
      <c r="G4" s="414"/>
      <c r="H4" s="415">
        <v>1.8385</v>
      </c>
      <c r="I4" s="238">
        <v>13.968</v>
      </c>
      <c r="J4" s="229">
        <v>11.356</v>
      </c>
      <c r="K4" s="236">
        <v>0.113</v>
      </c>
      <c r="L4" s="234">
        <v>0.019</v>
      </c>
      <c r="M4" s="238">
        <v>6.6755</v>
      </c>
      <c r="N4" s="240">
        <v>6.2327</v>
      </c>
      <c r="O4" s="236">
        <v>31.2105</v>
      </c>
      <c r="P4" s="266">
        <f aca="true" t="shared" si="0" ref="P4:P35">SUM(D4:O4)</f>
        <v>2379.6811</v>
      </c>
    </row>
    <row r="5" spans="1:16" ht="18.75">
      <c r="A5" s="53" t="s">
        <v>17</v>
      </c>
      <c r="B5" s="489"/>
      <c r="C5" s="58" t="s">
        <v>18</v>
      </c>
      <c r="D5" s="235">
        <v>75644.217</v>
      </c>
      <c r="E5" s="225">
        <v>21576.34</v>
      </c>
      <c r="F5" s="246">
        <v>2917.239</v>
      </c>
      <c r="G5" s="251"/>
      <c r="H5" s="248">
        <v>620.736</v>
      </c>
      <c r="I5" s="237">
        <v>5812.7</v>
      </c>
      <c r="J5" s="230">
        <v>434.892</v>
      </c>
      <c r="K5" s="225">
        <v>7.403</v>
      </c>
      <c r="L5" s="235">
        <v>6.063</v>
      </c>
      <c r="M5" s="237">
        <v>970.304</v>
      </c>
      <c r="N5" s="363">
        <v>209.567</v>
      </c>
      <c r="O5" s="225">
        <v>2510.254</v>
      </c>
      <c r="P5" s="267">
        <f t="shared" si="0"/>
        <v>110709.71500000001</v>
      </c>
    </row>
    <row r="6" spans="1:16" ht="18.75">
      <c r="A6" s="53" t="s">
        <v>19</v>
      </c>
      <c r="B6" s="56" t="s">
        <v>20</v>
      </c>
      <c r="C6" s="65" t="s">
        <v>16</v>
      </c>
      <c r="D6" s="234">
        <v>506.9</v>
      </c>
      <c r="E6" s="236">
        <v>106.071</v>
      </c>
      <c r="F6" s="242">
        <v>7.512</v>
      </c>
      <c r="G6" s="250"/>
      <c r="H6" s="249">
        <v>479.149</v>
      </c>
      <c r="I6" s="238">
        <v>146.3797</v>
      </c>
      <c r="J6" s="229">
        <v>372.6938</v>
      </c>
      <c r="K6" s="236">
        <v>51.755</v>
      </c>
      <c r="L6" s="234">
        <v>2.536</v>
      </c>
      <c r="M6" s="238">
        <v>18.908</v>
      </c>
      <c r="N6" s="240">
        <v>180.869</v>
      </c>
      <c r="O6" s="236">
        <v>1737.9065</v>
      </c>
      <c r="P6" s="266">
        <f t="shared" si="0"/>
        <v>3610.6800000000003</v>
      </c>
    </row>
    <row r="7" spans="1:16" ht="18.75">
      <c r="A7" s="53" t="s">
        <v>21</v>
      </c>
      <c r="B7" s="58" t="s">
        <v>22</v>
      </c>
      <c r="C7" s="58" t="s">
        <v>18</v>
      </c>
      <c r="D7" s="235">
        <v>18163.095</v>
      </c>
      <c r="E7" s="225">
        <v>4322.995</v>
      </c>
      <c r="F7" s="241">
        <v>289.8</v>
      </c>
      <c r="G7" s="251"/>
      <c r="H7" s="248">
        <v>16542.189</v>
      </c>
      <c r="I7" s="416">
        <v>3350.3</v>
      </c>
      <c r="J7" s="228">
        <v>10517.818</v>
      </c>
      <c r="K7" s="256">
        <v>1985.854</v>
      </c>
      <c r="L7" s="233">
        <v>9.963</v>
      </c>
      <c r="M7" s="416">
        <v>451.767</v>
      </c>
      <c r="N7" s="363">
        <v>3778.806</v>
      </c>
      <c r="O7" s="225">
        <v>72651.686</v>
      </c>
      <c r="P7" s="267">
        <f t="shared" si="0"/>
        <v>132064.273</v>
      </c>
    </row>
    <row r="8" spans="1:16" ht="18.75">
      <c r="A8" s="53" t="s">
        <v>23</v>
      </c>
      <c r="B8" s="486" t="s">
        <v>114</v>
      </c>
      <c r="C8" s="65" t="s">
        <v>16</v>
      </c>
      <c r="D8" s="266">
        <f aca="true" t="shared" si="1" ref="D8:K8">+D4+D6</f>
        <v>2284.6834</v>
      </c>
      <c r="E8" s="320">
        <f t="shared" si="1"/>
        <v>565.1705</v>
      </c>
      <c r="F8" s="266">
        <f t="shared" si="1"/>
        <v>78.897</v>
      </c>
      <c r="G8" s="320">
        <f t="shared" si="1"/>
        <v>0</v>
      </c>
      <c r="H8" s="266">
        <f t="shared" si="1"/>
        <v>480.9875</v>
      </c>
      <c r="I8" s="353">
        <f t="shared" si="1"/>
        <v>160.3477</v>
      </c>
      <c r="J8" s="266">
        <f t="shared" si="1"/>
        <v>384.0498</v>
      </c>
      <c r="K8" s="320">
        <f t="shared" si="1"/>
        <v>51.868</v>
      </c>
      <c r="L8" s="270">
        <f>+L4+L6</f>
        <v>2.555</v>
      </c>
      <c r="M8" s="353">
        <f aca="true" t="shared" si="2" ref="M8:O9">+M4+M6</f>
        <v>25.5835</v>
      </c>
      <c r="N8" s="270">
        <f t="shared" si="2"/>
        <v>187.1017</v>
      </c>
      <c r="O8" s="353">
        <f t="shared" si="2"/>
        <v>1769.117</v>
      </c>
      <c r="P8" s="266">
        <f>SUM(D8:O8)</f>
        <v>5990.3611</v>
      </c>
    </row>
    <row r="9" spans="1:16" ht="18.75">
      <c r="A9" s="59"/>
      <c r="B9" s="487"/>
      <c r="C9" s="58" t="s">
        <v>18</v>
      </c>
      <c r="D9" s="267">
        <f aca="true" t="shared" si="3" ref="D9:K9">+D5+D7</f>
        <v>93807.312</v>
      </c>
      <c r="E9" s="64">
        <f t="shared" si="3"/>
        <v>25899.335</v>
      </c>
      <c r="F9" s="267">
        <f t="shared" si="3"/>
        <v>3207.039</v>
      </c>
      <c r="G9" s="64">
        <f t="shared" si="3"/>
        <v>0</v>
      </c>
      <c r="H9" s="267">
        <f t="shared" si="3"/>
        <v>17162.925</v>
      </c>
      <c r="I9" s="354">
        <f t="shared" si="3"/>
        <v>9163</v>
      </c>
      <c r="J9" s="267">
        <f t="shared" si="3"/>
        <v>10952.71</v>
      </c>
      <c r="K9" s="64">
        <f t="shared" si="3"/>
        <v>1993.257</v>
      </c>
      <c r="L9" s="355">
        <f>+L5+L7</f>
        <v>16.026</v>
      </c>
      <c r="M9" s="354">
        <f t="shared" si="2"/>
        <v>1422.071</v>
      </c>
      <c r="N9" s="355">
        <f t="shared" si="2"/>
        <v>3988.373</v>
      </c>
      <c r="O9" s="354">
        <f t="shared" si="2"/>
        <v>75161.94</v>
      </c>
      <c r="P9" s="267">
        <f>SUM(D9:O9)</f>
        <v>242773.988</v>
      </c>
    </row>
    <row r="10" spans="1:16" ht="18.75">
      <c r="A10" s="482" t="s">
        <v>25</v>
      </c>
      <c r="B10" s="483"/>
      <c r="C10" s="65" t="s">
        <v>16</v>
      </c>
      <c r="D10" s="234"/>
      <c r="E10" s="236"/>
      <c r="F10" s="242"/>
      <c r="G10" s="250"/>
      <c r="H10" s="249"/>
      <c r="I10" s="238"/>
      <c r="J10" s="229">
        <v>1003.9878</v>
      </c>
      <c r="K10" s="236">
        <v>834.4755</v>
      </c>
      <c r="L10" s="234">
        <v>248.9648</v>
      </c>
      <c r="M10" s="238">
        <v>12.2672</v>
      </c>
      <c r="N10" s="240">
        <v>2.3744</v>
      </c>
      <c r="O10" s="236">
        <v>0.001</v>
      </c>
      <c r="P10" s="266">
        <f t="shared" si="0"/>
        <v>2102.0707</v>
      </c>
    </row>
    <row r="11" spans="1:16" ht="18.75">
      <c r="A11" s="484"/>
      <c r="B11" s="485"/>
      <c r="C11" s="58" t="s">
        <v>18</v>
      </c>
      <c r="D11" s="235"/>
      <c r="E11" s="256"/>
      <c r="F11" s="241"/>
      <c r="G11" s="251"/>
      <c r="H11" s="248"/>
      <c r="I11" s="237"/>
      <c r="J11" s="230">
        <v>181931.378</v>
      </c>
      <c r="K11" s="225">
        <v>154260.014</v>
      </c>
      <c r="L11" s="235">
        <v>44255.991</v>
      </c>
      <c r="M11" s="237">
        <v>645.288</v>
      </c>
      <c r="N11" s="363">
        <v>82.117</v>
      </c>
      <c r="O11" s="225">
        <v>0.21</v>
      </c>
      <c r="P11" s="267">
        <f t="shared" si="0"/>
        <v>381174.998</v>
      </c>
    </row>
    <row r="12" spans="1:16" ht="18.75">
      <c r="A12" s="60"/>
      <c r="B12" s="488" t="s">
        <v>26</v>
      </c>
      <c r="C12" s="65" t="s">
        <v>16</v>
      </c>
      <c r="D12" s="234"/>
      <c r="E12" s="236"/>
      <c r="F12" s="242"/>
      <c r="G12" s="250"/>
      <c r="H12" s="249">
        <v>0.739</v>
      </c>
      <c r="I12" s="238">
        <v>2.6985</v>
      </c>
      <c r="J12" s="229">
        <v>0.496</v>
      </c>
      <c r="K12" s="236">
        <v>0.37</v>
      </c>
      <c r="L12" s="234"/>
      <c r="M12" s="238">
        <v>0.047</v>
      </c>
      <c r="N12" s="240">
        <v>0.076</v>
      </c>
      <c r="O12" s="236"/>
      <c r="P12" s="266">
        <f t="shared" si="0"/>
        <v>4.426499999999999</v>
      </c>
    </row>
    <row r="13" spans="1:16" ht="18.75">
      <c r="A13" s="53" t="s">
        <v>0</v>
      </c>
      <c r="B13" s="489"/>
      <c r="C13" s="58" t="s">
        <v>18</v>
      </c>
      <c r="D13" s="235"/>
      <c r="E13" s="225"/>
      <c r="F13" s="241"/>
      <c r="G13" s="251"/>
      <c r="H13" s="248">
        <v>1716.511</v>
      </c>
      <c r="I13" s="237">
        <v>6606.634</v>
      </c>
      <c r="J13" s="230">
        <v>1247.011</v>
      </c>
      <c r="K13" s="225">
        <v>851.367</v>
      </c>
      <c r="L13" s="235"/>
      <c r="M13" s="237">
        <v>79.404</v>
      </c>
      <c r="N13" s="363">
        <v>185.514</v>
      </c>
      <c r="O13" s="225"/>
      <c r="P13" s="267">
        <f t="shared" si="0"/>
        <v>10686.441</v>
      </c>
    </row>
    <row r="14" spans="1:16" ht="18.75">
      <c r="A14" s="53" t="s">
        <v>27</v>
      </c>
      <c r="B14" s="488" t="s">
        <v>28</v>
      </c>
      <c r="C14" s="65" t="s">
        <v>16</v>
      </c>
      <c r="D14" s="234"/>
      <c r="E14" s="236"/>
      <c r="F14" s="242"/>
      <c r="G14" s="250"/>
      <c r="H14" s="249">
        <v>1.8635</v>
      </c>
      <c r="I14" s="238">
        <v>9.3382</v>
      </c>
      <c r="J14" s="229">
        <v>1.7483</v>
      </c>
      <c r="K14" s="236">
        <v>1.0412</v>
      </c>
      <c r="L14" s="234">
        <v>0.428</v>
      </c>
      <c r="M14" s="238">
        <v>6.6343</v>
      </c>
      <c r="N14" s="240">
        <v>4.962</v>
      </c>
      <c r="O14" s="236">
        <v>0.129</v>
      </c>
      <c r="P14" s="266">
        <f t="shared" si="0"/>
        <v>26.1445</v>
      </c>
    </row>
    <row r="15" spans="1:16" ht="18.75">
      <c r="A15" s="53" t="s">
        <v>0</v>
      </c>
      <c r="B15" s="489"/>
      <c r="C15" s="58" t="s">
        <v>18</v>
      </c>
      <c r="D15" s="235"/>
      <c r="E15" s="225"/>
      <c r="F15" s="241"/>
      <c r="G15" s="251"/>
      <c r="H15" s="248">
        <v>2230.342</v>
      </c>
      <c r="I15" s="237">
        <v>13995.259</v>
      </c>
      <c r="J15" s="230">
        <v>2329.674</v>
      </c>
      <c r="K15" s="225">
        <v>1433.747</v>
      </c>
      <c r="L15" s="235">
        <v>594.269</v>
      </c>
      <c r="M15" s="237">
        <v>8092.104</v>
      </c>
      <c r="N15" s="363">
        <v>7816.54</v>
      </c>
      <c r="O15" s="225">
        <v>380.495</v>
      </c>
      <c r="P15" s="267">
        <f t="shared" si="0"/>
        <v>36872.43</v>
      </c>
    </row>
    <row r="16" spans="1:16" ht="18.75">
      <c r="A16" s="53" t="s">
        <v>29</v>
      </c>
      <c r="B16" s="488" t="s">
        <v>30</v>
      </c>
      <c r="C16" s="65" t="s">
        <v>16</v>
      </c>
      <c r="D16" s="234"/>
      <c r="E16" s="236"/>
      <c r="F16" s="242"/>
      <c r="G16" s="250"/>
      <c r="H16" s="249"/>
      <c r="I16" s="238"/>
      <c r="J16" s="229">
        <v>54.027</v>
      </c>
      <c r="K16" s="236">
        <v>34.347</v>
      </c>
      <c r="L16" s="234"/>
      <c r="M16" s="238"/>
      <c r="N16" s="240"/>
      <c r="O16" s="236"/>
      <c r="P16" s="266">
        <f t="shared" si="0"/>
        <v>88.374</v>
      </c>
    </row>
    <row r="17" spans="1:16" ht="18.75">
      <c r="A17" s="60"/>
      <c r="B17" s="489"/>
      <c r="C17" s="58" t="s">
        <v>18</v>
      </c>
      <c r="D17" s="235"/>
      <c r="E17" s="225"/>
      <c r="F17" s="241"/>
      <c r="G17" s="251"/>
      <c r="H17" s="248"/>
      <c r="I17" s="237"/>
      <c r="J17" s="230">
        <v>10731.146</v>
      </c>
      <c r="K17" s="225">
        <v>7214.193</v>
      </c>
      <c r="L17" s="235"/>
      <c r="M17" s="237"/>
      <c r="N17" s="363"/>
      <c r="O17" s="225"/>
      <c r="P17" s="267">
        <f t="shared" si="0"/>
        <v>17945.339</v>
      </c>
    </row>
    <row r="18" spans="1:16" ht="18.75">
      <c r="A18" s="53" t="s">
        <v>31</v>
      </c>
      <c r="B18" s="465" t="s">
        <v>108</v>
      </c>
      <c r="C18" s="65" t="s">
        <v>16</v>
      </c>
      <c r="D18" s="234"/>
      <c r="E18" s="236"/>
      <c r="F18" s="242"/>
      <c r="G18" s="250"/>
      <c r="H18" s="249"/>
      <c r="I18" s="238"/>
      <c r="J18" s="229">
        <v>21.053</v>
      </c>
      <c r="K18" s="236">
        <v>137.932</v>
      </c>
      <c r="L18" s="234">
        <v>13.1845</v>
      </c>
      <c r="M18" s="238">
        <v>0.036</v>
      </c>
      <c r="N18" s="240"/>
      <c r="O18" s="236"/>
      <c r="P18" s="266">
        <f t="shared" si="0"/>
        <v>172.20549999999997</v>
      </c>
    </row>
    <row r="19" spans="1:16" ht="18.75">
      <c r="A19" s="60"/>
      <c r="B19" s="55" t="s">
        <v>109</v>
      </c>
      <c r="C19" s="58" t="s">
        <v>18</v>
      </c>
      <c r="D19" s="235"/>
      <c r="E19" s="225"/>
      <c r="F19" s="241"/>
      <c r="G19" s="251"/>
      <c r="H19" s="248"/>
      <c r="I19" s="237"/>
      <c r="J19" s="230">
        <v>5957.88</v>
      </c>
      <c r="K19" s="225">
        <v>55756.072</v>
      </c>
      <c r="L19" s="235">
        <v>5443.69</v>
      </c>
      <c r="M19" s="237">
        <v>21.647</v>
      </c>
      <c r="N19" s="363"/>
      <c r="O19" s="225"/>
      <c r="P19" s="267">
        <f t="shared" si="0"/>
        <v>67179.28899999999</v>
      </c>
    </row>
    <row r="20" spans="1:16" ht="18.75">
      <c r="A20" s="53" t="s">
        <v>23</v>
      </c>
      <c r="B20" s="488" t="s">
        <v>32</v>
      </c>
      <c r="C20" s="65" t="s">
        <v>16</v>
      </c>
      <c r="D20" s="234"/>
      <c r="E20" s="236"/>
      <c r="F20" s="242"/>
      <c r="G20" s="250"/>
      <c r="H20" s="249"/>
      <c r="I20" s="238"/>
      <c r="J20" s="229">
        <v>0.058</v>
      </c>
      <c r="K20" s="236">
        <v>4.593</v>
      </c>
      <c r="L20" s="234"/>
      <c r="M20" s="238"/>
      <c r="N20" s="240"/>
      <c r="O20" s="236"/>
      <c r="P20" s="266">
        <f t="shared" si="0"/>
        <v>4.651</v>
      </c>
    </row>
    <row r="21" spans="1:16" ht="18.75">
      <c r="A21" s="60"/>
      <c r="B21" s="489"/>
      <c r="C21" s="58" t="s">
        <v>18</v>
      </c>
      <c r="D21" s="235"/>
      <c r="E21" s="225"/>
      <c r="F21" s="241"/>
      <c r="G21" s="251"/>
      <c r="H21" s="248"/>
      <c r="I21" s="237"/>
      <c r="J21" s="230">
        <v>12.485</v>
      </c>
      <c r="K21" s="225">
        <v>900.092</v>
      </c>
      <c r="L21" s="235"/>
      <c r="M21" s="237"/>
      <c r="N21" s="363"/>
      <c r="O21" s="225"/>
      <c r="P21" s="267">
        <f t="shared" si="0"/>
        <v>912.577</v>
      </c>
    </row>
    <row r="22" spans="1:16" ht="18.75">
      <c r="A22" s="60"/>
      <c r="B22" s="486" t="s">
        <v>114</v>
      </c>
      <c r="C22" s="65" t="s">
        <v>16</v>
      </c>
      <c r="D22" s="266">
        <f aca="true" t="shared" si="4" ref="D22:K22">+D12+D14+D16+D18+D20</f>
        <v>0</v>
      </c>
      <c r="E22" s="320">
        <f t="shared" si="4"/>
        <v>0</v>
      </c>
      <c r="F22" s="266">
        <f t="shared" si="4"/>
        <v>0</v>
      </c>
      <c r="G22" s="320">
        <f t="shared" si="4"/>
        <v>0</v>
      </c>
      <c r="H22" s="266">
        <f t="shared" si="4"/>
        <v>2.6025</v>
      </c>
      <c r="I22" s="353">
        <f t="shared" si="4"/>
        <v>12.0367</v>
      </c>
      <c r="J22" s="266">
        <f t="shared" si="4"/>
        <v>77.38230000000001</v>
      </c>
      <c r="K22" s="320">
        <f t="shared" si="4"/>
        <v>178.2832</v>
      </c>
      <c r="L22" s="270">
        <f>+L12+L14+L16+L18+L20</f>
        <v>13.6125</v>
      </c>
      <c r="M22" s="353">
        <f aca="true" t="shared" si="5" ref="M22:O23">+M12+M14+M16+M18+M20</f>
        <v>6.717299999999999</v>
      </c>
      <c r="N22" s="270">
        <f t="shared" si="5"/>
        <v>5.037999999999999</v>
      </c>
      <c r="O22" s="353">
        <f t="shared" si="5"/>
        <v>0.129</v>
      </c>
      <c r="P22" s="266">
        <f>SUM(D22:O22)</f>
        <v>295.8015000000001</v>
      </c>
    </row>
    <row r="23" spans="1:16" ht="18.75">
      <c r="A23" s="59"/>
      <c r="B23" s="487"/>
      <c r="C23" s="58" t="s">
        <v>18</v>
      </c>
      <c r="D23" s="267">
        <f aca="true" t="shared" si="6" ref="D23:I23">+D13+D15+D17+D19+D21</f>
        <v>0</v>
      </c>
      <c r="E23" s="64">
        <f t="shared" si="6"/>
        <v>0</v>
      </c>
      <c r="F23" s="267">
        <f t="shared" si="6"/>
        <v>0</v>
      </c>
      <c r="G23" s="64">
        <f t="shared" si="6"/>
        <v>0</v>
      </c>
      <c r="H23" s="267">
        <f t="shared" si="6"/>
        <v>3946.853</v>
      </c>
      <c r="I23" s="354">
        <f t="shared" si="6"/>
        <v>20601.893</v>
      </c>
      <c r="J23" s="267">
        <f>+J13+J15+J17+J19+J21</f>
        <v>20278.196</v>
      </c>
      <c r="K23" s="64">
        <f>+K13+K15+K17+K19+K21</f>
        <v>66155.471</v>
      </c>
      <c r="L23" s="355">
        <f>+L13+L15+L17+L19+L21</f>
        <v>6037.959</v>
      </c>
      <c r="M23" s="354">
        <f t="shared" si="5"/>
        <v>8193.155</v>
      </c>
      <c r="N23" s="355">
        <f t="shared" si="5"/>
        <v>8002.054</v>
      </c>
      <c r="O23" s="354">
        <f t="shared" si="5"/>
        <v>380.495</v>
      </c>
      <c r="P23" s="267">
        <f>SUM(D23:O23)</f>
        <v>133596.076</v>
      </c>
    </row>
    <row r="24" spans="1:16" ht="18.75">
      <c r="A24" s="53" t="s">
        <v>0</v>
      </c>
      <c r="B24" s="488" t="s">
        <v>33</v>
      </c>
      <c r="C24" s="65" t="s">
        <v>16</v>
      </c>
      <c r="D24" s="234"/>
      <c r="E24" s="236"/>
      <c r="F24" s="242"/>
      <c r="G24" s="250"/>
      <c r="H24" s="249"/>
      <c r="I24" s="238"/>
      <c r="J24" s="229"/>
      <c r="K24" s="236"/>
      <c r="L24" s="234"/>
      <c r="M24" s="238"/>
      <c r="N24" s="240"/>
      <c r="O24" s="236"/>
      <c r="P24" s="266">
        <f t="shared" si="0"/>
        <v>0</v>
      </c>
    </row>
    <row r="25" spans="1:16" ht="18.75">
      <c r="A25" s="53" t="s">
        <v>34</v>
      </c>
      <c r="B25" s="489"/>
      <c r="C25" s="58" t="s">
        <v>18</v>
      </c>
      <c r="D25" s="235"/>
      <c r="E25" s="225"/>
      <c r="F25" s="241"/>
      <c r="G25" s="251"/>
      <c r="H25" s="248"/>
      <c r="I25" s="237"/>
      <c r="J25" s="230"/>
      <c r="K25" s="225"/>
      <c r="L25" s="235"/>
      <c r="M25" s="237"/>
      <c r="N25" s="363"/>
      <c r="O25" s="225"/>
      <c r="P25" s="267">
        <f t="shared" si="0"/>
        <v>0</v>
      </c>
    </row>
    <row r="26" spans="1:16" ht="18.75">
      <c r="A26" s="53" t="s">
        <v>35</v>
      </c>
      <c r="B26" s="56" t="s">
        <v>20</v>
      </c>
      <c r="C26" s="65" t="s">
        <v>16</v>
      </c>
      <c r="D26" s="234"/>
      <c r="E26" s="236"/>
      <c r="F26" s="247"/>
      <c r="G26" s="250"/>
      <c r="H26" s="249"/>
      <c r="I26" s="238"/>
      <c r="J26" s="229"/>
      <c r="K26" s="236">
        <v>0.201</v>
      </c>
      <c r="L26" s="417">
        <v>0.061</v>
      </c>
      <c r="M26" s="418"/>
      <c r="N26" s="240"/>
      <c r="O26" s="236">
        <v>0.051</v>
      </c>
      <c r="P26" s="266">
        <f t="shared" si="0"/>
        <v>0.313</v>
      </c>
    </row>
    <row r="27" spans="1:16" ht="18.75">
      <c r="A27" s="53" t="s">
        <v>36</v>
      </c>
      <c r="B27" s="58" t="s">
        <v>110</v>
      </c>
      <c r="C27" s="58" t="s">
        <v>18</v>
      </c>
      <c r="D27" s="235"/>
      <c r="E27" s="225"/>
      <c r="F27" s="241"/>
      <c r="G27" s="251"/>
      <c r="H27" s="248"/>
      <c r="I27" s="237"/>
      <c r="J27" s="228"/>
      <c r="K27" s="225">
        <v>40.052</v>
      </c>
      <c r="L27" s="235">
        <v>40.031</v>
      </c>
      <c r="M27" s="237"/>
      <c r="N27" s="363"/>
      <c r="O27" s="225">
        <v>45.518</v>
      </c>
      <c r="P27" s="267">
        <f t="shared" si="0"/>
        <v>125.601</v>
      </c>
    </row>
    <row r="28" spans="1:16" ht="18.75">
      <c r="A28" s="53" t="s">
        <v>23</v>
      </c>
      <c r="B28" s="486" t="s">
        <v>114</v>
      </c>
      <c r="C28" s="65" t="s">
        <v>16</v>
      </c>
      <c r="D28" s="266">
        <f aca="true" t="shared" si="7" ref="D28:K28">+D24+D26</f>
        <v>0</v>
      </c>
      <c r="E28" s="266">
        <f t="shared" si="7"/>
        <v>0</v>
      </c>
      <c r="F28" s="266">
        <f t="shared" si="7"/>
        <v>0</v>
      </c>
      <c r="G28" s="266">
        <f t="shared" si="7"/>
        <v>0</v>
      </c>
      <c r="H28" s="266">
        <f t="shared" si="7"/>
        <v>0</v>
      </c>
      <c r="I28" s="266">
        <f t="shared" si="7"/>
        <v>0</v>
      </c>
      <c r="J28" s="266">
        <f t="shared" si="7"/>
        <v>0</v>
      </c>
      <c r="K28" s="320">
        <f t="shared" si="7"/>
        <v>0.201</v>
      </c>
      <c r="L28" s="270">
        <f aca="true" t="shared" si="8" ref="L28:N29">+L24+L26</f>
        <v>0.061</v>
      </c>
      <c r="M28" s="353">
        <f t="shared" si="8"/>
        <v>0</v>
      </c>
      <c r="N28" s="270">
        <f t="shared" si="8"/>
        <v>0</v>
      </c>
      <c r="O28" s="353">
        <v>0.051</v>
      </c>
      <c r="P28" s="266">
        <f>SUM(D28:O28)</f>
        <v>0.313</v>
      </c>
    </row>
    <row r="29" spans="1:16" ht="18.75">
      <c r="A29" s="59"/>
      <c r="B29" s="487"/>
      <c r="C29" s="58" t="s">
        <v>18</v>
      </c>
      <c r="D29" s="267">
        <f aca="true" t="shared" si="9" ref="D29:K29">+D25+D27</f>
        <v>0</v>
      </c>
      <c r="E29" s="267">
        <f t="shared" si="9"/>
        <v>0</v>
      </c>
      <c r="F29" s="267">
        <f t="shared" si="9"/>
        <v>0</v>
      </c>
      <c r="G29" s="267">
        <f t="shared" si="9"/>
        <v>0</v>
      </c>
      <c r="H29" s="267">
        <f t="shared" si="9"/>
        <v>0</v>
      </c>
      <c r="I29" s="267">
        <f t="shared" si="9"/>
        <v>0</v>
      </c>
      <c r="J29" s="267">
        <f t="shared" si="9"/>
        <v>0</v>
      </c>
      <c r="K29" s="64">
        <f t="shared" si="9"/>
        <v>40.052</v>
      </c>
      <c r="L29" s="355">
        <f t="shared" si="8"/>
        <v>40.031</v>
      </c>
      <c r="M29" s="354">
        <f t="shared" si="8"/>
        <v>0</v>
      </c>
      <c r="N29" s="355">
        <f t="shared" si="8"/>
        <v>0</v>
      </c>
      <c r="O29" s="354">
        <v>45.518</v>
      </c>
      <c r="P29" s="267">
        <f>SUM(D29:O29)</f>
        <v>125.601</v>
      </c>
    </row>
    <row r="30" spans="1:16" ht="18.75">
      <c r="A30" s="53" t="s">
        <v>0</v>
      </c>
      <c r="B30" s="488" t="s">
        <v>37</v>
      </c>
      <c r="C30" s="65" t="s">
        <v>16</v>
      </c>
      <c r="D30" s="234">
        <v>158.0077</v>
      </c>
      <c r="E30" s="236">
        <v>44.8783</v>
      </c>
      <c r="F30" s="242">
        <v>17.664</v>
      </c>
      <c r="G30" s="250">
        <v>2.5229</v>
      </c>
      <c r="H30" s="249"/>
      <c r="I30" s="238"/>
      <c r="J30" s="229"/>
      <c r="K30" s="236"/>
      <c r="L30" s="234">
        <v>63.587</v>
      </c>
      <c r="M30" s="238">
        <v>25.61</v>
      </c>
      <c r="N30" s="240">
        <v>86.708</v>
      </c>
      <c r="O30" s="236">
        <v>46.977</v>
      </c>
      <c r="P30" s="266">
        <f t="shared" si="0"/>
        <v>445.95489999999995</v>
      </c>
    </row>
    <row r="31" spans="1:16" ht="18.75">
      <c r="A31" s="53" t="s">
        <v>38</v>
      </c>
      <c r="B31" s="489"/>
      <c r="C31" s="58" t="s">
        <v>18</v>
      </c>
      <c r="D31" s="235">
        <v>18268.118</v>
      </c>
      <c r="E31" s="225">
        <v>7558.385</v>
      </c>
      <c r="F31" s="241">
        <v>3606.25</v>
      </c>
      <c r="G31" s="251">
        <v>519.617</v>
      </c>
      <c r="H31" s="248"/>
      <c r="I31" s="237"/>
      <c r="J31" s="230"/>
      <c r="K31" s="225"/>
      <c r="L31" s="235">
        <v>1408.355</v>
      </c>
      <c r="M31" s="237">
        <v>608.12</v>
      </c>
      <c r="N31" s="363">
        <v>2081.509</v>
      </c>
      <c r="O31" s="225">
        <v>1118.483</v>
      </c>
      <c r="P31" s="267">
        <f t="shared" si="0"/>
        <v>35168.83699999999</v>
      </c>
    </row>
    <row r="32" spans="1:16" ht="18.75">
      <c r="A32" s="53" t="s">
        <v>0</v>
      </c>
      <c r="B32" s="488" t="s">
        <v>39</v>
      </c>
      <c r="C32" s="65" t="s">
        <v>16</v>
      </c>
      <c r="D32" s="234">
        <v>14.5603</v>
      </c>
      <c r="E32" s="236">
        <v>238.353</v>
      </c>
      <c r="F32" s="242">
        <v>376.258</v>
      </c>
      <c r="G32" s="250">
        <v>96.181</v>
      </c>
      <c r="H32" s="249">
        <v>0.008</v>
      </c>
      <c r="I32" s="238">
        <v>0.001</v>
      </c>
      <c r="J32" s="229"/>
      <c r="K32" s="236"/>
      <c r="L32" s="234"/>
      <c r="M32" s="238">
        <v>0.0182</v>
      </c>
      <c r="N32" s="240">
        <v>0.8107</v>
      </c>
      <c r="O32" s="236">
        <v>0.9155</v>
      </c>
      <c r="P32" s="266">
        <f t="shared" si="0"/>
        <v>727.1057</v>
      </c>
    </row>
    <row r="33" spans="1:16" ht="18.75">
      <c r="A33" s="53" t="s">
        <v>40</v>
      </c>
      <c r="B33" s="489"/>
      <c r="C33" s="58" t="s">
        <v>18</v>
      </c>
      <c r="D33" s="235">
        <v>439.918</v>
      </c>
      <c r="E33" s="225">
        <v>7795.788</v>
      </c>
      <c r="F33" s="241">
        <v>11694.145</v>
      </c>
      <c r="G33" s="251">
        <v>3212.734</v>
      </c>
      <c r="H33" s="248">
        <v>0.421</v>
      </c>
      <c r="I33" s="237">
        <v>1.575</v>
      </c>
      <c r="J33" s="230"/>
      <c r="K33" s="225"/>
      <c r="L33" s="235"/>
      <c r="M33" s="237">
        <v>2.778</v>
      </c>
      <c r="N33" s="363">
        <v>35.187</v>
      </c>
      <c r="O33" s="225">
        <v>58.073</v>
      </c>
      <c r="P33" s="267">
        <f t="shared" si="0"/>
        <v>23240.619000000002</v>
      </c>
    </row>
    <row r="34" spans="1:16" ht="18.75">
      <c r="A34" s="60"/>
      <c r="B34" s="56" t="s">
        <v>20</v>
      </c>
      <c r="C34" s="65" t="s">
        <v>16</v>
      </c>
      <c r="D34" s="234">
        <v>47.911</v>
      </c>
      <c r="E34" s="236">
        <v>23.3</v>
      </c>
      <c r="F34" s="242">
        <v>15.858</v>
      </c>
      <c r="G34" s="250">
        <v>33.177</v>
      </c>
      <c r="H34" s="249">
        <v>51.091</v>
      </c>
      <c r="I34" s="238">
        <v>9.294</v>
      </c>
      <c r="J34" s="229"/>
      <c r="K34" s="236"/>
      <c r="L34" s="234">
        <v>38.535</v>
      </c>
      <c r="M34" s="238">
        <v>31.031</v>
      </c>
      <c r="N34" s="240">
        <v>93.554</v>
      </c>
      <c r="O34" s="236">
        <v>48.809</v>
      </c>
      <c r="P34" s="266">
        <f t="shared" si="0"/>
        <v>392.56000000000006</v>
      </c>
    </row>
    <row r="35" spans="1:16" ht="18.75">
      <c r="A35" s="53" t="s">
        <v>23</v>
      </c>
      <c r="B35" s="58" t="s">
        <v>111</v>
      </c>
      <c r="C35" s="58" t="s">
        <v>18</v>
      </c>
      <c r="D35" s="235">
        <v>1498.816</v>
      </c>
      <c r="E35" s="225">
        <v>634.925</v>
      </c>
      <c r="F35" s="241">
        <v>333.071</v>
      </c>
      <c r="G35" s="251">
        <v>783.009</v>
      </c>
      <c r="H35" s="248">
        <v>1226.135</v>
      </c>
      <c r="I35" s="237">
        <v>223.764</v>
      </c>
      <c r="J35" s="230"/>
      <c r="K35" s="225"/>
      <c r="L35" s="235">
        <v>843.762</v>
      </c>
      <c r="M35" s="237">
        <v>715.126</v>
      </c>
      <c r="N35" s="363">
        <v>3789.537</v>
      </c>
      <c r="O35" s="225">
        <v>2049.978</v>
      </c>
      <c r="P35" s="267">
        <f t="shared" si="0"/>
        <v>12098.123</v>
      </c>
    </row>
    <row r="36" spans="1:16" ht="18.75">
      <c r="A36" s="60"/>
      <c r="B36" s="486" t="s">
        <v>107</v>
      </c>
      <c r="C36" s="65" t="s">
        <v>16</v>
      </c>
      <c r="D36" s="266">
        <f aca="true" t="shared" si="10" ref="D36:K36">+D30+D32+D34</f>
        <v>220.479</v>
      </c>
      <c r="E36" s="320">
        <f t="shared" si="10"/>
        <v>306.53130000000004</v>
      </c>
      <c r="F36" s="266">
        <f t="shared" si="10"/>
        <v>409.78</v>
      </c>
      <c r="G36" s="320">
        <f t="shared" si="10"/>
        <v>131.8809</v>
      </c>
      <c r="H36" s="266">
        <f t="shared" si="10"/>
        <v>51.099000000000004</v>
      </c>
      <c r="I36" s="353">
        <f t="shared" si="10"/>
        <v>9.295</v>
      </c>
      <c r="J36" s="266">
        <f t="shared" si="10"/>
        <v>0</v>
      </c>
      <c r="K36" s="320">
        <f t="shared" si="10"/>
        <v>0</v>
      </c>
      <c r="L36" s="270">
        <f aca="true" t="shared" si="11" ref="L36:O37">+L30+L32+L34</f>
        <v>102.122</v>
      </c>
      <c r="M36" s="353">
        <f t="shared" si="11"/>
        <v>56.6592</v>
      </c>
      <c r="N36" s="270">
        <f t="shared" si="11"/>
        <v>181.0727</v>
      </c>
      <c r="O36" s="353">
        <f t="shared" si="11"/>
        <v>96.7015</v>
      </c>
      <c r="P36" s="266">
        <f>SUM(D36:O36)</f>
        <v>1565.6206</v>
      </c>
    </row>
    <row r="37" spans="1:16" ht="18.75">
      <c r="A37" s="59"/>
      <c r="B37" s="487"/>
      <c r="C37" s="58" t="s">
        <v>18</v>
      </c>
      <c r="D37" s="267">
        <f aca="true" t="shared" si="12" ref="D37:K37">+D31+D33+D35</f>
        <v>20206.852</v>
      </c>
      <c r="E37" s="64">
        <f t="shared" si="12"/>
        <v>15989.097999999998</v>
      </c>
      <c r="F37" s="267">
        <f t="shared" si="12"/>
        <v>15633.466</v>
      </c>
      <c r="G37" s="64">
        <f t="shared" si="12"/>
        <v>4515.36</v>
      </c>
      <c r="H37" s="267">
        <f t="shared" si="12"/>
        <v>1226.556</v>
      </c>
      <c r="I37" s="354">
        <f t="shared" si="12"/>
        <v>225.339</v>
      </c>
      <c r="J37" s="267">
        <f t="shared" si="12"/>
        <v>0</v>
      </c>
      <c r="K37" s="64">
        <f t="shared" si="12"/>
        <v>0</v>
      </c>
      <c r="L37" s="355">
        <f t="shared" si="11"/>
        <v>2252.117</v>
      </c>
      <c r="M37" s="354">
        <f t="shared" si="11"/>
        <v>1326.024</v>
      </c>
      <c r="N37" s="355">
        <f t="shared" si="11"/>
        <v>5906.233</v>
      </c>
      <c r="O37" s="354">
        <f t="shared" si="11"/>
        <v>3226.534</v>
      </c>
      <c r="P37" s="267">
        <f>SUM(D37:O37)</f>
        <v>70507.57899999998</v>
      </c>
    </row>
    <row r="38" spans="1:16" ht="18.75">
      <c r="A38" s="482" t="s">
        <v>41</v>
      </c>
      <c r="B38" s="483"/>
      <c r="C38" s="65" t="s">
        <v>16</v>
      </c>
      <c r="D38" s="234">
        <v>67.0815</v>
      </c>
      <c r="E38" s="236"/>
      <c r="F38" s="242">
        <v>14.73</v>
      </c>
      <c r="G38" s="250"/>
      <c r="H38" s="249">
        <v>0.0059</v>
      </c>
      <c r="I38" s="238">
        <v>1.3885</v>
      </c>
      <c r="J38" s="229">
        <v>17.152</v>
      </c>
      <c r="K38" s="236">
        <v>255.8405</v>
      </c>
      <c r="L38" s="234">
        <v>193.0562</v>
      </c>
      <c r="M38" s="238">
        <v>54.4221</v>
      </c>
      <c r="N38" s="240">
        <v>13.7047</v>
      </c>
      <c r="O38" s="236">
        <v>1.9668</v>
      </c>
      <c r="P38" s="266">
        <f aca="true" t="shared" si="13" ref="P38:P67">SUM(D38:O38)</f>
        <v>619.3482</v>
      </c>
    </row>
    <row r="39" spans="1:16" ht="18.75">
      <c r="A39" s="484"/>
      <c r="B39" s="485"/>
      <c r="C39" s="58" t="s">
        <v>18</v>
      </c>
      <c r="D39" s="235">
        <v>1639.348</v>
      </c>
      <c r="E39" s="225"/>
      <c r="F39" s="241">
        <v>607.635</v>
      </c>
      <c r="G39" s="251"/>
      <c r="H39" s="248">
        <v>2.808</v>
      </c>
      <c r="I39" s="237">
        <v>285.149</v>
      </c>
      <c r="J39" s="230">
        <v>4755.804</v>
      </c>
      <c r="K39" s="225">
        <v>68743.93</v>
      </c>
      <c r="L39" s="235">
        <v>40595.081</v>
      </c>
      <c r="M39" s="237">
        <v>13711.039</v>
      </c>
      <c r="N39" s="363">
        <v>3606.829</v>
      </c>
      <c r="O39" s="225">
        <v>271.509</v>
      </c>
      <c r="P39" s="267">
        <f t="shared" si="13"/>
        <v>134219.132</v>
      </c>
    </row>
    <row r="40" spans="1:16" ht="18.75">
      <c r="A40" s="482" t="s">
        <v>42</v>
      </c>
      <c r="B40" s="483"/>
      <c r="C40" s="65" t="s">
        <v>16</v>
      </c>
      <c r="D40" s="234">
        <v>3.9741</v>
      </c>
      <c r="E40" s="236"/>
      <c r="F40" s="242">
        <v>0.135</v>
      </c>
      <c r="G40" s="250"/>
      <c r="H40" s="249">
        <v>5.1776</v>
      </c>
      <c r="I40" s="238">
        <v>50.4495</v>
      </c>
      <c r="J40" s="229">
        <v>26.5704</v>
      </c>
      <c r="K40" s="236">
        <v>241.3729</v>
      </c>
      <c r="L40" s="234">
        <v>34.9328</v>
      </c>
      <c r="M40" s="238">
        <v>87.3634</v>
      </c>
      <c r="N40" s="240">
        <v>91.2927</v>
      </c>
      <c r="O40" s="236">
        <v>22.9622</v>
      </c>
      <c r="P40" s="266">
        <f t="shared" si="13"/>
        <v>564.2306</v>
      </c>
    </row>
    <row r="41" spans="1:16" ht="18.75">
      <c r="A41" s="484"/>
      <c r="B41" s="485"/>
      <c r="C41" s="58" t="s">
        <v>18</v>
      </c>
      <c r="D41" s="235">
        <v>197.847</v>
      </c>
      <c r="E41" s="225"/>
      <c r="F41" s="241">
        <v>4.253</v>
      </c>
      <c r="G41" s="251"/>
      <c r="H41" s="248">
        <v>1149.962</v>
      </c>
      <c r="I41" s="237">
        <v>11464.652</v>
      </c>
      <c r="J41" s="230">
        <v>4649.883</v>
      </c>
      <c r="K41" s="225">
        <v>27666.528</v>
      </c>
      <c r="L41" s="235">
        <v>6334.627</v>
      </c>
      <c r="M41" s="237">
        <v>10082.698</v>
      </c>
      <c r="N41" s="363">
        <v>9686.826</v>
      </c>
      <c r="O41" s="225">
        <v>3065.613</v>
      </c>
      <c r="P41" s="267">
        <f t="shared" si="13"/>
        <v>74302.889</v>
      </c>
    </row>
    <row r="42" spans="1:16" ht="18.75">
      <c r="A42" s="482" t="s">
        <v>43</v>
      </c>
      <c r="B42" s="483"/>
      <c r="C42" s="65" t="s">
        <v>16</v>
      </c>
      <c r="D42" s="234"/>
      <c r="E42" s="236"/>
      <c r="F42" s="242"/>
      <c r="G42" s="250"/>
      <c r="H42" s="249"/>
      <c r="I42" s="238"/>
      <c r="J42" s="229"/>
      <c r="K42" s="236"/>
      <c r="L42" s="234"/>
      <c r="M42" s="238"/>
      <c r="N42" s="240"/>
      <c r="O42" s="236"/>
      <c r="P42" s="266">
        <f t="shared" si="13"/>
        <v>0</v>
      </c>
    </row>
    <row r="43" spans="1:16" ht="18.75">
      <c r="A43" s="484"/>
      <c r="B43" s="485"/>
      <c r="C43" s="58" t="s">
        <v>18</v>
      </c>
      <c r="D43" s="235"/>
      <c r="E43" s="225"/>
      <c r="F43" s="241"/>
      <c r="G43" s="251"/>
      <c r="H43" s="248"/>
      <c r="I43" s="237"/>
      <c r="J43" s="230"/>
      <c r="K43" s="225"/>
      <c r="L43" s="235"/>
      <c r="M43" s="237"/>
      <c r="N43" s="363"/>
      <c r="O43" s="225"/>
      <c r="P43" s="267">
        <f t="shared" si="13"/>
        <v>0</v>
      </c>
    </row>
    <row r="44" spans="1:16" ht="18.75">
      <c r="A44" s="482" t="s">
        <v>44</v>
      </c>
      <c r="B44" s="483"/>
      <c r="C44" s="65" t="s">
        <v>16</v>
      </c>
      <c r="D44" s="234"/>
      <c r="E44" s="236">
        <v>0.003</v>
      </c>
      <c r="F44" s="242"/>
      <c r="G44" s="250"/>
      <c r="H44" s="249">
        <v>0.0017</v>
      </c>
      <c r="I44" s="238">
        <v>0.0008</v>
      </c>
      <c r="J44" s="229"/>
      <c r="K44" s="236"/>
      <c r="L44" s="234"/>
      <c r="M44" s="238">
        <v>0.0013</v>
      </c>
      <c r="N44" s="240">
        <v>0.0357</v>
      </c>
      <c r="O44" s="236">
        <v>0.1458</v>
      </c>
      <c r="P44" s="266">
        <f t="shared" si="13"/>
        <v>0.18830000000000002</v>
      </c>
    </row>
    <row r="45" spans="1:16" ht="18.75">
      <c r="A45" s="484"/>
      <c r="B45" s="485"/>
      <c r="C45" s="58" t="s">
        <v>18</v>
      </c>
      <c r="D45" s="235"/>
      <c r="E45" s="225">
        <v>2.73</v>
      </c>
      <c r="F45" s="241"/>
      <c r="G45" s="251"/>
      <c r="H45" s="248">
        <v>1.105</v>
      </c>
      <c r="I45" s="237">
        <v>0.588</v>
      </c>
      <c r="J45" s="230"/>
      <c r="K45" s="225"/>
      <c r="L45" s="235"/>
      <c r="M45" s="237">
        <v>0.546</v>
      </c>
      <c r="N45" s="363">
        <v>15.478</v>
      </c>
      <c r="O45" s="225">
        <v>55.821</v>
      </c>
      <c r="P45" s="267">
        <f t="shared" si="13"/>
        <v>76.268</v>
      </c>
    </row>
    <row r="46" spans="1:16" ht="18.75">
      <c r="A46" s="482" t="s">
        <v>45</v>
      </c>
      <c r="B46" s="483"/>
      <c r="C46" s="65" t="s">
        <v>16</v>
      </c>
      <c r="D46" s="234">
        <v>0.0209</v>
      </c>
      <c r="E46" s="236">
        <v>0.0108</v>
      </c>
      <c r="F46" s="242"/>
      <c r="G46" s="250"/>
      <c r="H46" s="249">
        <v>0.0068</v>
      </c>
      <c r="I46" s="238">
        <v>0.001</v>
      </c>
      <c r="J46" s="229"/>
      <c r="K46" s="236"/>
      <c r="L46" s="234">
        <v>0.0198</v>
      </c>
      <c r="M46" s="238">
        <v>0.0113</v>
      </c>
      <c r="N46" s="240">
        <v>0.0018</v>
      </c>
      <c r="O46" s="236">
        <v>0.0041</v>
      </c>
      <c r="P46" s="266">
        <f t="shared" si="13"/>
        <v>0.07650000000000001</v>
      </c>
    </row>
    <row r="47" spans="1:16" ht="18.75">
      <c r="A47" s="484"/>
      <c r="B47" s="485"/>
      <c r="C47" s="58" t="s">
        <v>18</v>
      </c>
      <c r="D47" s="235">
        <v>11.219</v>
      </c>
      <c r="E47" s="225">
        <v>9.511</v>
      </c>
      <c r="F47" s="241"/>
      <c r="G47" s="251"/>
      <c r="H47" s="248">
        <v>6.016</v>
      </c>
      <c r="I47" s="237">
        <v>1.05</v>
      </c>
      <c r="J47" s="230"/>
      <c r="K47" s="225"/>
      <c r="L47" s="235">
        <v>9.388</v>
      </c>
      <c r="M47" s="237">
        <v>4.846</v>
      </c>
      <c r="N47" s="363">
        <v>1.134</v>
      </c>
      <c r="O47" s="225">
        <v>3.539</v>
      </c>
      <c r="P47" s="267">
        <f t="shared" si="13"/>
        <v>46.703</v>
      </c>
    </row>
    <row r="48" spans="1:16" ht="18.75">
      <c r="A48" s="482" t="s">
        <v>46</v>
      </c>
      <c r="B48" s="483"/>
      <c r="C48" s="65" t="s">
        <v>16</v>
      </c>
      <c r="D48" s="234">
        <v>3.0201</v>
      </c>
      <c r="E48" s="236">
        <v>0.066</v>
      </c>
      <c r="F48" s="242">
        <v>15.405</v>
      </c>
      <c r="G48" s="250"/>
      <c r="H48" s="249">
        <v>0.2247</v>
      </c>
      <c r="I48" s="238">
        <v>40.6708</v>
      </c>
      <c r="J48" s="229">
        <v>162.3475</v>
      </c>
      <c r="K48" s="236">
        <v>896.7663</v>
      </c>
      <c r="L48" s="234">
        <v>1360.0418</v>
      </c>
      <c r="M48" s="238">
        <v>267.7342</v>
      </c>
      <c r="N48" s="240">
        <v>281.0988</v>
      </c>
      <c r="O48" s="236">
        <v>302.6138</v>
      </c>
      <c r="P48" s="266">
        <f t="shared" si="13"/>
        <v>3329.9889999999996</v>
      </c>
    </row>
    <row r="49" spans="1:16" ht="18.75">
      <c r="A49" s="484"/>
      <c r="B49" s="485"/>
      <c r="C49" s="58" t="s">
        <v>18</v>
      </c>
      <c r="D49" s="235">
        <v>362.362</v>
      </c>
      <c r="E49" s="225">
        <v>1.197</v>
      </c>
      <c r="F49" s="241">
        <v>800.675</v>
      </c>
      <c r="G49" s="251"/>
      <c r="H49" s="248">
        <v>72.46</v>
      </c>
      <c r="I49" s="237">
        <v>3802.269</v>
      </c>
      <c r="J49" s="230">
        <v>21677.032</v>
      </c>
      <c r="K49" s="225">
        <v>60102.608</v>
      </c>
      <c r="L49" s="235">
        <v>52811.898</v>
      </c>
      <c r="M49" s="237">
        <v>16234.055</v>
      </c>
      <c r="N49" s="363">
        <v>20510.989</v>
      </c>
      <c r="O49" s="225">
        <v>21246.181</v>
      </c>
      <c r="P49" s="267">
        <f t="shared" si="13"/>
        <v>197621.726</v>
      </c>
    </row>
    <row r="50" spans="1:16" ht="18.75">
      <c r="A50" s="482" t="s">
        <v>47</v>
      </c>
      <c r="B50" s="483"/>
      <c r="C50" s="65" t="s">
        <v>16</v>
      </c>
      <c r="D50" s="234">
        <v>2.024</v>
      </c>
      <c r="E50" s="236">
        <v>10</v>
      </c>
      <c r="F50" s="242">
        <v>6.915</v>
      </c>
      <c r="G50" s="250"/>
      <c r="H50" s="249">
        <v>20.28</v>
      </c>
      <c r="I50" s="238">
        <v>2.2797</v>
      </c>
      <c r="J50" s="229"/>
      <c r="K50" s="236">
        <v>1</v>
      </c>
      <c r="L50" s="234">
        <v>1190.23</v>
      </c>
      <c r="M50" s="238">
        <v>6230.593</v>
      </c>
      <c r="N50" s="240">
        <v>8996.142</v>
      </c>
      <c r="O50" s="236">
        <v>2332.173</v>
      </c>
      <c r="P50" s="266">
        <f t="shared" si="13"/>
        <v>18791.6367</v>
      </c>
    </row>
    <row r="51" spans="1:16" ht="18.75">
      <c r="A51" s="484"/>
      <c r="B51" s="485"/>
      <c r="C51" s="58" t="s">
        <v>18</v>
      </c>
      <c r="D51" s="235">
        <v>254.439</v>
      </c>
      <c r="E51" s="225">
        <v>1365</v>
      </c>
      <c r="F51" s="241">
        <v>257.757</v>
      </c>
      <c r="G51" s="251"/>
      <c r="H51" s="248">
        <v>2810.22</v>
      </c>
      <c r="I51" s="237">
        <v>302.855</v>
      </c>
      <c r="J51" s="230"/>
      <c r="K51" s="225">
        <v>189</v>
      </c>
      <c r="L51" s="235">
        <v>209588.078</v>
      </c>
      <c r="M51" s="237">
        <v>572596.953</v>
      </c>
      <c r="N51" s="363">
        <v>432540.06</v>
      </c>
      <c r="O51" s="225">
        <v>117466.608</v>
      </c>
      <c r="P51" s="267">
        <f t="shared" si="13"/>
        <v>1337370.97</v>
      </c>
    </row>
    <row r="52" spans="1:16" ht="18.75">
      <c r="A52" s="482" t="s">
        <v>48</v>
      </c>
      <c r="B52" s="483"/>
      <c r="C52" s="65" t="s">
        <v>16</v>
      </c>
      <c r="D52" s="234">
        <v>0.1164</v>
      </c>
      <c r="E52" s="236">
        <v>0.1358</v>
      </c>
      <c r="F52" s="242">
        <v>0.0962</v>
      </c>
      <c r="G52" s="250">
        <v>2.4066</v>
      </c>
      <c r="H52" s="249">
        <v>344.6225</v>
      </c>
      <c r="I52" s="238">
        <v>1209.3299</v>
      </c>
      <c r="J52" s="229">
        <v>2409.1914</v>
      </c>
      <c r="K52" s="236">
        <v>564.0113</v>
      </c>
      <c r="L52" s="234">
        <v>150.658</v>
      </c>
      <c r="M52" s="238">
        <v>64.302</v>
      </c>
      <c r="N52" s="240">
        <v>119.928</v>
      </c>
      <c r="O52" s="236">
        <v>7.2358</v>
      </c>
      <c r="P52" s="266">
        <f t="shared" si="13"/>
        <v>4872.0339</v>
      </c>
    </row>
    <row r="53" spans="1:16" ht="18.75">
      <c r="A53" s="484"/>
      <c r="B53" s="485"/>
      <c r="C53" s="58" t="s">
        <v>18</v>
      </c>
      <c r="D53" s="235">
        <v>56.437</v>
      </c>
      <c r="E53" s="225">
        <v>153.608</v>
      </c>
      <c r="F53" s="241">
        <v>122.589</v>
      </c>
      <c r="G53" s="251">
        <v>1787.752</v>
      </c>
      <c r="H53" s="248">
        <v>155302.803</v>
      </c>
      <c r="I53" s="237">
        <v>300269.411</v>
      </c>
      <c r="J53" s="230">
        <v>550369.343</v>
      </c>
      <c r="K53" s="225">
        <v>148555.481</v>
      </c>
      <c r="L53" s="235">
        <v>39062.762</v>
      </c>
      <c r="M53" s="237">
        <v>23216.044</v>
      </c>
      <c r="N53" s="363">
        <v>48086.655</v>
      </c>
      <c r="O53" s="225">
        <v>3410.893</v>
      </c>
      <c r="P53" s="267">
        <f t="shared" si="13"/>
        <v>1270393.778</v>
      </c>
    </row>
    <row r="54" spans="1:16" ht="18.75">
      <c r="A54" s="53" t="s">
        <v>0</v>
      </c>
      <c r="B54" s="488" t="s">
        <v>132</v>
      </c>
      <c r="C54" s="65" t="s">
        <v>16</v>
      </c>
      <c r="D54" s="234">
        <v>0.004</v>
      </c>
      <c r="E54" s="236"/>
      <c r="F54" s="242"/>
      <c r="G54" s="250"/>
      <c r="H54" s="249">
        <v>0.2689</v>
      </c>
      <c r="I54" s="238">
        <v>0.47</v>
      </c>
      <c r="J54" s="229">
        <v>3.0227</v>
      </c>
      <c r="K54" s="236">
        <v>20.929</v>
      </c>
      <c r="L54" s="234">
        <v>7.239</v>
      </c>
      <c r="M54" s="238">
        <v>3.2729</v>
      </c>
      <c r="N54" s="240">
        <v>3.4655</v>
      </c>
      <c r="O54" s="236">
        <v>1.6692</v>
      </c>
      <c r="P54" s="266">
        <f t="shared" si="13"/>
        <v>40.3412</v>
      </c>
    </row>
    <row r="55" spans="1:16" ht="18.75">
      <c r="A55" s="53" t="s">
        <v>38</v>
      </c>
      <c r="B55" s="489"/>
      <c r="C55" s="58" t="s">
        <v>18</v>
      </c>
      <c r="D55" s="235">
        <v>2.158</v>
      </c>
      <c r="E55" s="225"/>
      <c r="F55" s="241"/>
      <c r="G55" s="251"/>
      <c r="H55" s="248">
        <v>300.383</v>
      </c>
      <c r="I55" s="237">
        <v>271.74</v>
      </c>
      <c r="J55" s="230">
        <v>1575.032</v>
      </c>
      <c r="K55" s="225">
        <v>7289.407</v>
      </c>
      <c r="L55" s="235">
        <v>2668.118</v>
      </c>
      <c r="M55" s="237">
        <v>1115.163</v>
      </c>
      <c r="N55" s="363">
        <v>1984.17</v>
      </c>
      <c r="O55" s="225">
        <v>895.808</v>
      </c>
      <c r="P55" s="267">
        <f t="shared" si="13"/>
        <v>16101.979000000003</v>
      </c>
    </row>
    <row r="56" spans="1:16" ht="18.75">
      <c r="A56" s="53" t="s">
        <v>17</v>
      </c>
      <c r="B56" s="56" t="s">
        <v>20</v>
      </c>
      <c r="C56" s="65" t="s">
        <v>16</v>
      </c>
      <c r="D56" s="234">
        <v>0.1504</v>
      </c>
      <c r="E56" s="236">
        <v>0.3913</v>
      </c>
      <c r="F56" s="242">
        <v>0.002</v>
      </c>
      <c r="G56" s="250"/>
      <c r="H56" s="249">
        <v>0.6445</v>
      </c>
      <c r="I56" s="238">
        <v>12.3932</v>
      </c>
      <c r="J56" s="229">
        <v>9.8238</v>
      </c>
      <c r="K56" s="236">
        <v>0.3273</v>
      </c>
      <c r="L56" s="234">
        <v>0.3458</v>
      </c>
      <c r="M56" s="238">
        <v>0.9436</v>
      </c>
      <c r="N56" s="240">
        <v>0.9968</v>
      </c>
      <c r="O56" s="236">
        <v>4.2013</v>
      </c>
      <c r="P56" s="266">
        <f t="shared" si="13"/>
        <v>30.220000000000002</v>
      </c>
    </row>
    <row r="57" spans="1:16" ht="18.75">
      <c r="A57" s="53" t="s">
        <v>23</v>
      </c>
      <c r="B57" s="58" t="s">
        <v>113</v>
      </c>
      <c r="C57" s="58" t="s">
        <v>18</v>
      </c>
      <c r="D57" s="235">
        <v>40.45</v>
      </c>
      <c r="E57" s="225">
        <v>22.727</v>
      </c>
      <c r="F57" s="241">
        <v>1.785</v>
      </c>
      <c r="G57" s="251"/>
      <c r="H57" s="248">
        <v>146.168</v>
      </c>
      <c r="I57" s="237">
        <v>2842.532</v>
      </c>
      <c r="J57" s="230">
        <v>4005.339</v>
      </c>
      <c r="K57" s="225">
        <v>295.535</v>
      </c>
      <c r="L57" s="235">
        <v>174.959</v>
      </c>
      <c r="M57" s="237">
        <v>389.686</v>
      </c>
      <c r="N57" s="363">
        <v>314.469</v>
      </c>
      <c r="O57" s="225">
        <v>266.326</v>
      </c>
      <c r="P57" s="267">
        <f t="shared" si="13"/>
        <v>8499.975999999999</v>
      </c>
    </row>
    <row r="58" spans="1:16" ht="18.75">
      <c r="A58" s="60"/>
      <c r="B58" s="486" t="s">
        <v>107</v>
      </c>
      <c r="C58" s="65" t="s">
        <v>16</v>
      </c>
      <c r="D58" s="266">
        <f aca="true" t="shared" si="14" ref="D58:K58">+D54+D56</f>
        <v>0.1544</v>
      </c>
      <c r="E58" s="320">
        <f t="shared" si="14"/>
        <v>0.3913</v>
      </c>
      <c r="F58" s="266">
        <f t="shared" si="14"/>
        <v>0.002</v>
      </c>
      <c r="G58" s="320">
        <f t="shared" si="14"/>
        <v>0</v>
      </c>
      <c r="H58" s="266">
        <f t="shared" si="14"/>
        <v>0.9134</v>
      </c>
      <c r="I58" s="353">
        <f t="shared" si="14"/>
        <v>12.8632</v>
      </c>
      <c r="J58" s="266">
        <f t="shared" si="14"/>
        <v>12.8465</v>
      </c>
      <c r="K58" s="320">
        <f t="shared" si="14"/>
        <v>21.2563</v>
      </c>
      <c r="L58" s="270">
        <f>+L54+L56</f>
        <v>7.5847999999999995</v>
      </c>
      <c r="M58" s="353">
        <f aca="true" t="shared" si="15" ref="M58:O59">+M54+M56</f>
        <v>4.2165</v>
      </c>
      <c r="N58" s="270">
        <f t="shared" si="15"/>
        <v>4.4623</v>
      </c>
      <c r="O58" s="353">
        <f t="shared" si="15"/>
        <v>5.8705</v>
      </c>
      <c r="P58" s="266">
        <f>SUM(D58:O58)</f>
        <v>70.56119999999999</v>
      </c>
    </row>
    <row r="59" spans="1:16" ht="18.75">
      <c r="A59" s="59"/>
      <c r="B59" s="487"/>
      <c r="C59" s="58" t="s">
        <v>18</v>
      </c>
      <c r="D59" s="267">
        <f aca="true" t="shared" si="16" ref="D59:K59">+D55+D57</f>
        <v>42.608000000000004</v>
      </c>
      <c r="E59" s="64">
        <f t="shared" si="16"/>
        <v>22.727</v>
      </c>
      <c r="F59" s="267">
        <f t="shared" si="16"/>
        <v>1.785</v>
      </c>
      <c r="G59" s="64">
        <f t="shared" si="16"/>
        <v>0</v>
      </c>
      <c r="H59" s="267">
        <f t="shared" si="16"/>
        <v>446.551</v>
      </c>
      <c r="I59" s="354">
        <f t="shared" si="16"/>
        <v>3114.272</v>
      </c>
      <c r="J59" s="267">
        <f t="shared" si="16"/>
        <v>5580.371</v>
      </c>
      <c r="K59" s="64">
        <f t="shared" si="16"/>
        <v>7584.942</v>
      </c>
      <c r="L59" s="355">
        <f>+L55+L57</f>
        <v>2843.0769999999998</v>
      </c>
      <c r="M59" s="354">
        <f t="shared" si="15"/>
        <v>1504.849</v>
      </c>
      <c r="N59" s="355">
        <f t="shared" si="15"/>
        <v>2298.639</v>
      </c>
      <c r="O59" s="354">
        <f t="shared" si="15"/>
        <v>1162.134</v>
      </c>
      <c r="P59" s="267">
        <f>SUM(D59:O59)</f>
        <v>24601.955</v>
      </c>
    </row>
    <row r="60" spans="1:16" ht="18.75">
      <c r="A60" s="53" t="s">
        <v>0</v>
      </c>
      <c r="B60" s="488" t="s">
        <v>115</v>
      </c>
      <c r="C60" s="65" t="s">
        <v>16</v>
      </c>
      <c r="D60" s="234"/>
      <c r="E60" s="236"/>
      <c r="F60" s="242"/>
      <c r="G60" s="250"/>
      <c r="H60" s="249"/>
      <c r="I60" s="238"/>
      <c r="J60" s="229"/>
      <c r="K60" s="236"/>
      <c r="L60" s="234"/>
      <c r="M60" s="238"/>
      <c r="N60" s="240"/>
      <c r="O60" s="236">
        <v>0.0045</v>
      </c>
      <c r="P60" s="266">
        <f t="shared" si="13"/>
        <v>0.0045</v>
      </c>
    </row>
    <row r="61" spans="1:16" ht="18.75">
      <c r="A61" s="53" t="s">
        <v>49</v>
      </c>
      <c r="B61" s="489"/>
      <c r="C61" s="58" t="s">
        <v>18</v>
      </c>
      <c r="D61" s="235"/>
      <c r="E61" s="225"/>
      <c r="F61" s="241"/>
      <c r="G61" s="251"/>
      <c r="H61" s="248"/>
      <c r="I61" s="237"/>
      <c r="J61" s="230"/>
      <c r="K61" s="225"/>
      <c r="L61" s="235"/>
      <c r="M61" s="237"/>
      <c r="N61" s="363"/>
      <c r="O61" s="225">
        <v>0.236</v>
      </c>
      <c r="P61" s="267">
        <f t="shared" si="13"/>
        <v>0.236</v>
      </c>
    </row>
    <row r="62" spans="1:16" ht="18.75">
      <c r="A62" s="53" t="s">
        <v>0</v>
      </c>
      <c r="B62" s="56" t="s">
        <v>50</v>
      </c>
      <c r="C62" s="65" t="s">
        <v>16</v>
      </c>
      <c r="D62" s="234"/>
      <c r="E62" s="236"/>
      <c r="F62" s="242"/>
      <c r="G62" s="250"/>
      <c r="H62" s="249"/>
      <c r="I62" s="238"/>
      <c r="J62" s="229"/>
      <c r="K62" s="236"/>
      <c r="L62" s="234"/>
      <c r="M62" s="238"/>
      <c r="N62" s="240"/>
      <c r="O62" s="236"/>
      <c r="P62" s="266">
        <f t="shared" si="13"/>
        <v>0</v>
      </c>
    </row>
    <row r="63" spans="1:16" ht="18.75">
      <c r="A63" s="53" t="s">
        <v>51</v>
      </c>
      <c r="B63" s="58" t="s">
        <v>116</v>
      </c>
      <c r="C63" s="58" t="s">
        <v>18</v>
      </c>
      <c r="D63" s="235"/>
      <c r="E63" s="225"/>
      <c r="F63" s="241"/>
      <c r="G63" s="251"/>
      <c r="H63" s="248"/>
      <c r="I63" s="237"/>
      <c r="J63" s="230"/>
      <c r="K63" s="225"/>
      <c r="L63" s="235"/>
      <c r="M63" s="237"/>
      <c r="N63" s="363"/>
      <c r="O63" s="225"/>
      <c r="P63" s="267">
        <f t="shared" si="13"/>
        <v>0</v>
      </c>
    </row>
    <row r="64" spans="1:16" ht="18.75">
      <c r="A64" s="53" t="s">
        <v>0</v>
      </c>
      <c r="B64" s="488" t="s">
        <v>53</v>
      </c>
      <c r="C64" s="65" t="s">
        <v>16</v>
      </c>
      <c r="D64" s="234"/>
      <c r="E64" s="236"/>
      <c r="F64" s="242"/>
      <c r="G64" s="250"/>
      <c r="H64" s="249"/>
      <c r="I64" s="238"/>
      <c r="J64" s="229"/>
      <c r="K64" s="236"/>
      <c r="L64" s="234"/>
      <c r="M64" s="238"/>
      <c r="N64" s="240"/>
      <c r="O64" s="236"/>
      <c r="P64" s="266">
        <f t="shared" si="13"/>
        <v>0</v>
      </c>
    </row>
    <row r="65" spans="1:16" ht="18.75">
      <c r="A65" s="53" t="s">
        <v>23</v>
      </c>
      <c r="B65" s="489"/>
      <c r="C65" s="58" t="s">
        <v>18</v>
      </c>
      <c r="D65" s="235"/>
      <c r="E65" s="225"/>
      <c r="F65" s="241"/>
      <c r="G65" s="251"/>
      <c r="H65" s="248"/>
      <c r="I65" s="237"/>
      <c r="J65" s="230"/>
      <c r="K65" s="225"/>
      <c r="L65" s="235"/>
      <c r="M65" s="237"/>
      <c r="N65" s="363"/>
      <c r="O65" s="225"/>
      <c r="P65" s="267">
        <f t="shared" si="13"/>
        <v>0</v>
      </c>
    </row>
    <row r="66" spans="1:16" ht="18.75">
      <c r="A66" s="60"/>
      <c r="B66" s="56" t="s">
        <v>20</v>
      </c>
      <c r="C66" s="65" t="s">
        <v>16</v>
      </c>
      <c r="D66" s="234">
        <v>3.2315</v>
      </c>
      <c r="E66" s="236">
        <v>1.3483</v>
      </c>
      <c r="F66" s="242">
        <v>0.0239</v>
      </c>
      <c r="G66" s="250">
        <v>0.004</v>
      </c>
      <c r="H66" s="249">
        <v>0.0033</v>
      </c>
      <c r="I66" s="238"/>
      <c r="J66" s="229"/>
      <c r="K66" s="236"/>
      <c r="L66" s="234">
        <v>0.0058</v>
      </c>
      <c r="M66" s="238">
        <v>0.0065</v>
      </c>
      <c r="N66" s="240">
        <v>0.1982</v>
      </c>
      <c r="O66" s="236">
        <v>0.0455</v>
      </c>
      <c r="P66" s="266">
        <f t="shared" si="13"/>
        <v>4.867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324">
        <v>152.833</v>
      </c>
      <c r="E67" s="349">
        <v>197.957</v>
      </c>
      <c r="F67" s="392">
        <v>4.405</v>
      </c>
      <c r="G67" s="340">
        <v>0.613</v>
      </c>
      <c r="H67" s="341">
        <v>1.292</v>
      </c>
      <c r="I67" s="362"/>
      <c r="J67" s="397"/>
      <c r="K67" s="349"/>
      <c r="L67" s="324">
        <v>0.756</v>
      </c>
      <c r="M67" s="362">
        <v>0.683</v>
      </c>
      <c r="N67" s="364">
        <v>8.392</v>
      </c>
      <c r="O67" s="419">
        <v>2.475</v>
      </c>
      <c r="P67" s="374">
        <f t="shared" si="13"/>
        <v>369.4059999999999</v>
      </c>
    </row>
    <row r="68" spans="4:16" ht="18.75">
      <c r="D68" s="116"/>
      <c r="E68" s="116"/>
      <c r="F68" s="423"/>
      <c r="G68" s="116"/>
      <c r="H68" s="387"/>
      <c r="I68" s="122"/>
      <c r="J68" s="387"/>
      <c r="K68" s="116"/>
      <c r="L68" s="387"/>
      <c r="M68" s="122"/>
      <c r="N68" s="408"/>
      <c r="O68" s="116"/>
      <c r="P68" s="336"/>
    </row>
    <row r="69" spans="1:16" ht="19.5" thickBot="1">
      <c r="A69" s="12" t="s">
        <v>133</v>
      </c>
      <c r="B69" s="47"/>
      <c r="C69" s="12"/>
      <c r="D69" s="260"/>
      <c r="E69" s="422"/>
      <c r="F69" s="424"/>
      <c r="G69" s="422"/>
      <c r="H69" s="425"/>
      <c r="I69" s="426"/>
      <c r="J69" s="427"/>
      <c r="K69" s="422"/>
      <c r="L69" s="432"/>
      <c r="M69" s="426"/>
      <c r="N69" s="433"/>
      <c r="O69" s="75" t="s">
        <v>90</v>
      </c>
      <c r="P69" s="434"/>
    </row>
    <row r="70" spans="1:16" ht="18.75">
      <c r="A70" s="59"/>
      <c r="B70" s="64"/>
      <c r="C70" s="85"/>
      <c r="D70" s="245" t="s">
        <v>2</v>
      </c>
      <c r="E70" s="243" t="s">
        <v>3</v>
      </c>
      <c r="F70" s="245" t="s">
        <v>4</v>
      </c>
      <c r="G70" s="243" t="s">
        <v>5</v>
      </c>
      <c r="H70" s="245" t="s">
        <v>6</v>
      </c>
      <c r="I70" s="399" t="s">
        <v>7</v>
      </c>
      <c r="J70" s="265" t="s">
        <v>8</v>
      </c>
      <c r="K70" s="265" t="s">
        <v>9</v>
      </c>
      <c r="L70" s="265" t="s">
        <v>10</v>
      </c>
      <c r="M70" s="431" t="s">
        <v>11</v>
      </c>
      <c r="N70" s="265" t="s">
        <v>12</v>
      </c>
      <c r="O70" s="243" t="s">
        <v>13</v>
      </c>
      <c r="P70" s="245" t="s">
        <v>14</v>
      </c>
    </row>
    <row r="71" spans="1:16" ht="18.75">
      <c r="A71" s="53" t="s">
        <v>49</v>
      </c>
      <c r="B71" s="486" t="s">
        <v>114</v>
      </c>
      <c r="C71" s="65" t="s">
        <v>16</v>
      </c>
      <c r="D71" s="266">
        <f aca="true" t="shared" si="17" ref="D71:K71">+D60+D62+D64+D66</f>
        <v>3.2315</v>
      </c>
      <c r="E71" s="320">
        <f t="shared" si="17"/>
        <v>1.3483</v>
      </c>
      <c r="F71" s="266">
        <f t="shared" si="17"/>
        <v>0.0239</v>
      </c>
      <c r="G71" s="320">
        <f t="shared" si="17"/>
        <v>0.004</v>
      </c>
      <c r="H71" s="266">
        <f t="shared" si="17"/>
        <v>0.0033</v>
      </c>
      <c r="I71" s="353">
        <f t="shared" si="17"/>
        <v>0</v>
      </c>
      <c r="J71" s="266">
        <f t="shared" si="17"/>
        <v>0</v>
      </c>
      <c r="K71" s="320">
        <f t="shared" si="17"/>
        <v>0</v>
      </c>
      <c r="L71" s="270">
        <f>+L60+L62+L64+L66</f>
        <v>0.0058</v>
      </c>
      <c r="M71" s="353">
        <f aca="true" t="shared" si="18" ref="M71:P72">+M60+M62+M64+M66</f>
        <v>0.0065</v>
      </c>
      <c r="N71" s="270">
        <f t="shared" si="18"/>
        <v>0.1982</v>
      </c>
      <c r="O71" s="353">
        <f t="shared" si="18"/>
        <v>0.049999999999999996</v>
      </c>
      <c r="P71" s="266">
        <f t="shared" si="18"/>
        <v>4.8715</v>
      </c>
    </row>
    <row r="72" spans="1:16" ht="18.75">
      <c r="A72" s="81" t="s">
        <v>51</v>
      </c>
      <c r="B72" s="487"/>
      <c r="C72" s="58" t="s">
        <v>18</v>
      </c>
      <c r="D72" s="267">
        <f aca="true" t="shared" si="19" ref="D72:K72">+D61+D63+D65+D67</f>
        <v>152.833</v>
      </c>
      <c r="E72" s="64">
        <f t="shared" si="19"/>
        <v>197.957</v>
      </c>
      <c r="F72" s="267">
        <f t="shared" si="19"/>
        <v>4.405</v>
      </c>
      <c r="G72" s="64">
        <f t="shared" si="19"/>
        <v>0.613</v>
      </c>
      <c r="H72" s="267">
        <f t="shared" si="19"/>
        <v>1.292</v>
      </c>
      <c r="I72" s="354">
        <f t="shared" si="19"/>
        <v>0</v>
      </c>
      <c r="J72" s="267">
        <f t="shared" si="19"/>
        <v>0</v>
      </c>
      <c r="K72" s="64">
        <f t="shared" si="19"/>
        <v>0</v>
      </c>
      <c r="L72" s="355">
        <f>+L61+L63+L65+L67</f>
        <v>0.756</v>
      </c>
      <c r="M72" s="473">
        <f t="shared" si="18"/>
        <v>0.683</v>
      </c>
      <c r="N72" s="355">
        <f t="shared" si="18"/>
        <v>8.392</v>
      </c>
      <c r="O72" s="354">
        <f t="shared" si="18"/>
        <v>2.7110000000000003</v>
      </c>
      <c r="P72" s="267">
        <f t="shared" si="18"/>
        <v>369.6419999999999</v>
      </c>
    </row>
    <row r="73" spans="1:16" ht="18.75">
      <c r="A73" s="53" t="s">
        <v>0</v>
      </c>
      <c r="B73" s="488" t="s">
        <v>54</v>
      </c>
      <c r="C73" s="65" t="s">
        <v>16</v>
      </c>
      <c r="D73" s="234">
        <v>0.9857</v>
      </c>
      <c r="E73" s="236">
        <v>0.3675</v>
      </c>
      <c r="F73" s="242">
        <v>0.4101</v>
      </c>
      <c r="G73" s="250">
        <v>0.2909</v>
      </c>
      <c r="H73" s="249">
        <v>1.6915</v>
      </c>
      <c r="I73" s="238">
        <v>3.4467</v>
      </c>
      <c r="J73" s="229">
        <v>3.599</v>
      </c>
      <c r="K73" s="236">
        <v>1.4251</v>
      </c>
      <c r="L73" s="234">
        <v>0.6136</v>
      </c>
      <c r="M73" s="238">
        <v>1.9587</v>
      </c>
      <c r="N73" s="240">
        <v>2.3966</v>
      </c>
      <c r="O73" s="236">
        <v>2.137</v>
      </c>
      <c r="P73" s="266">
        <f aca="true" t="shared" si="20" ref="P73:P102">SUM(D73:O73)</f>
        <v>19.322400000000002</v>
      </c>
    </row>
    <row r="74" spans="1:16" ht="18.75">
      <c r="A74" s="53" t="s">
        <v>34</v>
      </c>
      <c r="B74" s="489"/>
      <c r="C74" s="58" t="s">
        <v>18</v>
      </c>
      <c r="D74" s="235">
        <v>638.87</v>
      </c>
      <c r="E74" s="225">
        <v>351.316</v>
      </c>
      <c r="F74" s="241">
        <v>472.018</v>
      </c>
      <c r="G74" s="251">
        <v>260.517</v>
      </c>
      <c r="H74" s="248">
        <v>1308.09</v>
      </c>
      <c r="I74" s="237">
        <v>2361.998</v>
      </c>
      <c r="J74" s="230">
        <v>2550.035</v>
      </c>
      <c r="K74" s="225">
        <v>1580.315</v>
      </c>
      <c r="L74" s="235">
        <v>720.205</v>
      </c>
      <c r="M74" s="237">
        <v>2090.09</v>
      </c>
      <c r="N74" s="363">
        <v>2469.159</v>
      </c>
      <c r="O74" s="225">
        <v>2219.207</v>
      </c>
      <c r="P74" s="267">
        <f t="shared" si="20"/>
        <v>17021.82</v>
      </c>
    </row>
    <row r="75" spans="1:16" ht="18.75">
      <c r="A75" s="53" t="s">
        <v>0</v>
      </c>
      <c r="B75" s="488" t="s">
        <v>55</v>
      </c>
      <c r="C75" s="65" t="s">
        <v>16</v>
      </c>
      <c r="D75" s="234">
        <v>0.0465</v>
      </c>
      <c r="E75" s="236">
        <v>0.1915</v>
      </c>
      <c r="F75" s="242">
        <v>0.17</v>
      </c>
      <c r="G75" s="250">
        <v>0.033</v>
      </c>
      <c r="H75" s="249">
        <v>0.141</v>
      </c>
      <c r="I75" s="238">
        <v>0.006</v>
      </c>
      <c r="J75" s="229"/>
      <c r="K75" s="236"/>
      <c r="L75" s="234">
        <v>0.004</v>
      </c>
      <c r="M75" s="238"/>
      <c r="N75" s="240"/>
      <c r="O75" s="236"/>
      <c r="P75" s="266">
        <f t="shared" si="20"/>
        <v>0.5920000000000001</v>
      </c>
    </row>
    <row r="76" spans="1:16" ht="18.75">
      <c r="A76" s="53" t="s">
        <v>0</v>
      </c>
      <c r="B76" s="489"/>
      <c r="C76" s="58" t="s">
        <v>18</v>
      </c>
      <c r="D76" s="235">
        <v>7.325</v>
      </c>
      <c r="E76" s="225">
        <v>28.968</v>
      </c>
      <c r="F76" s="241">
        <v>25.811</v>
      </c>
      <c r="G76" s="251">
        <v>5.723</v>
      </c>
      <c r="H76" s="248">
        <v>22.209</v>
      </c>
      <c r="I76" s="237">
        <v>1.26</v>
      </c>
      <c r="J76" s="230"/>
      <c r="K76" s="225"/>
      <c r="L76" s="235">
        <v>0.63</v>
      </c>
      <c r="M76" s="237"/>
      <c r="N76" s="363"/>
      <c r="O76" s="225"/>
      <c r="P76" s="267">
        <f t="shared" si="20"/>
        <v>91.926</v>
      </c>
    </row>
    <row r="77" spans="1:16" ht="18.75">
      <c r="A77" s="53" t="s">
        <v>56</v>
      </c>
      <c r="B77" s="56" t="s">
        <v>57</v>
      </c>
      <c r="C77" s="65" t="s">
        <v>16</v>
      </c>
      <c r="D77" s="234"/>
      <c r="E77" s="236"/>
      <c r="F77" s="242"/>
      <c r="G77" s="250"/>
      <c r="H77" s="249"/>
      <c r="I77" s="238">
        <v>0.528</v>
      </c>
      <c r="J77" s="229"/>
      <c r="K77" s="236"/>
      <c r="L77" s="234">
        <v>17.895</v>
      </c>
      <c r="M77" s="238"/>
      <c r="N77" s="240"/>
      <c r="O77" s="236"/>
      <c r="P77" s="266">
        <f t="shared" si="20"/>
        <v>18.423</v>
      </c>
    </row>
    <row r="78" spans="1:16" ht="18.75">
      <c r="A78" s="60"/>
      <c r="B78" s="58" t="s">
        <v>58</v>
      </c>
      <c r="C78" s="58" t="s">
        <v>18</v>
      </c>
      <c r="D78" s="235"/>
      <c r="E78" s="225"/>
      <c r="F78" s="241"/>
      <c r="G78" s="251"/>
      <c r="H78" s="248"/>
      <c r="I78" s="237">
        <v>264.782</v>
      </c>
      <c r="J78" s="230"/>
      <c r="K78" s="225"/>
      <c r="L78" s="235">
        <v>9394.875</v>
      </c>
      <c r="M78" s="237"/>
      <c r="N78" s="363"/>
      <c r="O78" s="225"/>
      <c r="P78" s="267">
        <f t="shared" si="20"/>
        <v>9659.657</v>
      </c>
    </row>
    <row r="79" spans="1:16" ht="18.75">
      <c r="A79" s="60"/>
      <c r="B79" s="488" t="s">
        <v>59</v>
      </c>
      <c r="C79" s="65" t="s">
        <v>16</v>
      </c>
      <c r="D79" s="234"/>
      <c r="E79" s="236"/>
      <c r="F79" s="242"/>
      <c r="G79" s="250"/>
      <c r="H79" s="249"/>
      <c r="I79" s="238"/>
      <c r="J79" s="229"/>
      <c r="K79" s="236"/>
      <c r="L79" s="234"/>
      <c r="M79" s="238"/>
      <c r="N79" s="240"/>
      <c r="O79" s="236"/>
      <c r="P79" s="266">
        <f t="shared" si="20"/>
        <v>0</v>
      </c>
    </row>
    <row r="80" spans="1:16" ht="18.75">
      <c r="A80" s="53" t="s">
        <v>17</v>
      </c>
      <c r="B80" s="489"/>
      <c r="C80" s="58" t="s">
        <v>18</v>
      </c>
      <c r="D80" s="235"/>
      <c r="E80" s="225"/>
      <c r="F80" s="241"/>
      <c r="G80" s="251"/>
      <c r="H80" s="248"/>
      <c r="I80" s="237"/>
      <c r="J80" s="230"/>
      <c r="K80" s="225"/>
      <c r="L80" s="235"/>
      <c r="M80" s="237"/>
      <c r="N80" s="363"/>
      <c r="O80" s="225"/>
      <c r="P80" s="267">
        <f t="shared" si="20"/>
        <v>0</v>
      </c>
    </row>
    <row r="81" spans="1:16" ht="18.75">
      <c r="A81" s="60"/>
      <c r="B81" s="56" t="s">
        <v>20</v>
      </c>
      <c r="C81" s="65" t="s">
        <v>16</v>
      </c>
      <c r="D81" s="234">
        <v>4.8414</v>
      </c>
      <c r="E81" s="236">
        <v>8.0758</v>
      </c>
      <c r="F81" s="242">
        <v>4.6186</v>
      </c>
      <c r="G81" s="250">
        <v>3.9481</v>
      </c>
      <c r="H81" s="249">
        <v>2.5866</v>
      </c>
      <c r="I81" s="238">
        <v>1.1445</v>
      </c>
      <c r="J81" s="229">
        <v>1.2216</v>
      </c>
      <c r="K81" s="236">
        <v>0.6014</v>
      </c>
      <c r="L81" s="234">
        <v>0.3473</v>
      </c>
      <c r="M81" s="238">
        <v>0.4472</v>
      </c>
      <c r="N81" s="240">
        <v>1.073</v>
      </c>
      <c r="O81" s="236">
        <v>1.4953</v>
      </c>
      <c r="P81" s="266">
        <f t="shared" si="20"/>
        <v>30.4008</v>
      </c>
    </row>
    <row r="82" spans="1:16" ht="18.75">
      <c r="A82" s="60"/>
      <c r="B82" s="58" t="s">
        <v>60</v>
      </c>
      <c r="C82" s="58" t="s">
        <v>18</v>
      </c>
      <c r="D82" s="235">
        <v>2184.374</v>
      </c>
      <c r="E82" s="225">
        <v>4132.563</v>
      </c>
      <c r="F82" s="241">
        <v>2624.371</v>
      </c>
      <c r="G82" s="251">
        <v>1769.281</v>
      </c>
      <c r="H82" s="248">
        <v>987.925</v>
      </c>
      <c r="I82" s="237">
        <v>365.643</v>
      </c>
      <c r="J82" s="230">
        <v>556.961</v>
      </c>
      <c r="K82" s="225">
        <v>469.338</v>
      </c>
      <c r="L82" s="235">
        <v>199.58</v>
      </c>
      <c r="M82" s="480">
        <v>318.147</v>
      </c>
      <c r="N82" s="363">
        <v>525.707</v>
      </c>
      <c r="O82" s="225">
        <v>1127.176</v>
      </c>
      <c r="P82" s="267">
        <f t="shared" si="20"/>
        <v>15261.065999999999</v>
      </c>
    </row>
    <row r="83" spans="1:16" ht="18.75">
      <c r="A83" s="53" t="s">
        <v>23</v>
      </c>
      <c r="B83" s="486" t="s">
        <v>114</v>
      </c>
      <c r="C83" s="65" t="s">
        <v>16</v>
      </c>
      <c r="D83" s="266">
        <f aca="true" t="shared" si="21" ref="D83:K83">+D73+D75+D77+D79+D81</f>
        <v>5.8736</v>
      </c>
      <c r="E83" s="320">
        <f t="shared" si="21"/>
        <v>8.634799999999998</v>
      </c>
      <c r="F83" s="266">
        <f t="shared" si="21"/>
        <v>5.1987</v>
      </c>
      <c r="G83" s="320">
        <f t="shared" si="21"/>
        <v>4.272</v>
      </c>
      <c r="H83" s="266">
        <f t="shared" si="21"/>
        <v>4.4191</v>
      </c>
      <c r="I83" s="353">
        <f t="shared" si="21"/>
        <v>5.1251999999999995</v>
      </c>
      <c r="J83" s="266">
        <f t="shared" si="21"/>
        <v>4.820600000000001</v>
      </c>
      <c r="K83" s="320">
        <f t="shared" si="21"/>
        <v>2.0265</v>
      </c>
      <c r="L83" s="270">
        <f>+L73+L75+L77+L79+L81</f>
        <v>18.8599</v>
      </c>
      <c r="M83" s="353">
        <f aca="true" t="shared" si="22" ref="M83:O84">+M73+M75+M77+M79+M81</f>
        <v>2.4059</v>
      </c>
      <c r="N83" s="270">
        <f t="shared" si="22"/>
        <v>3.4696</v>
      </c>
      <c r="O83" s="353">
        <f t="shared" si="22"/>
        <v>3.6323</v>
      </c>
      <c r="P83" s="266">
        <f>SUM(D83:O83)</f>
        <v>68.73819999999999</v>
      </c>
    </row>
    <row r="84" spans="1:16" ht="18.75">
      <c r="A84" s="59"/>
      <c r="B84" s="487"/>
      <c r="C84" s="58" t="s">
        <v>18</v>
      </c>
      <c r="D84" s="267">
        <f aca="true" t="shared" si="23" ref="D84:K84">+D74+D76+D78+D80+D82</f>
        <v>2830.569</v>
      </c>
      <c r="E84" s="64">
        <f t="shared" si="23"/>
        <v>4512.847</v>
      </c>
      <c r="F84" s="267">
        <f t="shared" si="23"/>
        <v>3122.2</v>
      </c>
      <c r="G84" s="64">
        <f t="shared" si="23"/>
        <v>2035.521</v>
      </c>
      <c r="H84" s="267">
        <f t="shared" si="23"/>
        <v>2318.224</v>
      </c>
      <c r="I84" s="354">
        <f t="shared" si="23"/>
        <v>2993.6830000000004</v>
      </c>
      <c r="J84" s="267">
        <f t="shared" si="23"/>
        <v>3106.996</v>
      </c>
      <c r="K84" s="64">
        <f t="shared" si="23"/>
        <v>2049.6530000000002</v>
      </c>
      <c r="L84" s="355">
        <f>+L74+L76+L78+L80+L82</f>
        <v>10315.289999999999</v>
      </c>
      <c r="M84" s="354">
        <f t="shared" si="22"/>
        <v>2408.237</v>
      </c>
      <c r="N84" s="355">
        <f t="shared" si="22"/>
        <v>2994.866</v>
      </c>
      <c r="O84" s="354">
        <f t="shared" si="22"/>
        <v>3346.383</v>
      </c>
      <c r="P84" s="267">
        <f>SUM(D84:O84)</f>
        <v>42034.469000000005</v>
      </c>
    </row>
    <row r="85" spans="1:16" ht="18.75">
      <c r="A85" s="482" t="s">
        <v>118</v>
      </c>
      <c r="B85" s="483"/>
      <c r="C85" s="65" t="s">
        <v>16</v>
      </c>
      <c r="D85" s="234">
        <v>0.309</v>
      </c>
      <c r="E85" s="236">
        <v>0.1441</v>
      </c>
      <c r="F85" s="242">
        <v>0.0109</v>
      </c>
      <c r="G85" s="250">
        <v>0.0025</v>
      </c>
      <c r="H85" s="249">
        <v>0.093</v>
      </c>
      <c r="I85" s="238">
        <v>2.0135</v>
      </c>
      <c r="J85" s="229">
        <v>4.4466</v>
      </c>
      <c r="K85" s="236">
        <v>5.5025</v>
      </c>
      <c r="L85" s="234">
        <v>3.9458</v>
      </c>
      <c r="M85" s="238">
        <v>4.883</v>
      </c>
      <c r="N85" s="240">
        <v>3.713</v>
      </c>
      <c r="O85" s="236">
        <v>4.4644</v>
      </c>
      <c r="P85" s="266">
        <f t="shared" si="20"/>
        <v>29.5283</v>
      </c>
    </row>
    <row r="86" spans="1:16" ht="18.75">
      <c r="A86" s="484"/>
      <c r="B86" s="485"/>
      <c r="C86" s="58" t="s">
        <v>18</v>
      </c>
      <c r="D86" s="235">
        <v>88.474</v>
      </c>
      <c r="E86" s="225">
        <v>91.883</v>
      </c>
      <c r="F86" s="241">
        <v>17.572</v>
      </c>
      <c r="G86" s="251">
        <v>5.25</v>
      </c>
      <c r="H86" s="248">
        <v>80.942</v>
      </c>
      <c r="I86" s="237">
        <v>1530.558</v>
      </c>
      <c r="J86" s="230">
        <v>3403.165</v>
      </c>
      <c r="K86" s="225">
        <v>4507.545</v>
      </c>
      <c r="L86" s="235">
        <v>3271.814</v>
      </c>
      <c r="M86" s="237">
        <v>3892.312</v>
      </c>
      <c r="N86" s="363">
        <v>2506.151</v>
      </c>
      <c r="O86" s="225">
        <v>2536.951</v>
      </c>
      <c r="P86" s="267">
        <f t="shared" si="20"/>
        <v>21932.617</v>
      </c>
    </row>
    <row r="87" spans="1:16" ht="18.75">
      <c r="A87" s="482" t="s">
        <v>61</v>
      </c>
      <c r="B87" s="483"/>
      <c r="C87" s="65" t="s">
        <v>16</v>
      </c>
      <c r="D87" s="234"/>
      <c r="E87" s="236"/>
      <c r="F87" s="242"/>
      <c r="G87" s="250"/>
      <c r="H87" s="249"/>
      <c r="I87" s="238"/>
      <c r="J87" s="229"/>
      <c r="K87" s="236"/>
      <c r="L87" s="234">
        <v>12.87</v>
      </c>
      <c r="M87" s="238"/>
      <c r="N87" s="240"/>
      <c r="O87" s="236"/>
      <c r="P87" s="266">
        <f t="shared" si="20"/>
        <v>12.87</v>
      </c>
    </row>
    <row r="88" spans="1:16" ht="18.75">
      <c r="A88" s="484"/>
      <c r="B88" s="485"/>
      <c r="C88" s="58" t="s">
        <v>18</v>
      </c>
      <c r="D88" s="235"/>
      <c r="E88" s="225"/>
      <c r="F88" s="241"/>
      <c r="G88" s="251"/>
      <c r="H88" s="248"/>
      <c r="I88" s="237"/>
      <c r="J88" s="230"/>
      <c r="K88" s="225"/>
      <c r="L88" s="235">
        <v>641.892</v>
      </c>
      <c r="M88" s="237"/>
      <c r="N88" s="363"/>
      <c r="O88" s="225"/>
      <c r="P88" s="267">
        <f t="shared" si="20"/>
        <v>641.892</v>
      </c>
    </row>
    <row r="89" spans="1:16" ht="18.75">
      <c r="A89" s="482" t="s">
        <v>119</v>
      </c>
      <c r="B89" s="483"/>
      <c r="C89" s="65" t="s">
        <v>16</v>
      </c>
      <c r="D89" s="234">
        <v>0.0039</v>
      </c>
      <c r="E89" s="236">
        <v>0.0018</v>
      </c>
      <c r="F89" s="242"/>
      <c r="G89" s="250">
        <v>0.0028</v>
      </c>
      <c r="H89" s="249"/>
      <c r="I89" s="238"/>
      <c r="J89" s="229"/>
      <c r="K89" s="236"/>
      <c r="L89" s="234"/>
      <c r="M89" s="238"/>
      <c r="N89" s="240"/>
      <c r="O89" s="236"/>
      <c r="P89" s="266">
        <f t="shared" si="20"/>
        <v>0.0085</v>
      </c>
    </row>
    <row r="90" spans="1:16" ht="18.75">
      <c r="A90" s="484"/>
      <c r="B90" s="485"/>
      <c r="C90" s="58" t="s">
        <v>18</v>
      </c>
      <c r="D90" s="235">
        <v>6.479</v>
      </c>
      <c r="E90" s="225">
        <v>4.158</v>
      </c>
      <c r="F90" s="241"/>
      <c r="G90" s="251">
        <v>6.342</v>
      </c>
      <c r="H90" s="248"/>
      <c r="I90" s="237"/>
      <c r="J90" s="230"/>
      <c r="K90" s="225"/>
      <c r="L90" s="235"/>
      <c r="M90" s="237"/>
      <c r="N90" s="363"/>
      <c r="O90" s="225"/>
      <c r="P90" s="267">
        <f t="shared" si="20"/>
        <v>16.979</v>
      </c>
    </row>
    <row r="91" spans="1:16" ht="18.75">
      <c r="A91" s="482" t="s">
        <v>120</v>
      </c>
      <c r="B91" s="483"/>
      <c r="C91" s="65" t="s">
        <v>16</v>
      </c>
      <c r="D91" s="234">
        <v>1.1427</v>
      </c>
      <c r="E91" s="236">
        <v>0.5315</v>
      </c>
      <c r="F91" s="242">
        <v>2.4321</v>
      </c>
      <c r="G91" s="250">
        <v>0.1321</v>
      </c>
      <c r="H91" s="249">
        <v>1.3307</v>
      </c>
      <c r="I91" s="238">
        <v>2.858</v>
      </c>
      <c r="J91" s="229"/>
      <c r="K91" s="236"/>
      <c r="L91" s="234">
        <v>0.2138</v>
      </c>
      <c r="M91" s="238">
        <v>0.1999</v>
      </c>
      <c r="N91" s="240">
        <v>0.1849</v>
      </c>
      <c r="O91" s="236">
        <v>0.0198</v>
      </c>
      <c r="P91" s="266">
        <f t="shared" si="20"/>
        <v>9.045500000000002</v>
      </c>
    </row>
    <row r="92" spans="1:16" ht="18.75">
      <c r="A92" s="484"/>
      <c r="B92" s="485"/>
      <c r="C92" s="58" t="s">
        <v>18</v>
      </c>
      <c r="D92" s="235">
        <v>841.289</v>
      </c>
      <c r="E92" s="225">
        <v>123.1</v>
      </c>
      <c r="F92" s="241">
        <v>962.507</v>
      </c>
      <c r="G92" s="251">
        <v>73.729</v>
      </c>
      <c r="H92" s="248">
        <v>448.627</v>
      </c>
      <c r="I92" s="237">
        <v>1001.705</v>
      </c>
      <c r="J92" s="230"/>
      <c r="K92" s="225"/>
      <c r="L92" s="235">
        <v>63.001</v>
      </c>
      <c r="M92" s="237">
        <v>183.759</v>
      </c>
      <c r="N92" s="363">
        <v>84.094</v>
      </c>
      <c r="O92" s="225">
        <v>21.987</v>
      </c>
      <c r="P92" s="267">
        <f t="shared" si="20"/>
        <v>3803.7980000000002</v>
      </c>
    </row>
    <row r="93" spans="1:16" ht="18.75">
      <c r="A93" s="482" t="s">
        <v>63</v>
      </c>
      <c r="B93" s="483"/>
      <c r="C93" s="65" t="s">
        <v>16</v>
      </c>
      <c r="D93" s="234">
        <v>0.0014</v>
      </c>
      <c r="E93" s="236"/>
      <c r="F93" s="242">
        <v>0.0015</v>
      </c>
      <c r="G93" s="250"/>
      <c r="H93" s="249">
        <v>0.012</v>
      </c>
      <c r="I93" s="238"/>
      <c r="J93" s="229"/>
      <c r="K93" s="236"/>
      <c r="L93" s="234"/>
      <c r="M93" s="238"/>
      <c r="N93" s="240"/>
      <c r="O93" s="236"/>
      <c r="P93" s="266">
        <f t="shared" si="20"/>
        <v>0.0149</v>
      </c>
    </row>
    <row r="94" spans="1:16" ht="18.75">
      <c r="A94" s="484"/>
      <c r="B94" s="485"/>
      <c r="C94" s="58" t="s">
        <v>18</v>
      </c>
      <c r="D94" s="235">
        <v>1.176</v>
      </c>
      <c r="E94" s="225"/>
      <c r="F94" s="241">
        <v>2.363</v>
      </c>
      <c r="G94" s="251"/>
      <c r="H94" s="248">
        <v>10.08</v>
      </c>
      <c r="I94" s="237"/>
      <c r="J94" s="230"/>
      <c r="K94" s="225"/>
      <c r="L94" s="235"/>
      <c r="M94" s="237"/>
      <c r="N94" s="363"/>
      <c r="O94" s="225"/>
      <c r="P94" s="267">
        <f t="shared" si="20"/>
        <v>13.619</v>
      </c>
    </row>
    <row r="95" spans="1:16" ht="18.75">
      <c r="A95" s="482" t="s">
        <v>121</v>
      </c>
      <c r="B95" s="483"/>
      <c r="C95" s="65" t="s">
        <v>16</v>
      </c>
      <c r="D95" s="234">
        <v>0.0738</v>
      </c>
      <c r="E95" s="236">
        <v>0.0319</v>
      </c>
      <c r="F95" s="242">
        <v>0.0052</v>
      </c>
      <c r="G95" s="250"/>
      <c r="H95" s="249"/>
      <c r="I95" s="238">
        <v>0.1541</v>
      </c>
      <c r="J95" s="229">
        <v>0.0281</v>
      </c>
      <c r="K95" s="236">
        <v>0.0013</v>
      </c>
      <c r="L95" s="234">
        <v>0.0193</v>
      </c>
      <c r="M95" s="238">
        <v>0.041</v>
      </c>
      <c r="N95" s="240"/>
      <c r="O95" s="236"/>
      <c r="P95" s="266">
        <f t="shared" si="20"/>
        <v>0.3547</v>
      </c>
    </row>
    <row r="96" spans="1:16" ht="18.75">
      <c r="A96" s="484"/>
      <c r="B96" s="485"/>
      <c r="C96" s="58" t="s">
        <v>18</v>
      </c>
      <c r="D96" s="235">
        <v>27.395</v>
      </c>
      <c r="E96" s="225">
        <v>16.991</v>
      </c>
      <c r="F96" s="241">
        <v>2.672</v>
      </c>
      <c r="G96" s="251"/>
      <c r="H96" s="248"/>
      <c r="I96" s="237">
        <v>106.654</v>
      </c>
      <c r="J96" s="230">
        <v>23.949</v>
      </c>
      <c r="K96" s="225">
        <v>0.956</v>
      </c>
      <c r="L96" s="235">
        <v>30.524</v>
      </c>
      <c r="M96" s="237">
        <v>44.019</v>
      </c>
      <c r="N96" s="363"/>
      <c r="O96" s="225"/>
      <c r="P96" s="267">
        <f t="shared" si="20"/>
        <v>253.16</v>
      </c>
    </row>
    <row r="97" spans="1:16" ht="18.75">
      <c r="A97" s="482" t="s">
        <v>64</v>
      </c>
      <c r="B97" s="483"/>
      <c r="C97" s="65" t="s">
        <v>16</v>
      </c>
      <c r="D97" s="234">
        <v>19.4898</v>
      </c>
      <c r="E97" s="236">
        <v>78.8895</v>
      </c>
      <c r="F97" s="242">
        <v>54.7405</v>
      </c>
      <c r="G97" s="250">
        <v>73.605</v>
      </c>
      <c r="H97" s="249">
        <v>43.8163</v>
      </c>
      <c r="I97" s="238">
        <v>39.2149</v>
      </c>
      <c r="J97" s="229">
        <v>9.5392</v>
      </c>
      <c r="K97" s="236">
        <v>64.4979</v>
      </c>
      <c r="L97" s="234">
        <v>5.4885</v>
      </c>
      <c r="M97" s="238">
        <v>12.4437</v>
      </c>
      <c r="N97" s="240">
        <v>11.5236</v>
      </c>
      <c r="O97" s="236">
        <v>31.4881</v>
      </c>
      <c r="P97" s="266">
        <f t="shared" si="20"/>
        <v>444.73699999999997</v>
      </c>
    </row>
    <row r="98" spans="1:16" ht="18.75">
      <c r="A98" s="484"/>
      <c r="B98" s="485"/>
      <c r="C98" s="58" t="s">
        <v>18</v>
      </c>
      <c r="D98" s="235">
        <v>5188.621</v>
      </c>
      <c r="E98" s="225">
        <v>6674.968</v>
      </c>
      <c r="F98" s="241">
        <v>7422.179</v>
      </c>
      <c r="G98" s="251">
        <v>9589.264</v>
      </c>
      <c r="H98" s="248">
        <v>15678.94</v>
      </c>
      <c r="I98" s="237">
        <v>7720.42</v>
      </c>
      <c r="J98" s="230">
        <v>1704.623</v>
      </c>
      <c r="K98" s="225">
        <v>6134.089</v>
      </c>
      <c r="L98" s="235">
        <v>1372.294</v>
      </c>
      <c r="M98" s="237">
        <v>8815.791</v>
      </c>
      <c r="N98" s="363">
        <v>4275.921</v>
      </c>
      <c r="O98" s="225">
        <v>4544.919</v>
      </c>
      <c r="P98" s="267">
        <f t="shared" si="20"/>
        <v>79122.029</v>
      </c>
    </row>
    <row r="99" spans="1:16" ht="18.75">
      <c r="A99" s="490" t="s">
        <v>65</v>
      </c>
      <c r="B99" s="491"/>
      <c r="C99" s="65" t="s">
        <v>16</v>
      </c>
      <c r="D99" s="266">
        <f aca="true" t="shared" si="24" ref="D99:K99">+D8+D10+D22+D28+D36+D38+D40+D42+D44+D46+D48+D50+D52+D58+D71+D83+D85+D87+D89+D91+D93+D95+D97</f>
        <v>2611.6794999999993</v>
      </c>
      <c r="E99" s="320">
        <f t="shared" si="24"/>
        <v>971.8906000000002</v>
      </c>
      <c r="F99" s="266">
        <f t="shared" si="24"/>
        <v>588.3729999999998</v>
      </c>
      <c r="G99" s="320">
        <f t="shared" si="24"/>
        <v>212.3059</v>
      </c>
      <c r="H99" s="266">
        <f t="shared" si="24"/>
        <v>955.5959999999998</v>
      </c>
      <c r="I99" s="353">
        <f t="shared" si="24"/>
        <v>1548.0284999999997</v>
      </c>
      <c r="J99" s="266">
        <f t="shared" si="24"/>
        <v>4112.362200000001</v>
      </c>
      <c r="K99" s="320">
        <f t="shared" si="24"/>
        <v>3117.1032</v>
      </c>
      <c r="L99" s="270">
        <f aca="true" t="shared" si="25" ref="L99:O100">+L8+L10+L22+L28+L36+L38+L40+L42+L44+L46+L48+L50+L52+L58+L71+L83+L85+L87+L89+L91+L93+L95+L97</f>
        <v>3345.2418</v>
      </c>
      <c r="M99" s="353">
        <f t="shared" si="25"/>
        <v>6829.851</v>
      </c>
      <c r="N99" s="270">
        <f t="shared" si="25"/>
        <v>9901.3421</v>
      </c>
      <c r="O99" s="353">
        <f t="shared" si="25"/>
        <v>4578.6260999999995</v>
      </c>
      <c r="P99" s="266">
        <f>SUM(D99:O99)</f>
        <v>38772.3999</v>
      </c>
    </row>
    <row r="100" spans="1:16" ht="18.75">
      <c r="A100" s="492"/>
      <c r="B100" s="493"/>
      <c r="C100" s="58" t="s">
        <v>18</v>
      </c>
      <c r="D100" s="267">
        <f aca="true" t="shared" si="26" ref="D100:K100">+D9+D11+D23+D29+D37+D39+D41+D43+D45+D47+D49+D51+D53+D59+D72+D84+D86+D88+D90+D92+D94+D96+D98</f>
        <v>125715.26000000001</v>
      </c>
      <c r="E100" s="64">
        <f t="shared" si="26"/>
        <v>55065.11000000001</v>
      </c>
      <c r="F100" s="267">
        <f t="shared" si="26"/>
        <v>32169.097</v>
      </c>
      <c r="G100" s="64">
        <f t="shared" si="26"/>
        <v>18013.831</v>
      </c>
      <c r="H100" s="267">
        <f t="shared" si="26"/>
        <v>200666.364</v>
      </c>
      <c r="I100" s="354">
        <f t="shared" si="26"/>
        <v>362583.498</v>
      </c>
      <c r="J100" s="267">
        <f t="shared" si="26"/>
        <v>808433.4500000002</v>
      </c>
      <c r="K100" s="64">
        <f t="shared" si="26"/>
        <v>547983.5260000002</v>
      </c>
      <c r="L100" s="355">
        <f t="shared" si="25"/>
        <v>419542.6059999999</v>
      </c>
      <c r="M100" s="354">
        <f t="shared" si="25"/>
        <v>664282.3689999998</v>
      </c>
      <c r="N100" s="355">
        <f t="shared" si="25"/>
        <v>544594.811</v>
      </c>
      <c r="O100" s="354">
        <f t="shared" si="25"/>
        <v>235949.946</v>
      </c>
      <c r="P100" s="267">
        <f>SUM(D100:O100)</f>
        <v>4014999.8680000002</v>
      </c>
    </row>
    <row r="101" spans="1:16" ht="18.75">
      <c r="A101" s="53" t="s">
        <v>0</v>
      </c>
      <c r="B101" s="488" t="s">
        <v>134</v>
      </c>
      <c r="C101" s="65" t="s">
        <v>16</v>
      </c>
      <c r="D101" s="234">
        <v>0.024</v>
      </c>
      <c r="E101" s="236"/>
      <c r="F101" s="242"/>
      <c r="G101" s="250">
        <v>0.0512</v>
      </c>
      <c r="H101" s="249">
        <v>0.0689</v>
      </c>
      <c r="I101" s="238">
        <v>0.0602</v>
      </c>
      <c r="J101" s="229"/>
      <c r="K101" s="236">
        <v>0.0274</v>
      </c>
      <c r="L101" s="234">
        <v>0.0865</v>
      </c>
      <c r="M101" s="238">
        <v>0.0631</v>
      </c>
      <c r="N101" s="240">
        <v>0.0831</v>
      </c>
      <c r="O101" s="236">
        <v>0.04</v>
      </c>
      <c r="P101" s="266">
        <f t="shared" si="20"/>
        <v>0.5044000000000001</v>
      </c>
    </row>
    <row r="102" spans="1:16" ht="18.75">
      <c r="A102" s="53" t="s">
        <v>0</v>
      </c>
      <c r="B102" s="489"/>
      <c r="C102" s="58" t="s">
        <v>18</v>
      </c>
      <c r="D102" s="235">
        <v>67.83</v>
      </c>
      <c r="E102" s="225"/>
      <c r="F102" s="241"/>
      <c r="G102" s="251">
        <v>235.086</v>
      </c>
      <c r="H102" s="248">
        <v>283.47</v>
      </c>
      <c r="I102" s="237">
        <v>233.469</v>
      </c>
      <c r="J102" s="230"/>
      <c r="K102" s="225">
        <v>94.543</v>
      </c>
      <c r="L102" s="235">
        <v>217.353</v>
      </c>
      <c r="M102" s="237">
        <v>128.426</v>
      </c>
      <c r="N102" s="363">
        <v>1298.643</v>
      </c>
      <c r="O102" s="225">
        <v>1323.21</v>
      </c>
      <c r="P102" s="267">
        <f t="shared" si="20"/>
        <v>3882.0299999999997</v>
      </c>
    </row>
    <row r="103" spans="1:16" ht="18.75">
      <c r="A103" s="53" t="s">
        <v>66</v>
      </c>
      <c r="B103" s="488" t="s">
        <v>135</v>
      </c>
      <c r="C103" s="65" t="s">
        <v>16</v>
      </c>
      <c r="D103" s="234">
        <v>4.4952</v>
      </c>
      <c r="E103" s="236">
        <v>1.4951</v>
      </c>
      <c r="F103" s="242">
        <v>1.2855</v>
      </c>
      <c r="G103" s="250">
        <v>1.3776</v>
      </c>
      <c r="H103" s="249">
        <v>4.1061</v>
      </c>
      <c r="I103" s="238">
        <v>4.8397</v>
      </c>
      <c r="J103" s="229">
        <v>24.4557</v>
      </c>
      <c r="K103" s="236">
        <v>16.4273</v>
      </c>
      <c r="L103" s="234">
        <v>0.4833</v>
      </c>
      <c r="M103" s="238">
        <v>0.6402</v>
      </c>
      <c r="N103" s="240">
        <v>1.1592</v>
      </c>
      <c r="O103" s="236">
        <v>1.9373</v>
      </c>
      <c r="P103" s="266">
        <f aca="true" t="shared" si="27" ref="P103:P131">SUM(D103:O103)</f>
        <v>62.702200000000005</v>
      </c>
    </row>
    <row r="104" spans="1:16" ht="18.75">
      <c r="A104" s="53" t="s">
        <v>0</v>
      </c>
      <c r="B104" s="489"/>
      <c r="C104" s="58" t="s">
        <v>18</v>
      </c>
      <c r="D104" s="235">
        <v>1588.18</v>
      </c>
      <c r="E104" s="225">
        <v>379.711</v>
      </c>
      <c r="F104" s="241">
        <v>380.094</v>
      </c>
      <c r="G104" s="251">
        <v>486.821</v>
      </c>
      <c r="H104" s="248">
        <v>1416.55</v>
      </c>
      <c r="I104" s="237">
        <v>1795.65</v>
      </c>
      <c r="J104" s="230">
        <v>10330.938</v>
      </c>
      <c r="K104" s="225">
        <v>7384.667</v>
      </c>
      <c r="L104" s="235">
        <v>175.571</v>
      </c>
      <c r="M104" s="237">
        <v>227.942</v>
      </c>
      <c r="N104" s="363">
        <v>546.953</v>
      </c>
      <c r="O104" s="225">
        <v>1083.794</v>
      </c>
      <c r="P104" s="267">
        <f t="shared" si="27"/>
        <v>25796.871000000003</v>
      </c>
    </row>
    <row r="105" spans="1:16" ht="18.75">
      <c r="A105" s="53" t="s">
        <v>0</v>
      </c>
      <c r="B105" s="488" t="s">
        <v>124</v>
      </c>
      <c r="C105" s="65" t="s">
        <v>16</v>
      </c>
      <c r="D105" s="234">
        <v>51.6629</v>
      </c>
      <c r="E105" s="236">
        <v>0.1021</v>
      </c>
      <c r="F105" s="242"/>
      <c r="G105" s="250"/>
      <c r="H105" s="249">
        <v>2.8829</v>
      </c>
      <c r="I105" s="238">
        <v>30.9459</v>
      </c>
      <c r="J105" s="229">
        <v>27.2447</v>
      </c>
      <c r="K105" s="236">
        <v>12.039</v>
      </c>
      <c r="L105" s="234">
        <v>83.784</v>
      </c>
      <c r="M105" s="238">
        <v>47.3414</v>
      </c>
      <c r="N105" s="240">
        <v>115.9858</v>
      </c>
      <c r="O105" s="236">
        <v>234.2006</v>
      </c>
      <c r="P105" s="266">
        <f t="shared" si="27"/>
        <v>606.1893</v>
      </c>
    </row>
    <row r="106" spans="1:16" ht="18.75">
      <c r="A106" s="60"/>
      <c r="B106" s="489"/>
      <c r="C106" s="58" t="s">
        <v>18</v>
      </c>
      <c r="D106" s="235">
        <v>9492.548</v>
      </c>
      <c r="E106" s="225">
        <v>39.266</v>
      </c>
      <c r="F106" s="241"/>
      <c r="G106" s="251"/>
      <c r="H106" s="248">
        <v>991.003</v>
      </c>
      <c r="I106" s="237">
        <v>4071.397</v>
      </c>
      <c r="J106" s="230">
        <v>4757.242</v>
      </c>
      <c r="K106" s="225">
        <v>3722.286</v>
      </c>
      <c r="L106" s="235">
        <v>11865.051</v>
      </c>
      <c r="M106" s="237">
        <v>6413.876</v>
      </c>
      <c r="N106" s="363">
        <v>21431.017</v>
      </c>
      <c r="O106" s="225">
        <v>50808.489</v>
      </c>
      <c r="P106" s="267">
        <f t="shared" si="27"/>
        <v>113592.17499999999</v>
      </c>
    </row>
    <row r="107" spans="1:16" ht="18.75">
      <c r="A107" s="53" t="s">
        <v>67</v>
      </c>
      <c r="B107" s="488" t="s">
        <v>125</v>
      </c>
      <c r="C107" s="65" t="s">
        <v>16</v>
      </c>
      <c r="D107" s="234"/>
      <c r="E107" s="236"/>
      <c r="F107" s="242"/>
      <c r="G107" s="250"/>
      <c r="H107" s="249">
        <v>0.0336</v>
      </c>
      <c r="I107" s="238">
        <v>0.0018</v>
      </c>
      <c r="J107" s="229">
        <v>0.0402</v>
      </c>
      <c r="K107" s="236">
        <v>0.0104</v>
      </c>
      <c r="L107" s="234">
        <v>0.0202</v>
      </c>
      <c r="M107" s="238">
        <v>0.0015</v>
      </c>
      <c r="N107" s="240">
        <v>0.0055</v>
      </c>
      <c r="O107" s="236">
        <v>0.0231</v>
      </c>
      <c r="P107" s="266">
        <f t="shared" si="27"/>
        <v>0.1363</v>
      </c>
    </row>
    <row r="108" spans="1:16" ht="18.75">
      <c r="A108" s="60"/>
      <c r="B108" s="489"/>
      <c r="C108" s="58" t="s">
        <v>18</v>
      </c>
      <c r="D108" s="235"/>
      <c r="E108" s="225"/>
      <c r="F108" s="241"/>
      <c r="G108" s="251"/>
      <c r="H108" s="248">
        <v>65.111</v>
      </c>
      <c r="I108" s="237">
        <v>3.78</v>
      </c>
      <c r="J108" s="230">
        <v>21.747</v>
      </c>
      <c r="K108" s="225">
        <v>17.325</v>
      </c>
      <c r="L108" s="235">
        <v>25.967</v>
      </c>
      <c r="M108" s="237">
        <v>0.992</v>
      </c>
      <c r="N108" s="363">
        <v>5.602</v>
      </c>
      <c r="O108" s="225">
        <v>13.871</v>
      </c>
      <c r="P108" s="267">
        <f t="shared" si="27"/>
        <v>154.395</v>
      </c>
    </row>
    <row r="109" spans="1:16" ht="18.75">
      <c r="A109" s="60"/>
      <c r="B109" s="488" t="s">
        <v>136</v>
      </c>
      <c r="C109" s="65" t="s">
        <v>16</v>
      </c>
      <c r="D109" s="234">
        <v>0.049</v>
      </c>
      <c r="E109" s="236">
        <v>0.13</v>
      </c>
      <c r="F109" s="242">
        <v>0.5483</v>
      </c>
      <c r="G109" s="250">
        <v>0.1037</v>
      </c>
      <c r="H109" s="249">
        <v>0.0729</v>
      </c>
      <c r="I109" s="238">
        <v>0.009</v>
      </c>
      <c r="J109" s="229">
        <v>0.4503</v>
      </c>
      <c r="K109" s="236">
        <v>0.3345</v>
      </c>
      <c r="L109" s="234">
        <v>0.0664</v>
      </c>
      <c r="M109" s="238">
        <v>0.0528</v>
      </c>
      <c r="N109" s="240">
        <v>0.2439</v>
      </c>
      <c r="O109" s="236">
        <v>0.0569</v>
      </c>
      <c r="P109" s="266">
        <f t="shared" si="27"/>
        <v>2.1177</v>
      </c>
    </row>
    <row r="110" spans="1:16" ht="18.75">
      <c r="A110" s="60"/>
      <c r="B110" s="489"/>
      <c r="C110" s="58" t="s">
        <v>18</v>
      </c>
      <c r="D110" s="235">
        <v>54.89</v>
      </c>
      <c r="E110" s="225">
        <v>104.769</v>
      </c>
      <c r="F110" s="241">
        <v>342.293</v>
      </c>
      <c r="G110" s="251">
        <v>64.015</v>
      </c>
      <c r="H110" s="248">
        <v>50.385</v>
      </c>
      <c r="I110" s="237">
        <v>5.986</v>
      </c>
      <c r="J110" s="230">
        <v>181.199</v>
      </c>
      <c r="K110" s="225">
        <v>273.763</v>
      </c>
      <c r="L110" s="235">
        <v>47.374</v>
      </c>
      <c r="M110" s="237">
        <v>54.262</v>
      </c>
      <c r="N110" s="363">
        <v>113.947</v>
      </c>
      <c r="O110" s="225">
        <v>39.797</v>
      </c>
      <c r="P110" s="267">
        <f t="shared" si="27"/>
        <v>1332.6799999999998</v>
      </c>
    </row>
    <row r="111" spans="1:16" ht="18.75">
      <c r="A111" s="53" t="s">
        <v>68</v>
      </c>
      <c r="B111" s="488" t="s">
        <v>127</v>
      </c>
      <c r="C111" s="65" t="s">
        <v>16</v>
      </c>
      <c r="D111" s="234"/>
      <c r="E111" s="236"/>
      <c r="F111" s="242">
        <v>1549.03</v>
      </c>
      <c r="G111" s="250">
        <v>2460.72</v>
      </c>
      <c r="H111" s="249">
        <v>540.39</v>
      </c>
      <c r="I111" s="238">
        <v>122.7</v>
      </c>
      <c r="J111" s="229"/>
      <c r="K111" s="236"/>
      <c r="L111" s="234"/>
      <c r="M111" s="238"/>
      <c r="N111" s="240"/>
      <c r="O111" s="236"/>
      <c r="P111" s="266">
        <f t="shared" si="27"/>
        <v>4672.84</v>
      </c>
    </row>
    <row r="112" spans="1:16" ht="18.75">
      <c r="A112" s="60"/>
      <c r="B112" s="489"/>
      <c r="C112" s="58" t="s">
        <v>18</v>
      </c>
      <c r="D112" s="235"/>
      <c r="E112" s="225"/>
      <c r="F112" s="241">
        <v>70531.076</v>
      </c>
      <c r="G112" s="251">
        <v>111924.589</v>
      </c>
      <c r="H112" s="248">
        <v>28337.575</v>
      </c>
      <c r="I112" s="237">
        <v>6390.563</v>
      </c>
      <c r="J112" s="230"/>
      <c r="K112" s="225"/>
      <c r="L112" s="235"/>
      <c r="M112" s="237"/>
      <c r="N112" s="363"/>
      <c r="O112" s="225"/>
      <c r="P112" s="267">
        <f t="shared" si="27"/>
        <v>217183.803</v>
      </c>
    </row>
    <row r="113" spans="1:16" ht="18.75">
      <c r="A113" s="60"/>
      <c r="B113" s="488" t="s">
        <v>128</v>
      </c>
      <c r="C113" s="65" t="s">
        <v>16</v>
      </c>
      <c r="D113" s="234"/>
      <c r="E113" s="236"/>
      <c r="F113" s="242"/>
      <c r="G113" s="250"/>
      <c r="H113" s="249"/>
      <c r="I113" s="238"/>
      <c r="J113" s="229"/>
      <c r="K113" s="236"/>
      <c r="L113" s="234"/>
      <c r="M113" s="238"/>
      <c r="N113" s="240"/>
      <c r="O113" s="236"/>
      <c r="P113" s="266">
        <f t="shared" si="27"/>
        <v>0</v>
      </c>
    </row>
    <row r="114" spans="1:16" ht="18.75">
      <c r="A114" s="60"/>
      <c r="B114" s="489"/>
      <c r="C114" s="58" t="s">
        <v>18</v>
      </c>
      <c r="D114" s="235"/>
      <c r="E114" s="225"/>
      <c r="F114" s="241"/>
      <c r="G114" s="251"/>
      <c r="H114" s="248"/>
      <c r="I114" s="237"/>
      <c r="J114" s="230"/>
      <c r="K114" s="225"/>
      <c r="L114" s="235"/>
      <c r="M114" s="237"/>
      <c r="N114" s="363"/>
      <c r="O114" s="225"/>
      <c r="P114" s="267">
        <f t="shared" si="27"/>
        <v>0</v>
      </c>
    </row>
    <row r="115" spans="1:16" ht="18.75">
      <c r="A115" s="53" t="s">
        <v>70</v>
      </c>
      <c r="B115" s="488" t="s">
        <v>137</v>
      </c>
      <c r="C115" s="65" t="s">
        <v>16</v>
      </c>
      <c r="D115" s="234"/>
      <c r="E115" s="236">
        <v>0.3</v>
      </c>
      <c r="F115" s="242">
        <v>0.204</v>
      </c>
      <c r="G115" s="250"/>
      <c r="H115" s="249">
        <v>0.03</v>
      </c>
      <c r="I115" s="238"/>
      <c r="J115" s="229"/>
      <c r="K115" s="236"/>
      <c r="L115" s="234"/>
      <c r="M115" s="238">
        <v>0.345</v>
      </c>
      <c r="N115" s="240">
        <v>1.82</v>
      </c>
      <c r="O115" s="236">
        <v>1.38</v>
      </c>
      <c r="P115" s="266">
        <f t="shared" si="27"/>
        <v>4.079</v>
      </c>
    </row>
    <row r="116" spans="1:16" ht="18.75">
      <c r="A116" s="60"/>
      <c r="B116" s="489"/>
      <c r="C116" s="58" t="s">
        <v>18</v>
      </c>
      <c r="D116" s="235"/>
      <c r="E116" s="225">
        <v>31.5</v>
      </c>
      <c r="F116" s="241">
        <v>21.42</v>
      </c>
      <c r="G116" s="251"/>
      <c r="H116" s="248">
        <v>3.15</v>
      </c>
      <c r="I116" s="237"/>
      <c r="J116" s="230"/>
      <c r="K116" s="225"/>
      <c r="L116" s="235"/>
      <c r="M116" s="237">
        <v>47.25</v>
      </c>
      <c r="N116" s="363">
        <v>195.3</v>
      </c>
      <c r="O116" s="225">
        <v>96.6</v>
      </c>
      <c r="P116" s="267">
        <f t="shared" si="27"/>
        <v>395.22</v>
      </c>
    </row>
    <row r="117" spans="1:16" ht="18.75">
      <c r="A117" s="60"/>
      <c r="B117" s="488" t="s">
        <v>72</v>
      </c>
      <c r="C117" s="65" t="s">
        <v>16</v>
      </c>
      <c r="D117" s="234">
        <v>0.1108</v>
      </c>
      <c r="E117" s="236">
        <v>0.075</v>
      </c>
      <c r="F117" s="242">
        <v>0.12</v>
      </c>
      <c r="G117" s="250">
        <v>0.165</v>
      </c>
      <c r="H117" s="249">
        <v>0.23</v>
      </c>
      <c r="I117" s="238">
        <v>0.328</v>
      </c>
      <c r="J117" s="229">
        <v>0.165</v>
      </c>
      <c r="K117" s="236">
        <v>0.13</v>
      </c>
      <c r="L117" s="234">
        <v>0.05</v>
      </c>
      <c r="M117" s="238"/>
      <c r="N117" s="240">
        <v>0.13</v>
      </c>
      <c r="O117" s="236">
        <v>0.07</v>
      </c>
      <c r="P117" s="266">
        <f t="shared" si="27"/>
        <v>1.5738</v>
      </c>
    </row>
    <row r="118" spans="1:16" ht="18.75">
      <c r="A118" s="60"/>
      <c r="B118" s="489"/>
      <c r="C118" s="58" t="s">
        <v>18</v>
      </c>
      <c r="D118" s="235">
        <v>64.842</v>
      </c>
      <c r="E118" s="225">
        <v>51.194</v>
      </c>
      <c r="F118" s="241">
        <v>77.707</v>
      </c>
      <c r="G118" s="251">
        <v>112.618</v>
      </c>
      <c r="H118" s="248">
        <v>156.979</v>
      </c>
      <c r="I118" s="237">
        <v>179.714</v>
      </c>
      <c r="J118" s="230">
        <v>112.615</v>
      </c>
      <c r="K118" s="225">
        <v>87.942</v>
      </c>
      <c r="L118" s="235">
        <v>34.128</v>
      </c>
      <c r="M118" s="237"/>
      <c r="N118" s="363">
        <v>88.732</v>
      </c>
      <c r="O118" s="225">
        <v>47.779</v>
      </c>
      <c r="P118" s="267">
        <f t="shared" si="27"/>
        <v>1014.2500000000001</v>
      </c>
    </row>
    <row r="119" spans="1:16" ht="18.75">
      <c r="A119" s="53" t="s">
        <v>23</v>
      </c>
      <c r="B119" s="488" t="s">
        <v>130</v>
      </c>
      <c r="C119" s="65" t="s">
        <v>16</v>
      </c>
      <c r="D119" s="234">
        <v>0.4302</v>
      </c>
      <c r="E119" s="236">
        <v>0.4354</v>
      </c>
      <c r="F119" s="242">
        <v>0.2937</v>
      </c>
      <c r="G119" s="250">
        <v>0.3005</v>
      </c>
      <c r="H119" s="249">
        <v>0.2465</v>
      </c>
      <c r="I119" s="238">
        <v>0.4043</v>
      </c>
      <c r="J119" s="229">
        <v>10.0094</v>
      </c>
      <c r="K119" s="236">
        <v>6.8862</v>
      </c>
      <c r="L119" s="234">
        <v>0.9643</v>
      </c>
      <c r="M119" s="238">
        <v>0.7283</v>
      </c>
      <c r="N119" s="240">
        <v>0.803</v>
      </c>
      <c r="O119" s="236">
        <v>0.5926</v>
      </c>
      <c r="P119" s="266">
        <f t="shared" si="27"/>
        <v>22.094400000000004</v>
      </c>
    </row>
    <row r="120" spans="1:16" ht="18.75">
      <c r="A120" s="60"/>
      <c r="B120" s="489"/>
      <c r="C120" s="58" t="s">
        <v>18</v>
      </c>
      <c r="D120" s="235">
        <v>89.926</v>
      </c>
      <c r="E120" s="225">
        <v>137.962</v>
      </c>
      <c r="F120" s="241">
        <v>107.453</v>
      </c>
      <c r="G120" s="251">
        <v>99.112</v>
      </c>
      <c r="H120" s="248">
        <v>68.267</v>
      </c>
      <c r="I120" s="237">
        <v>135.787</v>
      </c>
      <c r="J120" s="230">
        <v>2034.557</v>
      </c>
      <c r="K120" s="225">
        <v>1344.477</v>
      </c>
      <c r="L120" s="235">
        <v>207.004</v>
      </c>
      <c r="M120" s="237">
        <v>149.872</v>
      </c>
      <c r="N120" s="363">
        <v>155.53</v>
      </c>
      <c r="O120" s="225">
        <v>124.287</v>
      </c>
      <c r="P120" s="267">
        <f t="shared" si="27"/>
        <v>4654.234</v>
      </c>
    </row>
    <row r="121" spans="1:16" ht="18.75">
      <c r="A121" s="60"/>
      <c r="B121" s="56" t="s">
        <v>20</v>
      </c>
      <c r="C121" s="65" t="s">
        <v>16</v>
      </c>
      <c r="D121" s="234"/>
      <c r="E121" s="236"/>
      <c r="F121" s="242"/>
      <c r="G121" s="250"/>
      <c r="H121" s="249"/>
      <c r="I121" s="238"/>
      <c r="J121" s="229"/>
      <c r="K121" s="236"/>
      <c r="L121" s="234"/>
      <c r="M121" s="238"/>
      <c r="N121" s="240"/>
      <c r="O121" s="236"/>
      <c r="P121" s="266">
        <f t="shared" si="27"/>
        <v>0</v>
      </c>
    </row>
    <row r="122" spans="1:16" ht="18.75">
      <c r="A122" s="60"/>
      <c r="B122" s="58" t="s">
        <v>73</v>
      </c>
      <c r="C122" s="58" t="s">
        <v>18</v>
      </c>
      <c r="D122" s="235"/>
      <c r="E122" s="225"/>
      <c r="F122" s="241"/>
      <c r="G122" s="251"/>
      <c r="H122" s="248"/>
      <c r="I122" s="237"/>
      <c r="J122" s="230"/>
      <c r="K122" s="225"/>
      <c r="L122" s="235"/>
      <c r="M122" s="237"/>
      <c r="N122" s="363"/>
      <c r="O122" s="225"/>
      <c r="P122" s="267">
        <f t="shared" si="27"/>
        <v>0</v>
      </c>
    </row>
    <row r="123" spans="1:16" ht="18.75">
      <c r="A123" s="60"/>
      <c r="B123" s="486" t="s">
        <v>107</v>
      </c>
      <c r="C123" s="65" t="s">
        <v>16</v>
      </c>
      <c r="D123" s="266">
        <f aca="true" t="shared" si="28" ref="D123:K123">+D101+D103+D105+D107+D109+D111+D113+D115+D117+D119+D121</f>
        <v>56.772099999999995</v>
      </c>
      <c r="E123" s="320">
        <f t="shared" si="28"/>
        <v>2.5376000000000003</v>
      </c>
      <c r="F123" s="266">
        <f t="shared" si="28"/>
        <v>1551.4814999999999</v>
      </c>
      <c r="G123" s="320">
        <f t="shared" si="28"/>
        <v>2462.7179999999994</v>
      </c>
      <c r="H123" s="266">
        <f t="shared" si="28"/>
        <v>548.0609</v>
      </c>
      <c r="I123" s="353">
        <f t="shared" si="28"/>
        <v>159.2889</v>
      </c>
      <c r="J123" s="266">
        <f t="shared" si="28"/>
        <v>62.3653</v>
      </c>
      <c r="K123" s="320">
        <f t="shared" si="28"/>
        <v>35.8548</v>
      </c>
      <c r="L123" s="356">
        <f>+L101+L103+L105+L107+L109+L111+L113+L115+L117+L119+L121</f>
        <v>85.4547</v>
      </c>
      <c r="M123" s="366">
        <f aca="true" t="shared" si="29" ref="M123:O124">+M101+M103+M105+M107+M109+M111+M113+M115+M117+M119+M121</f>
        <v>49.17229999999999</v>
      </c>
      <c r="N123" s="356">
        <f t="shared" si="29"/>
        <v>120.23049999999998</v>
      </c>
      <c r="O123" s="353">
        <f t="shared" si="29"/>
        <v>238.30050000000003</v>
      </c>
      <c r="P123" s="266">
        <f>SUM(D123:O123)</f>
        <v>5372.237099999999</v>
      </c>
    </row>
    <row r="124" spans="1:16" ht="18.75">
      <c r="A124" s="59"/>
      <c r="B124" s="487"/>
      <c r="C124" s="58" t="s">
        <v>18</v>
      </c>
      <c r="D124" s="267">
        <f aca="true" t="shared" si="30" ref="D124:K124">+D102+D104+D106+D108+D110+D112+D114+D116+D118+D120+D122</f>
        <v>11358.216</v>
      </c>
      <c r="E124" s="64">
        <f t="shared" si="30"/>
        <v>744.402</v>
      </c>
      <c r="F124" s="267">
        <f t="shared" si="30"/>
        <v>71460.04299999999</v>
      </c>
      <c r="G124" s="64">
        <f t="shared" si="30"/>
        <v>112922.24100000001</v>
      </c>
      <c r="H124" s="267">
        <f t="shared" si="30"/>
        <v>31372.49</v>
      </c>
      <c r="I124" s="354">
        <f t="shared" si="30"/>
        <v>12816.346</v>
      </c>
      <c r="J124" s="267">
        <f t="shared" si="30"/>
        <v>17438.298</v>
      </c>
      <c r="K124" s="64">
        <f t="shared" si="30"/>
        <v>12925.003</v>
      </c>
      <c r="L124" s="355">
        <f>+L102+L104+L106+L108+L110+L112+L114+L116+L118+L120+L122</f>
        <v>12572.448</v>
      </c>
      <c r="M124" s="354">
        <f t="shared" si="29"/>
        <v>7022.620000000001</v>
      </c>
      <c r="N124" s="355">
        <f t="shared" si="29"/>
        <v>23835.724</v>
      </c>
      <c r="O124" s="354">
        <f t="shared" si="29"/>
        <v>53537.827</v>
      </c>
      <c r="P124" s="267">
        <f>SUM(D124:O124)</f>
        <v>368005.65799999994</v>
      </c>
    </row>
    <row r="125" spans="1:16" ht="18.75">
      <c r="A125" s="53" t="s">
        <v>0</v>
      </c>
      <c r="B125" s="488" t="s">
        <v>74</v>
      </c>
      <c r="C125" s="65" t="s">
        <v>16</v>
      </c>
      <c r="D125" s="234"/>
      <c r="E125" s="236"/>
      <c r="F125" s="242"/>
      <c r="G125" s="250"/>
      <c r="H125" s="249"/>
      <c r="I125" s="238"/>
      <c r="J125" s="229"/>
      <c r="K125" s="236"/>
      <c r="L125" s="234"/>
      <c r="M125" s="238"/>
      <c r="N125" s="240"/>
      <c r="O125" s="236"/>
      <c r="P125" s="266">
        <f t="shared" si="27"/>
        <v>0</v>
      </c>
    </row>
    <row r="126" spans="1:16" ht="18.75">
      <c r="A126" s="53" t="s">
        <v>0</v>
      </c>
      <c r="B126" s="489"/>
      <c r="C126" s="58" t="s">
        <v>18</v>
      </c>
      <c r="D126" s="235"/>
      <c r="E126" s="225"/>
      <c r="F126" s="241"/>
      <c r="G126" s="251"/>
      <c r="H126" s="248"/>
      <c r="I126" s="237"/>
      <c r="J126" s="230"/>
      <c r="K126" s="225"/>
      <c r="L126" s="235"/>
      <c r="M126" s="237"/>
      <c r="N126" s="363"/>
      <c r="O126" s="225"/>
      <c r="P126" s="267">
        <f t="shared" si="27"/>
        <v>0</v>
      </c>
    </row>
    <row r="127" spans="1:16" ht="18.75">
      <c r="A127" s="53" t="s">
        <v>75</v>
      </c>
      <c r="B127" s="488" t="s">
        <v>76</v>
      </c>
      <c r="C127" s="65" t="s">
        <v>16</v>
      </c>
      <c r="D127" s="234"/>
      <c r="E127" s="236"/>
      <c r="F127" s="242"/>
      <c r="G127" s="250"/>
      <c r="H127" s="249"/>
      <c r="I127" s="238"/>
      <c r="J127" s="229"/>
      <c r="K127" s="236"/>
      <c r="L127" s="234"/>
      <c r="M127" s="238"/>
      <c r="N127" s="240"/>
      <c r="O127" s="236"/>
      <c r="P127" s="266">
        <f t="shared" si="27"/>
        <v>0</v>
      </c>
    </row>
    <row r="128" spans="1:16" ht="18.75">
      <c r="A128" s="60"/>
      <c r="B128" s="489"/>
      <c r="C128" s="58" t="s">
        <v>18</v>
      </c>
      <c r="D128" s="235"/>
      <c r="E128" s="225"/>
      <c r="F128" s="241"/>
      <c r="G128" s="251"/>
      <c r="H128" s="248"/>
      <c r="I128" s="237"/>
      <c r="J128" s="230"/>
      <c r="K128" s="225"/>
      <c r="L128" s="235"/>
      <c r="M128" s="237"/>
      <c r="N128" s="363"/>
      <c r="O128" s="225"/>
      <c r="P128" s="267">
        <f t="shared" si="27"/>
        <v>0</v>
      </c>
    </row>
    <row r="129" spans="1:16" ht="18.75">
      <c r="A129" s="53" t="s">
        <v>77</v>
      </c>
      <c r="B129" s="56" t="s">
        <v>20</v>
      </c>
      <c r="C129" s="56" t="s">
        <v>16</v>
      </c>
      <c r="D129" s="357"/>
      <c r="E129" s="351"/>
      <c r="F129" s="252">
        <v>0.02</v>
      </c>
      <c r="G129" s="120">
        <v>0.016</v>
      </c>
      <c r="H129" s="261"/>
      <c r="I129" s="367"/>
      <c r="J129" s="398"/>
      <c r="K129" s="351"/>
      <c r="L129" s="357"/>
      <c r="M129" s="367"/>
      <c r="N129" s="371"/>
      <c r="O129" s="351"/>
      <c r="P129" s="268">
        <f t="shared" si="27"/>
        <v>0.036000000000000004</v>
      </c>
    </row>
    <row r="130" spans="1:16" ht="18.75">
      <c r="A130" s="60"/>
      <c r="B130" s="56" t="s">
        <v>78</v>
      </c>
      <c r="C130" s="65" t="s">
        <v>79</v>
      </c>
      <c r="D130" s="234"/>
      <c r="E130" s="236"/>
      <c r="F130" s="242"/>
      <c r="G130" s="250"/>
      <c r="H130" s="249"/>
      <c r="I130" s="238"/>
      <c r="J130" s="229"/>
      <c r="K130" s="236"/>
      <c r="L130" s="234"/>
      <c r="M130" s="238"/>
      <c r="N130" s="240"/>
      <c r="O130" s="236"/>
      <c r="P130" s="266">
        <f t="shared" si="27"/>
        <v>0</v>
      </c>
    </row>
    <row r="131" spans="1:16" ht="18.75">
      <c r="A131" s="53" t="s">
        <v>23</v>
      </c>
      <c r="B131" s="2"/>
      <c r="C131" s="58" t="s">
        <v>18</v>
      </c>
      <c r="D131" s="233"/>
      <c r="E131" s="256"/>
      <c r="F131" s="252">
        <v>18.775</v>
      </c>
      <c r="G131" s="251">
        <v>19.405</v>
      </c>
      <c r="H131" s="248"/>
      <c r="I131" s="416"/>
      <c r="J131" s="228"/>
      <c r="K131" s="256"/>
      <c r="L131" s="233"/>
      <c r="M131" s="416"/>
      <c r="N131" s="239"/>
      <c r="O131" s="256"/>
      <c r="P131" s="267">
        <f t="shared" si="27"/>
        <v>38.18</v>
      </c>
    </row>
    <row r="132" spans="1:16" ht="18.75">
      <c r="A132" s="60"/>
      <c r="B132" s="66" t="s">
        <v>0</v>
      </c>
      <c r="C132" s="56" t="s">
        <v>16</v>
      </c>
      <c r="D132" s="336">
        <f aca="true" t="shared" si="31" ref="D132:J132">+D125+D127+D129</f>
        <v>0</v>
      </c>
      <c r="E132" s="79">
        <f t="shared" si="31"/>
        <v>0</v>
      </c>
      <c r="F132" s="268">
        <f t="shared" si="31"/>
        <v>0.02</v>
      </c>
      <c r="G132" s="457">
        <f t="shared" si="31"/>
        <v>0.016</v>
      </c>
      <c r="H132" s="457">
        <f t="shared" si="31"/>
        <v>0</v>
      </c>
      <c r="I132" s="79">
        <f t="shared" si="31"/>
        <v>0</v>
      </c>
      <c r="J132" s="458">
        <f t="shared" si="31"/>
        <v>0</v>
      </c>
      <c r="K132" s="457">
        <f>+K125+K127+K129</f>
        <v>0</v>
      </c>
      <c r="L132" s="358">
        <f>+L125+L127+L129</f>
        <v>0</v>
      </c>
      <c r="M132" s="25">
        <f>+M125+M127+M129</f>
        <v>0</v>
      </c>
      <c r="N132" s="358">
        <f>+N125+N127+N129</f>
        <v>0</v>
      </c>
      <c r="O132" s="25">
        <f>+O125+O127+O129</f>
        <v>0</v>
      </c>
      <c r="P132" s="268">
        <f aca="true" t="shared" si="32" ref="P132:P137">SUM(D132:O132)</f>
        <v>0.036000000000000004</v>
      </c>
    </row>
    <row r="133" spans="1:16" ht="18.75">
      <c r="A133" s="60"/>
      <c r="B133" s="67" t="s">
        <v>107</v>
      </c>
      <c r="C133" s="65" t="s">
        <v>79</v>
      </c>
      <c r="D133" s="266">
        <f aca="true" t="shared" si="33" ref="D133:J133">D130</f>
        <v>0</v>
      </c>
      <c r="E133" s="320">
        <f t="shared" si="33"/>
        <v>0</v>
      </c>
      <c r="F133" s="266">
        <f t="shared" si="33"/>
        <v>0</v>
      </c>
      <c r="G133" s="266">
        <f t="shared" si="33"/>
        <v>0</v>
      </c>
      <c r="H133" s="20">
        <f t="shared" si="33"/>
        <v>0</v>
      </c>
      <c r="I133" s="353">
        <f t="shared" si="33"/>
        <v>0</v>
      </c>
      <c r="J133" s="266">
        <f t="shared" si="33"/>
        <v>0</v>
      </c>
      <c r="K133" s="320">
        <f>K130</f>
        <v>0</v>
      </c>
      <c r="L133" s="270">
        <f>L130</f>
        <v>0</v>
      </c>
      <c r="M133" s="353">
        <f>M130</f>
        <v>0</v>
      </c>
      <c r="N133" s="270">
        <f>N130</f>
        <v>0</v>
      </c>
      <c r="O133" s="353">
        <f>O130</f>
        <v>0</v>
      </c>
      <c r="P133" s="266">
        <f t="shared" si="32"/>
        <v>0</v>
      </c>
    </row>
    <row r="134" spans="1:16" ht="18.75">
      <c r="A134" s="59"/>
      <c r="B134" s="2"/>
      <c r="C134" s="58" t="s">
        <v>18</v>
      </c>
      <c r="D134" s="267">
        <f aca="true" t="shared" si="34" ref="D134:J134">+D126+D128+D131</f>
        <v>0</v>
      </c>
      <c r="E134" s="64">
        <f t="shared" si="34"/>
        <v>0</v>
      </c>
      <c r="F134" s="267">
        <f t="shared" si="34"/>
        <v>18.775</v>
      </c>
      <c r="G134" s="64">
        <f t="shared" si="34"/>
        <v>19.405</v>
      </c>
      <c r="H134" s="267">
        <f t="shared" si="34"/>
        <v>0</v>
      </c>
      <c r="I134" s="354">
        <f t="shared" si="34"/>
        <v>0</v>
      </c>
      <c r="J134" s="459">
        <f t="shared" si="34"/>
        <v>0</v>
      </c>
      <c r="K134" s="460">
        <f>+K126+K128+K131</f>
        <v>0</v>
      </c>
      <c r="L134" s="355">
        <f>+L126+L128+L131</f>
        <v>0</v>
      </c>
      <c r="M134" s="354">
        <f>+M126+M128+M131</f>
        <v>0</v>
      </c>
      <c r="N134" s="355">
        <f>+N126+N128+N131</f>
        <v>0</v>
      </c>
      <c r="O134" s="354">
        <f>+O126+O128+O131</f>
        <v>0</v>
      </c>
      <c r="P134" s="267">
        <f t="shared" si="32"/>
        <v>38.18</v>
      </c>
    </row>
    <row r="135" spans="1:16" s="71" customFormat="1" ht="18.75">
      <c r="A135" s="68"/>
      <c r="B135" s="69" t="s">
        <v>0</v>
      </c>
      <c r="C135" s="70" t="s">
        <v>16</v>
      </c>
      <c r="D135" s="359">
        <f aca="true" t="shared" si="35" ref="D135:J135">D132+D123+D99</f>
        <v>2668.4515999999994</v>
      </c>
      <c r="E135" s="332">
        <f t="shared" si="35"/>
        <v>974.4282000000002</v>
      </c>
      <c r="F135" s="253">
        <f t="shared" si="35"/>
        <v>2139.8745</v>
      </c>
      <c r="G135" s="257">
        <f t="shared" si="35"/>
        <v>2675.0398999999993</v>
      </c>
      <c r="H135" s="262">
        <f t="shared" si="35"/>
        <v>1503.6568999999997</v>
      </c>
      <c r="I135" s="368">
        <f t="shared" si="35"/>
        <v>1707.3173999999997</v>
      </c>
      <c r="J135" s="428">
        <f t="shared" si="35"/>
        <v>4174.727500000002</v>
      </c>
      <c r="K135" s="332">
        <f>K132+K123+K99</f>
        <v>3152.958</v>
      </c>
      <c r="L135" s="359">
        <f>L132+L123+L99</f>
        <v>3430.6965</v>
      </c>
      <c r="M135" s="368">
        <f>M132+M123+M99</f>
        <v>6879.0233</v>
      </c>
      <c r="N135" s="372">
        <f>N132+N123+N99</f>
        <v>10021.5726</v>
      </c>
      <c r="O135" s="332">
        <f>O132+O123+O99</f>
        <v>4816.9266</v>
      </c>
      <c r="P135" s="269">
        <f t="shared" si="32"/>
        <v>44144.672999999995</v>
      </c>
    </row>
    <row r="136" spans="1:16" s="71" customFormat="1" ht="18.75">
      <c r="A136" s="68"/>
      <c r="B136" s="72" t="s">
        <v>226</v>
      </c>
      <c r="C136" s="73" t="s">
        <v>79</v>
      </c>
      <c r="D136" s="360">
        <f aca="true" t="shared" si="36" ref="D136:J136">D133</f>
        <v>0</v>
      </c>
      <c r="E136" s="344">
        <f t="shared" si="36"/>
        <v>0</v>
      </c>
      <c r="F136" s="254">
        <f t="shared" si="36"/>
        <v>0</v>
      </c>
      <c r="G136" s="258">
        <f t="shared" si="36"/>
        <v>0</v>
      </c>
      <c r="H136" s="263">
        <f t="shared" si="36"/>
        <v>0</v>
      </c>
      <c r="I136" s="369">
        <f t="shared" si="36"/>
        <v>0</v>
      </c>
      <c r="J136" s="429">
        <f t="shared" si="36"/>
        <v>0</v>
      </c>
      <c r="K136" s="344">
        <f>K133</f>
        <v>0</v>
      </c>
      <c r="L136" s="360">
        <f>L133</f>
        <v>0</v>
      </c>
      <c r="M136" s="369">
        <f>M133</f>
        <v>0</v>
      </c>
      <c r="N136" s="373">
        <f>N133</f>
        <v>0</v>
      </c>
      <c r="O136" s="344">
        <f>O133</f>
        <v>0</v>
      </c>
      <c r="P136" s="270">
        <f t="shared" si="32"/>
        <v>0</v>
      </c>
    </row>
    <row r="137" spans="1:16" s="71" customFormat="1" ht="19.5" thickBot="1">
      <c r="A137" s="74"/>
      <c r="B137" s="75"/>
      <c r="C137" s="76" t="s">
        <v>18</v>
      </c>
      <c r="D137" s="421">
        <f aca="true" t="shared" si="37" ref="D137:J137">D134+D124+D100</f>
        <v>137073.47600000002</v>
      </c>
      <c r="E137" s="420">
        <f t="shared" si="37"/>
        <v>55809.51200000001</v>
      </c>
      <c r="F137" s="255">
        <f t="shared" si="37"/>
        <v>103647.91499999998</v>
      </c>
      <c r="G137" s="259">
        <f t="shared" si="37"/>
        <v>130955.47700000001</v>
      </c>
      <c r="H137" s="264">
        <f t="shared" si="37"/>
        <v>232038.854</v>
      </c>
      <c r="I137" s="345">
        <f t="shared" si="37"/>
        <v>375399.84400000004</v>
      </c>
      <c r="J137" s="430">
        <f t="shared" si="37"/>
        <v>825871.7480000001</v>
      </c>
      <c r="K137" s="420">
        <f>K134+K124+K100</f>
        <v>560908.5290000002</v>
      </c>
      <c r="L137" s="421">
        <f>L134+L124+L100</f>
        <v>432115.0539999999</v>
      </c>
      <c r="M137" s="345">
        <f>M134+M124+M100</f>
        <v>671304.9889999998</v>
      </c>
      <c r="N137" s="361">
        <f>N134+N124+N100</f>
        <v>568430.535</v>
      </c>
      <c r="O137" s="420">
        <f>O134+O124+O100</f>
        <v>289487.773</v>
      </c>
      <c r="P137" s="271">
        <f t="shared" si="32"/>
        <v>4383043.706</v>
      </c>
    </row>
    <row r="138" spans="15:16" ht="18.75">
      <c r="O138" s="77"/>
      <c r="P138" s="78" t="s">
        <v>92</v>
      </c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view="pageBreakPreview" zoomScale="25" zoomScaleNormal="50" zoomScaleSheetLayoutView="25" zoomScalePageLayoutView="0" workbookViewId="0" topLeftCell="A1">
      <pane xSplit="3" ySplit="3" topLeftCell="G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11" customWidth="1"/>
    <col min="6" max="15" width="20.50390625" style="82" customWidth="1"/>
    <col min="16" max="16" width="23.00390625" style="45" customWidth="1"/>
    <col min="17" max="16384" width="9.00390625" style="46" customWidth="1"/>
  </cols>
  <sheetData>
    <row r="1" ht="18.75">
      <c r="B1" s="44" t="s">
        <v>0</v>
      </c>
    </row>
    <row r="2" spans="1:15" ht="19.5" thickBot="1">
      <c r="A2" s="12" t="s">
        <v>217</v>
      </c>
      <c r="B2" s="47"/>
      <c r="C2" s="12"/>
      <c r="O2" s="75" t="s">
        <v>90</v>
      </c>
    </row>
    <row r="3" spans="1:16" ht="18.75">
      <c r="A3" s="48"/>
      <c r="B3" s="49"/>
      <c r="C3" s="49"/>
      <c r="D3" s="51" t="s">
        <v>2</v>
      </c>
      <c r="E3" s="51" t="s">
        <v>3</v>
      </c>
      <c r="F3" s="96" t="s">
        <v>4</v>
      </c>
      <c r="G3" s="96" t="s">
        <v>5</v>
      </c>
      <c r="H3" s="96" t="s">
        <v>6</v>
      </c>
      <c r="I3" s="96" t="s">
        <v>7</v>
      </c>
      <c r="J3" s="96" t="s">
        <v>8</v>
      </c>
      <c r="K3" s="96" t="s">
        <v>9</v>
      </c>
      <c r="L3" s="96" t="s">
        <v>10</v>
      </c>
      <c r="M3" s="96" t="s">
        <v>11</v>
      </c>
      <c r="N3" s="96" t="s">
        <v>12</v>
      </c>
      <c r="O3" s="96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">
        <v>0.0095</v>
      </c>
      <c r="E4" s="1"/>
      <c r="F4" s="5"/>
      <c r="G4" s="5"/>
      <c r="H4" s="5"/>
      <c r="I4" s="5"/>
      <c r="J4" s="5">
        <v>0.1283</v>
      </c>
      <c r="K4" s="5">
        <v>0.0032</v>
      </c>
      <c r="L4" s="5"/>
      <c r="M4" s="5">
        <v>0.0923</v>
      </c>
      <c r="N4" s="5">
        <v>0.466</v>
      </c>
      <c r="O4" s="5">
        <v>10.229</v>
      </c>
      <c r="P4" s="8">
        <f aca="true" t="shared" si="0" ref="P4:P35">SUM(D4:O4)</f>
        <v>10.9283</v>
      </c>
    </row>
    <row r="5" spans="1:16" ht="18.75">
      <c r="A5" s="53" t="s">
        <v>17</v>
      </c>
      <c r="B5" s="489"/>
      <c r="C5" s="58" t="s">
        <v>18</v>
      </c>
      <c r="D5" s="2">
        <v>2.683</v>
      </c>
      <c r="E5" s="2"/>
      <c r="F5" s="41"/>
      <c r="G5" s="41"/>
      <c r="H5" s="41"/>
      <c r="I5" s="41"/>
      <c r="J5" s="41">
        <v>42.747</v>
      </c>
      <c r="K5" s="41">
        <v>0.987</v>
      </c>
      <c r="L5" s="41"/>
      <c r="M5" s="41">
        <v>19.916</v>
      </c>
      <c r="N5" s="41">
        <v>6.007</v>
      </c>
      <c r="O5" s="41">
        <v>255.288</v>
      </c>
      <c r="P5" s="9">
        <f t="shared" si="0"/>
        <v>327.62800000000004</v>
      </c>
    </row>
    <row r="6" spans="1:16" ht="18.75">
      <c r="A6" s="53" t="s">
        <v>19</v>
      </c>
      <c r="B6" s="56" t="s">
        <v>20</v>
      </c>
      <c r="C6" s="65" t="s">
        <v>16</v>
      </c>
      <c r="D6" s="1"/>
      <c r="E6" s="1"/>
      <c r="F6" s="5"/>
      <c r="G6" s="5"/>
      <c r="H6" s="5"/>
      <c r="I6" s="5"/>
      <c r="J6" s="5"/>
      <c r="K6" s="5">
        <v>0.306</v>
      </c>
      <c r="L6" s="5">
        <v>0.096</v>
      </c>
      <c r="M6" s="5">
        <v>0.022</v>
      </c>
      <c r="N6" s="5">
        <v>0.227</v>
      </c>
      <c r="O6" s="5">
        <v>3.293</v>
      </c>
      <c r="P6" s="8">
        <f t="shared" si="0"/>
        <v>3.944</v>
      </c>
    </row>
    <row r="7" spans="1:16" ht="18.75">
      <c r="A7" s="53" t="s">
        <v>21</v>
      </c>
      <c r="B7" s="58" t="s">
        <v>22</v>
      </c>
      <c r="C7" s="58" t="s">
        <v>18</v>
      </c>
      <c r="D7" s="2"/>
      <c r="E7" s="2"/>
      <c r="F7" s="41"/>
      <c r="G7" s="41"/>
      <c r="H7" s="41"/>
      <c r="I7" s="41"/>
      <c r="J7" s="41"/>
      <c r="K7" s="41">
        <v>3.106</v>
      </c>
      <c r="L7" s="41">
        <v>2.39</v>
      </c>
      <c r="M7" s="41">
        <v>0.116</v>
      </c>
      <c r="N7" s="41">
        <v>1.192</v>
      </c>
      <c r="O7" s="41">
        <v>61.703</v>
      </c>
      <c r="P7" s="9">
        <f t="shared" si="0"/>
        <v>68.507</v>
      </c>
    </row>
    <row r="8" spans="1:16" ht="18.75">
      <c r="A8" s="53" t="s">
        <v>23</v>
      </c>
      <c r="B8" s="486" t="s">
        <v>114</v>
      </c>
      <c r="C8" s="65" t="s">
        <v>16</v>
      </c>
      <c r="D8" s="1">
        <f>+D4+D6</f>
        <v>0.0095</v>
      </c>
      <c r="E8" s="1">
        <f aca="true" t="shared" si="1" ref="E8:G9">+E4+E6</f>
        <v>0</v>
      </c>
      <c r="F8" s="5">
        <f t="shared" si="1"/>
        <v>0</v>
      </c>
      <c r="G8" s="5">
        <f t="shared" si="1"/>
        <v>0</v>
      </c>
      <c r="H8" s="5">
        <f aca="true" t="shared" si="2" ref="H8:J9">+H4+H6</f>
        <v>0</v>
      </c>
      <c r="I8" s="5">
        <f t="shared" si="2"/>
        <v>0</v>
      </c>
      <c r="J8" s="5">
        <f t="shared" si="2"/>
        <v>0.1283</v>
      </c>
      <c r="K8" s="5">
        <f aca="true" t="shared" si="3" ref="K8:O9">+K4+K6</f>
        <v>0.3092</v>
      </c>
      <c r="L8" s="5">
        <f t="shared" si="3"/>
        <v>0.096</v>
      </c>
      <c r="M8" s="5">
        <f t="shared" si="3"/>
        <v>0.11429999999999998</v>
      </c>
      <c r="N8" s="5">
        <f t="shared" si="3"/>
        <v>0.6930000000000001</v>
      </c>
      <c r="O8" s="5">
        <f t="shared" si="3"/>
        <v>13.521999999999998</v>
      </c>
      <c r="P8" s="8">
        <f t="shared" si="0"/>
        <v>14.8723</v>
      </c>
    </row>
    <row r="9" spans="1:16" ht="18.75">
      <c r="A9" s="59"/>
      <c r="B9" s="487"/>
      <c r="C9" s="58" t="s">
        <v>18</v>
      </c>
      <c r="D9" s="2">
        <f>+D5+D7</f>
        <v>2.683</v>
      </c>
      <c r="E9" s="2">
        <f t="shared" si="1"/>
        <v>0</v>
      </c>
      <c r="F9" s="41">
        <f t="shared" si="1"/>
        <v>0</v>
      </c>
      <c r="G9" s="41">
        <f t="shared" si="1"/>
        <v>0</v>
      </c>
      <c r="H9" s="41">
        <f t="shared" si="2"/>
        <v>0</v>
      </c>
      <c r="I9" s="41">
        <f t="shared" si="2"/>
        <v>0</v>
      </c>
      <c r="J9" s="41">
        <f t="shared" si="2"/>
        <v>42.747</v>
      </c>
      <c r="K9" s="41">
        <f t="shared" si="3"/>
        <v>4.093</v>
      </c>
      <c r="L9" s="41">
        <f t="shared" si="3"/>
        <v>2.39</v>
      </c>
      <c r="M9" s="41">
        <f t="shared" si="3"/>
        <v>20.032</v>
      </c>
      <c r="N9" s="41">
        <f t="shared" si="3"/>
        <v>7.199</v>
      </c>
      <c r="O9" s="41">
        <f t="shared" si="3"/>
        <v>316.991</v>
      </c>
      <c r="P9" s="9">
        <f t="shared" si="0"/>
        <v>396.135</v>
      </c>
    </row>
    <row r="10" spans="1:16" ht="18.75">
      <c r="A10" s="482" t="s">
        <v>25</v>
      </c>
      <c r="B10" s="483"/>
      <c r="C10" s="65" t="s">
        <v>16</v>
      </c>
      <c r="D10" s="1"/>
      <c r="E10" s="1"/>
      <c r="F10" s="5"/>
      <c r="G10" s="5"/>
      <c r="H10" s="5"/>
      <c r="I10" s="5">
        <v>0.0021</v>
      </c>
      <c r="J10" s="5"/>
      <c r="K10" s="5">
        <v>3.5835</v>
      </c>
      <c r="L10" s="5">
        <v>6.626</v>
      </c>
      <c r="M10" s="5">
        <v>3.6394</v>
      </c>
      <c r="N10" s="5">
        <v>0.001</v>
      </c>
      <c r="O10" s="5">
        <v>0.2474</v>
      </c>
      <c r="P10" s="8">
        <f t="shared" si="0"/>
        <v>14.099400000000001</v>
      </c>
    </row>
    <row r="11" spans="1:16" ht="18.75">
      <c r="A11" s="484"/>
      <c r="B11" s="485"/>
      <c r="C11" s="58" t="s">
        <v>18</v>
      </c>
      <c r="D11" s="2"/>
      <c r="E11" s="2"/>
      <c r="F11" s="41"/>
      <c r="G11" s="41"/>
      <c r="H11" s="41"/>
      <c r="I11" s="41">
        <v>0.992</v>
      </c>
      <c r="J11" s="41"/>
      <c r="K11" s="41">
        <v>61.5</v>
      </c>
      <c r="L11" s="41">
        <v>104.465</v>
      </c>
      <c r="M11" s="41">
        <v>24.924</v>
      </c>
      <c r="N11" s="41">
        <v>1.05</v>
      </c>
      <c r="O11" s="41">
        <v>172.398</v>
      </c>
      <c r="P11" s="9">
        <f t="shared" si="0"/>
        <v>365.329</v>
      </c>
    </row>
    <row r="12" spans="1:16" ht="18.75">
      <c r="A12" s="60"/>
      <c r="B12" s="488" t="s">
        <v>26</v>
      </c>
      <c r="C12" s="65" t="s">
        <v>16</v>
      </c>
      <c r="D12" s="1"/>
      <c r="E12" s="1"/>
      <c r="F12" s="5">
        <v>0.0567</v>
      </c>
      <c r="G12" s="5">
        <v>0.0367</v>
      </c>
      <c r="H12" s="5">
        <v>0.081</v>
      </c>
      <c r="I12" s="5">
        <v>0.0592</v>
      </c>
      <c r="J12" s="5">
        <v>0.0592</v>
      </c>
      <c r="K12" s="5">
        <v>0.0943</v>
      </c>
      <c r="L12" s="5">
        <v>0.0911</v>
      </c>
      <c r="M12" s="5">
        <v>0.083</v>
      </c>
      <c r="N12" s="5">
        <v>0.0707</v>
      </c>
      <c r="O12" s="5">
        <v>0.1686</v>
      </c>
      <c r="P12" s="8">
        <f t="shared" si="0"/>
        <v>0.8005</v>
      </c>
    </row>
    <row r="13" spans="1:16" ht="18.75">
      <c r="A13" s="53" t="s">
        <v>0</v>
      </c>
      <c r="B13" s="489"/>
      <c r="C13" s="58" t="s">
        <v>18</v>
      </c>
      <c r="D13" s="2"/>
      <c r="E13" s="2"/>
      <c r="F13" s="41">
        <v>138.989</v>
      </c>
      <c r="G13" s="41">
        <v>95.498</v>
      </c>
      <c r="H13" s="41">
        <v>201.328</v>
      </c>
      <c r="I13" s="41">
        <v>145.122</v>
      </c>
      <c r="J13" s="41">
        <v>144.691</v>
      </c>
      <c r="K13" s="41">
        <v>206.925</v>
      </c>
      <c r="L13" s="41">
        <v>223.64</v>
      </c>
      <c r="M13" s="41">
        <v>173.24</v>
      </c>
      <c r="N13" s="41">
        <v>173.996</v>
      </c>
      <c r="O13" s="41">
        <v>484.481</v>
      </c>
      <c r="P13" s="9">
        <f t="shared" si="0"/>
        <v>1987.9100000000003</v>
      </c>
    </row>
    <row r="14" spans="1:16" ht="18.75">
      <c r="A14" s="53" t="s">
        <v>27</v>
      </c>
      <c r="B14" s="488" t="s">
        <v>28</v>
      </c>
      <c r="C14" s="65" t="s">
        <v>16</v>
      </c>
      <c r="D14" s="1">
        <v>0.0175</v>
      </c>
      <c r="E14" s="1"/>
      <c r="F14" s="5"/>
      <c r="G14" s="5"/>
      <c r="H14" s="5">
        <v>0.004</v>
      </c>
      <c r="I14" s="5">
        <v>0.0768</v>
      </c>
      <c r="J14" s="5">
        <v>0.001</v>
      </c>
      <c r="K14" s="5"/>
      <c r="L14" s="5">
        <v>0.0207</v>
      </c>
      <c r="M14" s="5">
        <v>0.0165</v>
      </c>
      <c r="N14" s="5">
        <v>0.219</v>
      </c>
      <c r="O14" s="5"/>
      <c r="P14" s="8">
        <f t="shared" si="0"/>
        <v>0.35550000000000004</v>
      </c>
    </row>
    <row r="15" spans="1:16" ht="18.75">
      <c r="A15" s="53" t="s">
        <v>0</v>
      </c>
      <c r="B15" s="489"/>
      <c r="C15" s="58" t="s">
        <v>18</v>
      </c>
      <c r="D15" s="2">
        <v>24.15</v>
      </c>
      <c r="E15" s="2"/>
      <c r="F15" s="41"/>
      <c r="G15" s="41"/>
      <c r="H15" s="41">
        <v>3.36</v>
      </c>
      <c r="I15" s="41">
        <v>144.014</v>
      </c>
      <c r="J15" s="41">
        <v>1.47</v>
      </c>
      <c r="K15" s="41"/>
      <c r="L15" s="41">
        <v>10.522</v>
      </c>
      <c r="M15" s="41">
        <v>13.006</v>
      </c>
      <c r="N15" s="41">
        <v>286.726</v>
      </c>
      <c r="O15" s="41"/>
      <c r="P15" s="9">
        <f t="shared" si="0"/>
        <v>483.248</v>
      </c>
    </row>
    <row r="16" spans="1:16" ht="18.75">
      <c r="A16" s="53" t="s">
        <v>29</v>
      </c>
      <c r="B16" s="488" t="s">
        <v>30</v>
      </c>
      <c r="C16" s="65" t="s">
        <v>16</v>
      </c>
      <c r="D16" s="1">
        <v>0.10525</v>
      </c>
      <c r="E16" s="1"/>
      <c r="F16" s="5"/>
      <c r="G16" s="5"/>
      <c r="H16" s="5"/>
      <c r="I16" s="5"/>
      <c r="J16" s="5"/>
      <c r="K16" s="5"/>
      <c r="L16" s="5"/>
      <c r="M16" s="5"/>
      <c r="N16" s="5"/>
      <c r="O16" s="5">
        <v>0.001</v>
      </c>
      <c r="P16" s="8">
        <f t="shared" si="0"/>
        <v>0.10625</v>
      </c>
    </row>
    <row r="17" spans="1:16" ht="18.75">
      <c r="A17" s="60"/>
      <c r="B17" s="489"/>
      <c r="C17" s="58" t="s">
        <v>18</v>
      </c>
      <c r="D17" s="2">
        <v>133.246</v>
      </c>
      <c r="E17" s="2"/>
      <c r="F17" s="41"/>
      <c r="G17" s="41"/>
      <c r="H17" s="41"/>
      <c r="I17" s="41"/>
      <c r="J17" s="41"/>
      <c r="K17" s="41"/>
      <c r="L17" s="41"/>
      <c r="M17" s="41"/>
      <c r="N17" s="41"/>
      <c r="O17" s="41">
        <v>24.862</v>
      </c>
      <c r="P17" s="9">
        <f t="shared" si="0"/>
        <v>158.108</v>
      </c>
    </row>
    <row r="18" spans="1:16" ht="18.75">
      <c r="A18" s="53" t="s">
        <v>31</v>
      </c>
      <c r="B18" s="56" t="s">
        <v>108</v>
      </c>
      <c r="C18" s="65" t="s">
        <v>16</v>
      </c>
      <c r="D18" s="1"/>
      <c r="E18" s="1"/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f t="shared" si="0"/>
        <v>0</v>
      </c>
    </row>
    <row r="19" spans="1:16" ht="18.75">
      <c r="A19" s="60"/>
      <c r="B19" s="58" t="s">
        <v>109</v>
      </c>
      <c r="C19" s="58" t="s">
        <v>18</v>
      </c>
      <c r="D19" s="2"/>
      <c r="E19" s="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9">
        <f t="shared" si="0"/>
        <v>0</v>
      </c>
    </row>
    <row r="20" spans="1:16" ht="18.75">
      <c r="A20" s="53" t="s">
        <v>23</v>
      </c>
      <c r="B20" s="488" t="s">
        <v>32</v>
      </c>
      <c r="C20" s="65" t="s">
        <v>16</v>
      </c>
      <c r="D20" s="1">
        <v>0.014</v>
      </c>
      <c r="E20" s="1"/>
      <c r="F20" s="5"/>
      <c r="G20" s="5"/>
      <c r="H20" s="5"/>
      <c r="I20" s="5"/>
      <c r="J20" s="5"/>
      <c r="K20" s="5"/>
      <c r="L20" s="5"/>
      <c r="M20" s="5"/>
      <c r="N20" s="5"/>
      <c r="O20" s="5">
        <v>0.10225</v>
      </c>
      <c r="P20" s="8">
        <f t="shared" si="0"/>
        <v>0.11624999999999999</v>
      </c>
    </row>
    <row r="21" spans="1:16" ht="18.75">
      <c r="A21" s="60"/>
      <c r="B21" s="489"/>
      <c r="C21" s="58" t="s">
        <v>18</v>
      </c>
      <c r="D21" s="2">
        <v>10.29</v>
      </c>
      <c r="E21" s="2"/>
      <c r="F21" s="41"/>
      <c r="G21" s="41"/>
      <c r="H21" s="41"/>
      <c r="I21" s="41"/>
      <c r="J21" s="41"/>
      <c r="K21" s="41"/>
      <c r="L21" s="41"/>
      <c r="M21" s="41"/>
      <c r="N21" s="41"/>
      <c r="O21" s="41">
        <v>46.265</v>
      </c>
      <c r="P21" s="9">
        <f t="shared" si="0"/>
        <v>56.555</v>
      </c>
    </row>
    <row r="22" spans="1:16" ht="18.75">
      <c r="A22" s="60"/>
      <c r="B22" s="486" t="s">
        <v>114</v>
      </c>
      <c r="C22" s="65" t="s">
        <v>16</v>
      </c>
      <c r="D22" s="1">
        <f>+D12+D14+D16+D18+D20</f>
        <v>0.13675</v>
      </c>
      <c r="E22" s="1">
        <f aca="true" t="shared" si="4" ref="E22:G23">+E12+E14+E16+E18+E20</f>
        <v>0</v>
      </c>
      <c r="F22" s="5">
        <f t="shared" si="4"/>
        <v>0.0567</v>
      </c>
      <c r="G22" s="5">
        <f t="shared" si="4"/>
        <v>0.0367</v>
      </c>
      <c r="H22" s="5">
        <f aca="true" t="shared" si="5" ref="H22:J23">+H12+H14+H16+H18+H20</f>
        <v>0.085</v>
      </c>
      <c r="I22" s="5">
        <f t="shared" si="5"/>
        <v>0.136</v>
      </c>
      <c r="J22" s="5">
        <f t="shared" si="5"/>
        <v>0.060200000000000004</v>
      </c>
      <c r="K22" s="5">
        <f aca="true" t="shared" si="6" ref="K22:O23">+K12+K14+K16+K18+K20</f>
        <v>0.0943</v>
      </c>
      <c r="L22" s="5">
        <f t="shared" si="6"/>
        <v>0.1118</v>
      </c>
      <c r="M22" s="5">
        <f t="shared" si="6"/>
        <v>0.0995</v>
      </c>
      <c r="N22" s="5">
        <f t="shared" si="6"/>
        <v>0.2897</v>
      </c>
      <c r="O22" s="5">
        <f t="shared" si="6"/>
        <v>0.27185</v>
      </c>
      <c r="P22" s="8">
        <f t="shared" si="0"/>
        <v>1.3785</v>
      </c>
    </row>
    <row r="23" spans="1:16" ht="18.75">
      <c r="A23" s="59"/>
      <c r="B23" s="487"/>
      <c r="C23" s="58" t="s">
        <v>18</v>
      </c>
      <c r="D23" s="2">
        <f>+D13+D15+D17+D19+D21</f>
        <v>167.686</v>
      </c>
      <c r="E23" s="2">
        <f t="shared" si="4"/>
        <v>0</v>
      </c>
      <c r="F23" s="41">
        <f t="shared" si="4"/>
        <v>138.989</v>
      </c>
      <c r="G23" s="41">
        <f t="shared" si="4"/>
        <v>95.498</v>
      </c>
      <c r="H23" s="41">
        <f t="shared" si="5"/>
        <v>204.68800000000002</v>
      </c>
      <c r="I23" s="41">
        <f t="shared" si="5"/>
        <v>289.136</v>
      </c>
      <c r="J23" s="41">
        <f t="shared" si="5"/>
        <v>146.161</v>
      </c>
      <c r="K23" s="41">
        <f t="shared" si="6"/>
        <v>206.925</v>
      </c>
      <c r="L23" s="41">
        <f t="shared" si="6"/>
        <v>234.16199999999998</v>
      </c>
      <c r="M23" s="41">
        <f t="shared" si="6"/>
        <v>186.246</v>
      </c>
      <c r="N23" s="41">
        <f t="shared" si="6"/>
        <v>460.722</v>
      </c>
      <c r="O23" s="41">
        <f t="shared" si="6"/>
        <v>555.6080000000001</v>
      </c>
      <c r="P23" s="9">
        <f t="shared" si="0"/>
        <v>2685.8210000000004</v>
      </c>
    </row>
    <row r="24" spans="1:16" ht="18.75">
      <c r="A24" s="53" t="s">
        <v>0</v>
      </c>
      <c r="B24" s="488" t="s">
        <v>33</v>
      </c>
      <c r="C24" s="65" t="s">
        <v>16</v>
      </c>
      <c r="D24" s="1">
        <v>0.0042</v>
      </c>
      <c r="E24" s="1"/>
      <c r="F24" s="5"/>
      <c r="G24" s="5"/>
      <c r="H24" s="5"/>
      <c r="I24" s="5"/>
      <c r="J24" s="5"/>
      <c r="K24" s="5"/>
      <c r="L24" s="5">
        <v>0.04</v>
      </c>
      <c r="M24" s="5">
        <v>0.272</v>
      </c>
      <c r="N24" s="5"/>
      <c r="O24" s="5">
        <v>0.01225</v>
      </c>
      <c r="P24" s="8">
        <f t="shared" si="0"/>
        <v>0.32845</v>
      </c>
    </row>
    <row r="25" spans="1:16" ht="18.75">
      <c r="A25" s="53" t="s">
        <v>34</v>
      </c>
      <c r="B25" s="489"/>
      <c r="C25" s="58" t="s">
        <v>18</v>
      </c>
      <c r="D25" s="2">
        <v>10.143</v>
      </c>
      <c r="E25" s="2"/>
      <c r="F25" s="41"/>
      <c r="G25" s="41"/>
      <c r="H25" s="41"/>
      <c r="I25" s="41"/>
      <c r="J25" s="41"/>
      <c r="K25" s="41"/>
      <c r="L25" s="41">
        <v>35.7</v>
      </c>
      <c r="M25" s="41">
        <v>233.973</v>
      </c>
      <c r="N25" s="41"/>
      <c r="O25" s="41">
        <v>11.576</v>
      </c>
      <c r="P25" s="9">
        <f t="shared" si="0"/>
        <v>291.39200000000005</v>
      </c>
    </row>
    <row r="26" spans="1:16" ht="18.75">
      <c r="A26" s="53" t="s">
        <v>35</v>
      </c>
      <c r="B26" s="56" t="s">
        <v>20</v>
      </c>
      <c r="C26" s="65" t="s">
        <v>16</v>
      </c>
      <c r="D26" s="1"/>
      <c r="E26" s="1"/>
      <c r="F26" s="5"/>
      <c r="G26" s="5"/>
      <c r="H26" s="5"/>
      <c r="I26" s="5"/>
      <c r="J26" s="5"/>
      <c r="K26" s="5"/>
      <c r="L26" s="5"/>
      <c r="M26" s="5"/>
      <c r="N26" s="5"/>
      <c r="O26" s="5"/>
      <c r="P26" s="8">
        <f t="shared" si="0"/>
        <v>0</v>
      </c>
    </row>
    <row r="27" spans="1:16" ht="18.75">
      <c r="A27" s="53" t="s">
        <v>36</v>
      </c>
      <c r="B27" s="58" t="s">
        <v>110</v>
      </c>
      <c r="C27" s="58" t="s">
        <v>18</v>
      </c>
      <c r="D27" s="2"/>
      <c r="E27" s="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9">
        <f t="shared" si="0"/>
        <v>0</v>
      </c>
    </row>
    <row r="28" spans="1:16" ht="18.75">
      <c r="A28" s="53" t="s">
        <v>23</v>
      </c>
      <c r="B28" s="486" t="s">
        <v>114</v>
      </c>
      <c r="C28" s="65" t="s">
        <v>16</v>
      </c>
      <c r="D28" s="1">
        <f>+D24+D26</f>
        <v>0.0042</v>
      </c>
      <c r="E28" s="1">
        <f aca="true" t="shared" si="7" ref="E28:H29">+E24+E26</f>
        <v>0</v>
      </c>
      <c r="F28" s="5">
        <f>+F24+F26</f>
        <v>0</v>
      </c>
      <c r="G28" s="5">
        <f t="shared" si="7"/>
        <v>0</v>
      </c>
      <c r="H28" s="5">
        <f t="shared" si="7"/>
        <v>0</v>
      </c>
      <c r="I28" s="5">
        <f aca="true" t="shared" si="8" ref="H28:O29">+I24+I26</f>
        <v>0</v>
      </c>
      <c r="J28" s="5">
        <f>+J24+J26</f>
        <v>0</v>
      </c>
      <c r="K28" s="5">
        <f t="shared" si="8"/>
        <v>0</v>
      </c>
      <c r="L28" s="5">
        <f t="shared" si="8"/>
        <v>0.04</v>
      </c>
      <c r="M28" s="5">
        <f t="shared" si="8"/>
        <v>0.272</v>
      </c>
      <c r="N28" s="5">
        <f t="shared" si="8"/>
        <v>0</v>
      </c>
      <c r="O28" s="5">
        <f t="shared" si="8"/>
        <v>0.01225</v>
      </c>
      <c r="P28" s="8">
        <f t="shared" si="0"/>
        <v>0.32845</v>
      </c>
    </row>
    <row r="29" spans="1:16" ht="18.75">
      <c r="A29" s="59"/>
      <c r="B29" s="487"/>
      <c r="C29" s="58" t="s">
        <v>18</v>
      </c>
      <c r="D29" s="2">
        <f>+D25+D27</f>
        <v>10.143</v>
      </c>
      <c r="E29" s="2">
        <f t="shared" si="7"/>
        <v>0</v>
      </c>
      <c r="F29" s="41">
        <f>+F25+F27</f>
        <v>0</v>
      </c>
      <c r="G29" s="41">
        <f t="shared" si="7"/>
        <v>0</v>
      </c>
      <c r="H29" s="41">
        <f t="shared" si="8"/>
        <v>0</v>
      </c>
      <c r="I29" s="41">
        <f t="shared" si="8"/>
        <v>0</v>
      </c>
      <c r="J29" s="41">
        <f>+J25+J27</f>
        <v>0</v>
      </c>
      <c r="K29" s="41">
        <f t="shared" si="8"/>
        <v>0</v>
      </c>
      <c r="L29" s="41">
        <f t="shared" si="8"/>
        <v>35.7</v>
      </c>
      <c r="M29" s="41">
        <f t="shared" si="8"/>
        <v>233.973</v>
      </c>
      <c r="N29" s="41">
        <f t="shared" si="8"/>
        <v>0</v>
      </c>
      <c r="O29" s="41">
        <f t="shared" si="8"/>
        <v>11.576</v>
      </c>
      <c r="P29" s="9">
        <f t="shared" si="0"/>
        <v>291.39200000000005</v>
      </c>
    </row>
    <row r="30" spans="1:16" ht="18.75">
      <c r="A30" s="53" t="s">
        <v>0</v>
      </c>
      <c r="B30" s="488" t="s">
        <v>37</v>
      </c>
      <c r="C30" s="65" t="s">
        <v>16</v>
      </c>
      <c r="D30" s="1">
        <v>122.5571</v>
      </c>
      <c r="E30" s="1">
        <v>30.874</v>
      </c>
      <c r="F30" s="5">
        <v>1.5342</v>
      </c>
      <c r="G30" s="5"/>
      <c r="H30" s="5"/>
      <c r="I30" s="5"/>
      <c r="J30" s="5"/>
      <c r="K30" s="5"/>
      <c r="L30" s="5"/>
      <c r="M30" s="5"/>
      <c r="N30" s="5"/>
      <c r="O30" s="5"/>
      <c r="P30" s="8">
        <f t="shared" si="0"/>
        <v>154.9653</v>
      </c>
    </row>
    <row r="31" spans="1:16" ht="18.75">
      <c r="A31" s="53" t="s">
        <v>38</v>
      </c>
      <c r="B31" s="489"/>
      <c r="C31" s="58" t="s">
        <v>18</v>
      </c>
      <c r="D31" s="2">
        <v>45394.571</v>
      </c>
      <c r="E31" s="2">
        <v>14056.081</v>
      </c>
      <c r="F31" s="41">
        <v>536.382</v>
      </c>
      <c r="G31" s="41"/>
      <c r="H31" s="41"/>
      <c r="I31" s="41"/>
      <c r="J31" s="41"/>
      <c r="K31" s="41"/>
      <c r="L31" s="41"/>
      <c r="M31" s="41"/>
      <c r="N31" s="41"/>
      <c r="O31" s="41"/>
      <c r="P31" s="9">
        <f t="shared" si="0"/>
        <v>59987.034</v>
      </c>
    </row>
    <row r="32" spans="1:16" ht="18.75">
      <c r="A32" s="53" t="s">
        <v>0</v>
      </c>
      <c r="B32" s="488" t="s">
        <v>39</v>
      </c>
      <c r="C32" s="65" t="s">
        <v>16</v>
      </c>
      <c r="D32" s="1">
        <v>4.358</v>
      </c>
      <c r="E32" s="1">
        <v>0.6025</v>
      </c>
      <c r="F32" s="5">
        <v>0.036</v>
      </c>
      <c r="G32" s="5">
        <v>0.0244</v>
      </c>
      <c r="H32" s="5">
        <v>0.193</v>
      </c>
      <c r="I32" s="5"/>
      <c r="J32" s="5"/>
      <c r="K32" s="5"/>
      <c r="L32" s="5"/>
      <c r="M32" s="5">
        <v>0.0395</v>
      </c>
      <c r="N32" s="5">
        <v>0.0836</v>
      </c>
      <c r="O32" s="5">
        <v>3.262</v>
      </c>
      <c r="P32" s="8">
        <f t="shared" si="0"/>
        <v>8.598999999999998</v>
      </c>
    </row>
    <row r="33" spans="1:16" ht="18.75">
      <c r="A33" s="53" t="s">
        <v>40</v>
      </c>
      <c r="B33" s="489"/>
      <c r="C33" s="58" t="s">
        <v>18</v>
      </c>
      <c r="D33" s="2">
        <v>1196.397</v>
      </c>
      <c r="E33" s="2">
        <v>125.843</v>
      </c>
      <c r="F33" s="41">
        <v>11.235</v>
      </c>
      <c r="G33" s="41">
        <v>5.187</v>
      </c>
      <c r="H33" s="41">
        <v>9.64</v>
      </c>
      <c r="I33" s="41"/>
      <c r="J33" s="41"/>
      <c r="K33" s="41"/>
      <c r="L33" s="41"/>
      <c r="M33" s="41">
        <v>19.753</v>
      </c>
      <c r="N33" s="41">
        <v>43.678</v>
      </c>
      <c r="O33" s="41">
        <v>902.401</v>
      </c>
      <c r="P33" s="9">
        <f t="shared" si="0"/>
        <v>2314.1339999999996</v>
      </c>
    </row>
    <row r="34" spans="1:16" ht="18.75">
      <c r="A34" s="60"/>
      <c r="B34" s="56" t="s">
        <v>20</v>
      </c>
      <c r="C34" s="65" t="s">
        <v>16</v>
      </c>
      <c r="D34" s="1">
        <v>0.2589</v>
      </c>
      <c r="E34" s="1">
        <v>0.0807</v>
      </c>
      <c r="F34" s="5">
        <v>0.0706</v>
      </c>
      <c r="G34" s="5"/>
      <c r="H34" s="5"/>
      <c r="I34" s="5"/>
      <c r="J34" s="5"/>
      <c r="K34" s="5"/>
      <c r="L34" s="5"/>
      <c r="M34" s="5"/>
      <c r="N34" s="5"/>
      <c r="O34" s="5"/>
      <c r="P34" s="8">
        <f t="shared" si="0"/>
        <v>0.4102</v>
      </c>
    </row>
    <row r="35" spans="1:16" ht="18.75">
      <c r="A35" s="53" t="s">
        <v>23</v>
      </c>
      <c r="B35" s="58" t="s">
        <v>111</v>
      </c>
      <c r="C35" s="58" t="s">
        <v>18</v>
      </c>
      <c r="D35" s="2">
        <v>53.922</v>
      </c>
      <c r="E35" s="2">
        <v>48.757</v>
      </c>
      <c r="F35" s="41">
        <v>29.484</v>
      </c>
      <c r="G35" s="41"/>
      <c r="H35" s="41"/>
      <c r="I35" s="41"/>
      <c r="J35" s="41"/>
      <c r="K35" s="41"/>
      <c r="L35" s="41"/>
      <c r="M35" s="41"/>
      <c r="N35" s="41"/>
      <c r="O35" s="41"/>
      <c r="P35" s="9">
        <f t="shared" si="0"/>
        <v>132.163</v>
      </c>
    </row>
    <row r="36" spans="1:16" ht="18.75">
      <c r="A36" s="60"/>
      <c r="B36" s="486" t="s">
        <v>107</v>
      </c>
      <c r="C36" s="65" t="s">
        <v>16</v>
      </c>
      <c r="D36" s="1">
        <f>+D30+D32+D34</f>
        <v>127.174</v>
      </c>
      <c r="E36" s="1">
        <f aca="true" t="shared" si="9" ref="E36:G37">+E30+E32+E34</f>
        <v>31.557199999999998</v>
      </c>
      <c r="F36" s="5">
        <f t="shared" si="9"/>
        <v>1.6408</v>
      </c>
      <c r="G36" s="5">
        <f t="shared" si="9"/>
        <v>0.0244</v>
      </c>
      <c r="H36" s="5">
        <f aca="true" t="shared" si="10" ref="H36:K37">+H30+H32+H34</f>
        <v>0.193</v>
      </c>
      <c r="I36" s="5">
        <f t="shared" si="10"/>
        <v>0</v>
      </c>
      <c r="J36" s="5">
        <f>+J30+J32+J34</f>
        <v>0</v>
      </c>
      <c r="K36" s="5">
        <f t="shared" si="10"/>
        <v>0</v>
      </c>
      <c r="L36" s="5">
        <f aca="true" t="shared" si="11" ref="L36:N37">+L30+L32+L34</f>
        <v>0</v>
      </c>
      <c r="M36" s="5">
        <f t="shared" si="11"/>
        <v>0.0395</v>
      </c>
      <c r="N36" s="5">
        <f t="shared" si="11"/>
        <v>0.0836</v>
      </c>
      <c r="O36" s="5">
        <f>+O30+O32+O34</f>
        <v>3.262</v>
      </c>
      <c r="P36" s="8">
        <f aca="true" t="shared" si="12" ref="P36:P67">SUM(D36:O36)</f>
        <v>163.97450000000003</v>
      </c>
    </row>
    <row r="37" spans="1:16" ht="18.75">
      <c r="A37" s="59"/>
      <c r="B37" s="487"/>
      <c r="C37" s="58" t="s">
        <v>18</v>
      </c>
      <c r="D37" s="2">
        <f>+D31+D33+D35</f>
        <v>46644.89</v>
      </c>
      <c r="E37" s="2">
        <f t="shared" si="9"/>
        <v>14230.681</v>
      </c>
      <c r="F37" s="41">
        <f t="shared" si="9"/>
        <v>577.101</v>
      </c>
      <c r="G37" s="41">
        <f t="shared" si="9"/>
        <v>5.187</v>
      </c>
      <c r="H37" s="41">
        <f t="shared" si="10"/>
        <v>9.64</v>
      </c>
      <c r="I37" s="41">
        <f t="shared" si="10"/>
        <v>0</v>
      </c>
      <c r="J37" s="41">
        <f>+J31+J33+J35</f>
        <v>0</v>
      </c>
      <c r="K37" s="41">
        <f t="shared" si="10"/>
        <v>0</v>
      </c>
      <c r="L37" s="41">
        <f t="shared" si="11"/>
        <v>0</v>
      </c>
      <c r="M37" s="41">
        <f t="shared" si="11"/>
        <v>19.753</v>
      </c>
      <c r="N37" s="41">
        <f t="shared" si="11"/>
        <v>43.678</v>
      </c>
      <c r="O37" s="41">
        <f>+O31+O33+O35</f>
        <v>902.401</v>
      </c>
      <c r="P37" s="9">
        <f t="shared" si="12"/>
        <v>62433.33099999999</v>
      </c>
    </row>
    <row r="38" spans="1:16" ht="18.75">
      <c r="A38" s="482" t="s">
        <v>41</v>
      </c>
      <c r="B38" s="483"/>
      <c r="C38" s="65" t="s">
        <v>16</v>
      </c>
      <c r="D38" s="1"/>
      <c r="E38" s="1"/>
      <c r="F38" s="5"/>
      <c r="G38" s="5"/>
      <c r="H38" s="5">
        <v>0.0007</v>
      </c>
      <c r="I38" s="5">
        <v>0.0027</v>
      </c>
      <c r="J38" s="5">
        <v>0.0454</v>
      </c>
      <c r="K38" s="5">
        <v>0.3923</v>
      </c>
      <c r="L38" s="5">
        <v>0.6853</v>
      </c>
      <c r="M38" s="5">
        <v>3.0894</v>
      </c>
      <c r="N38" s="5">
        <v>2.2701</v>
      </c>
      <c r="O38" s="5">
        <v>0.057</v>
      </c>
      <c r="P38" s="8">
        <f t="shared" si="12"/>
        <v>6.5428999999999995</v>
      </c>
    </row>
    <row r="39" spans="1:16" ht="18.75">
      <c r="A39" s="484"/>
      <c r="B39" s="485"/>
      <c r="C39" s="58" t="s">
        <v>18</v>
      </c>
      <c r="D39" s="2"/>
      <c r="E39" s="2"/>
      <c r="F39" s="41"/>
      <c r="G39" s="41"/>
      <c r="H39" s="41">
        <v>0.441</v>
      </c>
      <c r="I39" s="41">
        <v>1.134</v>
      </c>
      <c r="J39" s="41">
        <v>24.55</v>
      </c>
      <c r="K39" s="41">
        <v>132.675</v>
      </c>
      <c r="L39" s="41">
        <v>131.622</v>
      </c>
      <c r="M39" s="41">
        <v>280.306</v>
      </c>
      <c r="N39" s="41">
        <v>84.732</v>
      </c>
      <c r="O39" s="41">
        <v>6.269</v>
      </c>
      <c r="P39" s="9">
        <f t="shared" si="12"/>
        <v>661.729</v>
      </c>
    </row>
    <row r="40" spans="1:16" ht="18.75">
      <c r="A40" s="482" t="s">
        <v>42</v>
      </c>
      <c r="B40" s="483"/>
      <c r="C40" s="65" t="s">
        <v>16</v>
      </c>
      <c r="D40" s="1"/>
      <c r="E40" s="1"/>
      <c r="F40" s="5"/>
      <c r="G40" s="5"/>
      <c r="H40" s="5">
        <v>0.2078</v>
      </c>
      <c r="I40" s="5">
        <v>1.2627</v>
      </c>
      <c r="J40" s="5">
        <v>10.8061</v>
      </c>
      <c r="K40" s="5">
        <v>21.3297</v>
      </c>
      <c r="L40" s="5">
        <v>6.5647</v>
      </c>
      <c r="M40" s="5">
        <v>7.993</v>
      </c>
      <c r="N40" s="5">
        <v>13.33238</v>
      </c>
      <c r="O40" s="5">
        <v>0.8922</v>
      </c>
      <c r="P40" s="8">
        <f t="shared" si="12"/>
        <v>62.388580000000005</v>
      </c>
    </row>
    <row r="41" spans="1:16" ht="18.75">
      <c r="A41" s="484"/>
      <c r="B41" s="485"/>
      <c r="C41" s="58" t="s">
        <v>18</v>
      </c>
      <c r="D41" s="2"/>
      <c r="E41" s="2"/>
      <c r="F41" s="41"/>
      <c r="G41" s="41"/>
      <c r="H41" s="41">
        <v>60.013</v>
      </c>
      <c r="I41" s="41">
        <v>253.68</v>
      </c>
      <c r="J41" s="41">
        <v>923.531</v>
      </c>
      <c r="K41" s="41">
        <v>1433.103</v>
      </c>
      <c r="L41" s="41">
        <v>277.255</v>
      </c>
      <c r="M41" s="41">
        <v>479.754</v>
      </c>
      <c r="N41" s="41">
        <v>649.694</v>
      </c>
      <c r="O41" s="41">
        <v>128.956</v>
      </c>
      <c r="P41" s="9">
        <f t="shared" si="12"/>
        <v>4205.986</v>
      </c>
    </row>
    <row r="42" spans="1:16" ht="18.75">
      <c r="A42" s="482" t="s">
        <v>43</v>
      </c>
      <c r="B42" s="483"/>
      <c r="C42" s="65" t="s">
        <v>16</v>
      </c>
      <c r="D42" s="1"/>
      <c r="E42" s="1"/>
      <c r="F42" s="5"/>
      <c r="G42" s="5"/>
      <c r="H42" s="5"/>
      <c r="I42" s="5"/>
      <c r="J42" s="5"/>
      <c r="K42" s="5"/>
      <c r="L42" s="5"/>
      <c r="M42" s="5"/>
      <c r="N42" s="5"/>
      <c r="O42" s="5">
        <v>0.0155</v>
      </c>
      <c r="P42" s="8">
        <f t="shared" si="12"/>
        <v>0.0155</v>
      </c>
    </row>
    <row r="43" spans="1:16" ht="18.75">
      <c r="A43" s="484"/>
      <c r="B43" s="485"/>
      <c r="C43" s="58" t="s">
        <v>18</v>
      </c>
      <c r="D43" s="2"/>
      <c r="E43" s="2"/>
      <c r="F43" s="41"/>
      <c r="G43" s="41"/>
      <c r="H43" s="41"/>
      <c r="I43" s="41"/>
      <c r="J43" s="41"/>
      <c r="K43" s="41"/>
      <c r="L43" s="41"/>
      <c r="M43" s="41"/>
      <c r="N43" s="41"/>
      <c r="O43" s="41">
        <v>23.599</v>
      </c>
      <c r="P43" s="9">
        <f t="shared" si="12"/>
        <v>23.599</v>
      </c>
    </row>
    <row r="44" spans="1:16" ht="18.75">
      <c r="A44" s="482" t="s">
        <v>44</v>
      </c>
      <c r="B44" s="483"/>
      <c r="C44" s="65" t="s">
        <v>16</v>
      </c>
      <c r="D44" s="1"/>
      <c r="E44" s="1">
        <v>0.001</v>
      </c>
      <c r="F44" s="5">
        <v>0.039</v>
      </c>
      <c r="G44" s="5">
        <v>0.025</v>
      </c>
      <c r="H44" s="5">
        <v>0.001</v>
      </c>
      <c r="I44" s="5"/>
      <c r="J44" s="5"/>
      <c r="K44" s="5"/>
      <c r="L44" s="5"/>
      <c r="M44" s="5"/>
      <c r="N44" s="5">
        <v>0.0008</v>
      </c>
      <c r="O44" s="5"/>
      <c r="P44" s="8">
        <f t="shared" si="12"/>
        <v>0.0668</v>
      </c>
    </row>
    <row r="45" spans="1:16" ht="18.75">
      <c r="A45" s="484"/>
      <c r="B45" s="485"/>
      <c r="C45" s="58" t="s">
        <v>18</v>
      </c>
      <c r="D45" s="2"/>
      <c r="E45" s="2">
        <v>2.1</v>
      </c>
      <c r="F45" s="41">
        <v>6.552</v>
      </c>
      <c r="G45" s="41">
        <v>5.607</v>
      </c>
      <c r="H45" s="41">
        <v>1.365</v>
      </c>
      <c r="I45" s="41"/>
      <c r="J45" s="41"/>
      <c r="K45" s="41"/>
      <c r="L45" s="41"/>
      <c r="M45" s="41"/>
      <c r="N45" s="41">
        <v>1.26</v>
      </c>
      <c r="O45" s="41"/>
      <c r="P45" s="9">
        <f t="shared" si="12"/>
        <v>16.884</v>
      </c>
    </row>
    <row r="46" spans="1:16" ht="18.75">
      <c r="A46" s="482" t="s">
        <v>45</v>
      </c>
      <c r="B46" s="483"/>
      <c r="C46" s="65" t="s">
        <v>16</v>
      </c>
      <c r="D46" s="1"/>
      <c r="E46" s="1"/>
      <c r="F46" s="5"/>
      <c r="G46" s="5"/>
      <c r="H46" s="5">
        <v>0.0072</v>
      </c>
      <c r="I46" s="5"/>
      <c r="J46" s="5"/>
      <c r="K46" s="5"/>
      <c r="L46" s="5"/>
      <c r="M46" s="5"/>
      <c r="N46" s="5"/>
      <c r="O46" s="5"/>
      <c r="P46" s="8">
        <f t="shared" si="12"/>
        <v>0.0072</v>
      </c>
    </row>
    <row r="47" spans="1:16" ht="18.75">
      <c r="A47" s="484"/>
      <c r="B47" s="485"/>
      <c r="C47" s="58" t="s">
        <v>18</v>
      </c>
      <c r="D47" s="2"/>
      <c r="E47" s="2"/>
      <c r="F47" s="41"/>
      <c r="G47" s="41"/>
      <c r="H47" s="41">
        <v>3.507</v>
      </c>
      <c r="I47" s="41"/>
      <c r="J47" s="41"/>
      <c r="K47" s="41"/>
      <c r="L47" s="41"/>
      <c r="M47" s="41"/>
      <c r="N47" s="41"/>
      <c r="O47" s="41"/>
      <c r="P47" s="9">
        <f t="shared" si="12"/>
        <v>3.507</v>
      </c>
    </row>
    <row r="48" spans="1:16" ht="18.75">
      <c r="A48" s="482" t="s">
        <v>46</v>
      </c>
      <c r="B48" s="483"/>
      <c r="C48" s="65" t="s">
        <v>16</v>
      </c>
      <c r="D48" s="1">
        <v>0.7485</v>
      </c>
      <c r="E48" s="1"/>
      <c r="F48" s="5"/>
      <c r="G48" s="5"/>
      <c r="H48" s="5"/>
      <c r="I48" s="5">
        <v>0.0327</v>
      </c>
      <c r="J48" s="5">
        <v>0.0512</v>
      </c>
      <c r="K48" s="5">
        <v>2.3316</v>
      </c>
      <c r="L48" s="5">
        <v>41.4933</v>
      </c>
      <c r="M48" s="5">
        <v>27.0749</v>
      </c>
      <c r="N48" s="5">
        <v>13.6571</v>
      </c>
      <c r="O48" s="5">
        <v>7.5597</v>
      </c>
      <c r="P48" s="8">
        <f t="shared" si="12"/>
        <v>92.94900000000001</v>
      </c>
    </row>
    <row r="49" spans="1:16" ht="18.75">
      <c r="A49" s="484"/>
      <c r="B49" s="485"/>
      <c r="C49" s="58" t="s">
        <v>18</v>
      </c>
      <c r="D49" s="2">
        <v>69.054</v>
      </c>
      <c r="E49" s="2"/>
      <c r="F49" s="41"/>
      <c r="G49" s="41"/>
      <c r="H49" s="41"/>
      <c r="I49" s="41">
        <v>16.757</v>
      </c>
      <c r="J49" s="41">
        <v>27.633</v>
      </c>
      <c r="K49" s="41">
        <v>366.299</v>
      </c>
      <c r="L49" s="41">
        <v>2606.38</v>
      </c>
      <c r="M49" s="41">
        <v>1635.259</v>
      </c>
      <c r="N49" s="41">
        <v>1159.934</v>
      </c>
      <c r="O49" s="41">
        <v>577.208</v>
      </c>
      <c r="P49" s="9">
        <f t="shared" si="12"/>
        <v>6458.523999999999</v>
      </c>
    </row>
    <row r="50" spans="1:16" ht="18.75">
      <c r="A50" s="482" t="s">
        <v>47</v>
      </c>
      <c r="B50" s="483"/>
      <c r="C50" s="65" t="s">
        <v>16</v>
      </c>
      <c r="D50" s="1"/>
      <c r="E50" s="1"/>
      <c r="F50" s="5"/>
      <c r="G50" s="5"/>
      <c r="H50" s="5"/>
      <c r="I50" s="5"/>
      <c r="J50" s="5"/>
      <c r="K50" s="5">
        <v>0.212</v>
      </c>
      <c r="L50" s="5">
        <v>0.01</v>
      </c>
      <c r="M50" s="5">
        <v>2.082</v>
      </c>
      <c r="N50" s="5">
        <v>0.747</v>
      </c>
      <c r="O50" s="5">
        <v>0.086</v>
      </c>
      <c r="P50" s="8">
        <f t="shared" si="12"/>
        <v>3.1369999999999996</v>
      </c>
    </row>
    <row r="51" spans="1:16" ht="18.75">
      <c r="A51" s="484"/>
      <c r="B51" s="485"/>
      <c r="C51" s="58" t="s">
        <v>18</v>
      </c>
      <c r="D51" s="2"/>
      <c r="E51" s="2"/>
      <c r="F51" s="41"/>
      <c r="G51" s="41"/>
      <c r="H51" s="41"/>
      <c r="I51" s="41"/>
      <c r="J51" s="41"/>
      <c r="K51" s="41">
        <v>133.56</v>
      </c>
      <c r="L51" s="41">
        <v>4.725</v>
      </c>
      <c r="M51" s="41">
        <v>701.264</v>
      </c>
      <c r="N51" s="41">
        <v>-69.752</v>
      </c>
      <c r="O51" s="41">
        <v>19.992</v>
      </c>
      <c r="P51" s="9">
        <f t="shared" si="12"/>
        <v>789.789</v>
      </c>
    </row>
    <row r="52" spans="1:16" ht="18.75">
      <c r="A52" s="482" t="s">
        <v>48</v>
      </c>
      <c r="B52" s="483"/>
      <c r="C52" s="65" t="s">
        <v>16</v>
      </c>
      <c r="D52" s="1">
        <v>0.7217</v>
      </c>
      <c r="E52" s="1">
        <v>0.6644</v>
      </c>
      <c r="F52" s="5">
        <v>0.7544</v>
      </c>
      <c r="G52" s="5">
        <v>0.8131</v>
      </c>
      <c r="H52" s="5">
        <v>58.914</v>
      </c>
      <c r="I52" s="5">
        <v>315.3694</v>
      </c>
      <c r="J52" s="5">
        <v>464.7767</v>
      </c>
      <c r="K52" s="5">
        <v>75.6993</v>
      </c>
      <c r="L52" s="5">
        <v>10.8835</v>
      </c>
      <c r="M52" s="5">
        <v>516.7852</v>
      </c>
      <c r="N52" s="5">
        <v>668.9096</v>
      </c>
      <c r="O52" s="5">
        <v>124.5998</v>
      </c>
      <c r="P52" s="8">
        <f t="shared" si="12"/>
        <v>2238.8911</v>
      </c>
    </row>
    <row r="53" spans="1:16" ht="18.75">
      <c r="A53" s="484"/>
      <c r="B53" s="485"/>
      <c r="C53" s="58" t="s">
        <v>18</v>
      </c>
      <c r="D53" s="2">
        <v>29.641</v>
      </c>
      <c r="E53" s="2">
        <v>676.198</v>
      </c>
      <c r="F53" s="41">
        <v>479.436</v>
      </c>
      <c r="G53" s="41">
        <v>560.438</v>
      </c>
      <c r="H53" s="41">
        <v>27059.304</v>
      </c>
      <c r="I53" s="41">
        <v>78650.524</v>
      </c>
      <c r="J53" s="41">
        <v>104907.779</v>
      </c>
      <c r="K53" s="41">
        <v>19607.142</v>
      </c>
      <c r="L53" s="41">
        <v>3754.062</v>
      </c>
      <c r="M53" s="41">
        <v>223158.361</v>
      </c>
      <c r="N53" s="41">
        <v>346669.126</v>
      </c>
      <c r="O53" s="41">
        <v>75414.239</v>
      </c>
      <c r="P53" s="9">
        <f t="shared" si="12"/>
        <v>880966.25</v>
      </c>
    </row>
    <row r="54" spans="1:16" ht="18.75">
      <c r="A54" s="53" t="s">
        <v>0</v>
      </c>
      <c r="B54" s="488" t="s">
        <v>132</v>
      </c>
      <c r="C54" s="65" t="s">
        <v>16</v>
      </c>
      <c r="D54" s="1">
        <v>0.0017</v>
      </c>
      <c r="E54" s="1"/>
      <c r="F54" s="5"/>
      <c r="G54" s="5"/>
      <c r="H54" s="5">
        <v>0.0236</v>
      </c>
      <c r="I54" s="5">
        <v>0.0585</v>
      </c>
      <c r="J54" s="5">
        <v>0.0299</v>
      </c>
      <c r="K54" s="5">
        <v>0.0023</v>
      </c>
      <c r="L54" s="5">
        <v>0.0034</v>
      </c>
      <c r="M54" s="5">
        <v>0.0083</v>
      </c>
      <c r="N54" s="5">
        <v>0.0785</v>
      </c>
      <c r="O54" s="5">
        <v>0.0169</v>
      </c>
      <c r="P54" s="8">
        <f t="shared" si="12"/>
        <v>0.2231</v>
      </c>
    </row>
    <row r="55" spans="1:16" ht="18.75">
      <c r="A55" s="53" t="s">
        <v>38</v>
      </c>
      <c r="B55" s="489"/>
      <c r="C55" s="58" t="s">
        <v>18</v>
      </c>
      <c r="D55" s="2">
        <v>1.806</v>
      </c>
      <c r="E55" s="2"/>
      <c r="F55" s="41"/>
      <c r="G55" s="41"/>
      <c r="H55" s="41">
        <v>34.862</v>
      </c>
      <c r="I55" s="41">
        <v>70.017</v>
      </c>
      <c r="J55" s="41">
        <v>37.281</v>
      </c>
      <c r="K55" s="41">
        <v>4.095</v>
      </c>
      <c r="L55" s="41">
        <v>4.284</v>
      </c>
      <c r="M55" s="41">
        <v>10.553</v>
      </c>
      <c r="N55" s="41">
        <v>110.695</v>
      </c>
      <c r="O55" s="41">
        <v>26.335</v>
      </c>
      <c r="P55" s="9">
        <f t="shared" si="12"/>
        <v>299.92799999999994</v>
      </c>
    </row>
    <row r="56" spans="1:16" ht="18.75">
      <c r="A56" s="53" t="s">
        <v>17</v>
      </c>
      <c r="B56" s="56" t="s">
        <v>20</v>
      </c>
      <c r="C56" s="65" t="s">
        <v>16</v>
      </c>
      <c r="D56" s="1">
        <v>0.1182</v>
      </c>
      <c r="E56" s="1">
        <v>0.002</v>
      </c>
      <c r="F56" s="5">
        <v>0.0271</v>
      </c>
      <c r="G56" s="5"/>
      <c r="H56" s="5">
        <v>0.0009</v>
      </c>
      <c r="I56" s="5">
        <v>0.3925</v>
      </c>
      <c r="J56" s="5">
        <v>0.1804</v>
      </c>
      <c r="K56" s="5">
        <v>0.0234</v>
      </c>
      <c r="L56" s="5">
        <v>0.0886</v>
      </c>
      <c r="M56" s="5">
        <v>0.6513</v>
      </c>
      <c r="N56" s="5">
        <v>0.4256</v>
      </c>
      <c r="O56" s="5">
        <v>1.3568</v>
      </c>
      <c r="P56" s="8">
        <f t="shared" si="12"/>
        <v>3.2668</v>
      </c>
    </row>
    <row r="57" spans="1:16" ht="18.75">
      <c r="A57" s="53" t="s">
        <v>23</v>
      </c>
      <c r="B57" s="58" t="s">
        <v>113</v>
      </c>
      <c r="C57" s="58" t="s">
        <v>18</v>
      </c>
      <c r="D57" s="2">
        <v>83.749</v>
      </c>
      <c r="E57" s="2">
        <v>3.675</v>
      </c>
      <c r="F57" s="41">
        <v>38.074</v>
      </c>
      <c r="G57" s="41"/>
      <c r="H57" s="41">
        <v>0.861</v>
      </c>
      <c r="I57" s="41">
        <v>153.496</v>
      </c>
      <c r="J57" s="41">
        <v>99.592</v>
      </c>
      <c r="K57" s="41">
        <v>20.581</v>
      </c>
      <c r="L57" s="41">
        <v>26.3</v>
      </c>
      <c r="M57" s="41">
        <v>237.597</v>
      </c>
      <c r="N57" s="41">
        <v>123.192</v>
      </c>
      <c r="O57" s="41">
        <v>368.759</v>
      </c>
      <c r="P57" s="9">
        <f t="shared" si="12"/>
        <v>1155.8760000000002</v>
      </c>
    </row>
    <row r="58" spans="1:16" ht="18.75">
      <c r="A58" s="60"/>
      <c r="B58" s="486" t="s">
        <v>107</v>
      </c>
      <c r="C58" s="65" t="s">
        <v>16</v>
      </c>
      <c r="D58" s="1">
        <f>+D54+D56</f>
        <v>0.11989999999999999</v>
      </c>
      <c r="E58" s="1">
        <f aca="true" t="shared" si="13" ref="E58:G59">+E54+E56</f>
        <v>0.002</v>
      </c>
      <c r="F58" s="5">
        <f t="shared" si="13"/>
        <v>0.0271</v>
      </c>
      <c r="G58" s="5">
        <f t="shared" si="13"/>
        <v>0</v>
      </c>
      <c r="H58" s="5">
        <f aca="true" t="shared" si="14" ref="H58:O59">+H54+H56</f>
        <v>0.0245</v>
      </c>
      <c r="I58" s="5">
        <f t="shared" si="14"/>
        <v>0.451</v>
      </c>
      <c r="J58" s="5">
        <f t="shared" si="14"/>
        <v>0.21030000000000001</v>
      </c>
      <c r="K58" s="5">
        <f t="shared" si="14"/>
        <v>0.0257</v>
      </c>
      <c r="L58" s="5">
        <f>+L54+L56</f>
        <v>0.092</v>
      </c>
      <c r="M58" s="5">
        <f t="shared" si="14"/>
        <v>0.6596</v>
      </c>
      <c r="N58" s="5">
        <f t="shared" si="14"/>
        <v>0.5041</v>
      </c>
      <c r="O58" s="5">
        <f t="shared" si="14"/>
        <v>1.3737</v>
      </c>
      <c r="P58" s="8">
        <f t="shared" si="12"/>
        <v>3.4899</v>
      </c>
    </row>
    <row r="59" spans="1:16" ht="18.75">
      <c r="A59" s="59"/>
      <c r="B59" s="487"/>
      <c r="C59" s="58" t="s">
        <v>18</v>
      </c>
      <c r="D59" s="2">
        <f>+D55+D57</f>
        <v>85.55499999999999</v>
      </c>
      <c r="E59" s="2">
        <f t="shared" si="13"/>
        <v>3.675</v>
      </c>
      <c r="F59" s="41">
        <f t="shared" si="13"/>
        <v>38.074</v>
      </c>
      <c r="G59" s="41">
        <f t="shared" si="13"/>
        <v>0</v>
      </c>
      <c r="H59" s="41">
        <f t="shared" si="14"/>
        <v>35.723</v>
      </c>
      <c r="I59" s="41">
        <f t="shared" si="14"/>
        <v>223.513</v>
      </c>
      <c r="J59" s="41">
        <f t="shared" si="14"/>
        <v>136.873</v>
      </c>
      <c r="K59" s="41">
        <f t="shared" si="14"/>
        <v>24.676</v>
      </c>
      <c r="L59" s="41">
        <f>+L55+L57</f>
        <v>30.584</v>
      </c>
      <c r="M59" s="41">
        <f t="shared" si="14"/>
        <v>248.15</v>
      </c>
      <c r="N59" s="41">
        <f t="shared" si="14"/>
        <v>233.887</v>
      </c>
      <c r="O59" s="41">
        <f t="shared" si="14"/>
        <v>395.094</v>
      </c>
      <c r="P59" s="9">
        <f t="shared" si="12"/>
        <v>1455.804</v>
      </c>
    </row>
    <row r="60" spans="1:16" ht="18.75">
      <c r="A60" s="53" t="s">
        <v>0</v>
      </c>
      <c r="B60" s="488" t="s">
        <v>115</v>
      </c>
      <c r="C60" s="65" t="s">
        <v>16</v>
      </c>
      <c r="D60" s="1">
        <v>2.9787</v>
      </c>
      <c r="E60" s="1">
        <v>0.439</v>
      </c>
      <c r="F60" s="5">
        <v>0.006</v>
      </c>
      <c r="G60" s="5">
        <v>0.004</v>
      </c>
      <c r="H60" s="5">
        <v>0.004</v>
      </c>
      <c r="I60" s="5">
        <v>0.011</v>
      </c>
      <c r="J60" s="5"/>
      <c r="K60" s="5"/>
      <c r="L60" s="5">
        <v>0.808</v>
      </c>
      <c r="M60" s="5">
        <v>1.2485</v>
      </c>
      <c r="N60" s="5">
        <v>0.1085</v>
      </c>
      <c r="O60" s="5">
        <v>0.002</v>
      </c>
      <c r="P60" s="8">
        <f t="shared" si="12"/>
        <v>5.6097</v>
      </c>
    </row>
    <row r="61" spans="1:16" ht="18.75">
      <c r="A61" s="53" t="s">
        <v>49</v>
      </c>
      <c r="B61" s="489"/>
      <c r="C61" s="58" t="s">
        <v>18</v>
      </c>
      <c r="D61" s="2">
        <v>340.141</v>
      </c>
      <c r="E61" s="2">
        <v>101.348</v>
      </c>
      <c r="F61" s="41">
        <v>2.835</v>
      </c>
      <c r="G61" s="41">
        <v>0.368</v>
      </c>
      <c r="H61" s="41">
        <v>0.945</v>
      </c>
      <c r="I61" s="41">
        <v>1.061</v>
      </c>
      <c r="J61" s="41"/>
      <c r="K61" s="41"/>
      <c r="L61" s="41">
        <v>11.406</v>
      </c>
      <c r="M61" s="41">
        <v>36.248</v>
      </c>
      <c r="N61" s="41">
        <v>12.887</v>
      </c>
      <c r="O61" s="41">
        <v>0.189</v>
      </c>
      <c r="P61" s="9">
        <f t="shared" si="12"/>
        <v>507.428</v>
      </c>
    </row>
    <row r="62" spans="1:16" ht="18.75">
      <c r="A62" s="53" t="s">
        <v>0</v>
      </c>
      <c r="B62" s="56" t="s">
        <v>50</v>
      </c>
      <c r="C62" s="65" t="s">
        <v>16</v>
      </c>
      <c r="D62" s="1"/>
      <c r="E62" s="1"/>
      <c r="F62" s="5"/>
      <c r="G62" s="5"/>
      <c r="H62" s="5"/>
      <c r="I62" s="5"/>
      <c r="J62" s="5"/>
      <c r="K62" s="5"/>
      <c r="L62" s="5"/>
      <c r="M62" s="5"/>
      <c r="N62" s="5"/>
      <c r="O62" s="5"/>
      <c r="P62" s="8">
        <f t="shared" si="12"/>
        <v>0</v>
      </c>
    </row>
    <row r="63" spans="1:16" ht="18.75">
      <c r="A63" s="53" t="s">
        <v>51</v>
      </c>
      <c r="B63" s="58" t="s">
        <v>116</v>
      </c>
      <c r="C63" s="58" t="s">
        <v>18</v>
      </c>
      <c r="D63" s="2"/>
      <c r="E63" s="2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9">
        <f t="shared" si="12"/>
        <v>0</v>
      </c>
    </row>
    <row r="64" spans="1:16" ht="18.75">
      <c r="A64" s="53" t="s">
        <v>0</v>
      </c>
      <c r="B64" s="488" t="s">
        <v>53</v>
      </c>
      <c r="C64" s="65" t="s">
        <v>16</v>
      </c>
      <c r="D64" s="1">
        <v>0.004</v>
      </c>
      <c r="E64" s="1"/>
      <c r="F64" s="5"/>
      <c r="G64" s="5"/>
      <c r="H64" s="5"/>
      <c r="I64" s="5"/>
      <c r="J64" s="5"/>
      <c r="K64" s="5"/>
      <c r="L64" s="5"/>
      <c r="M64" s="5">
        <v>0.009</v>
      </c>
      <c r="N64" s="5"/>
      <c r="O64" s="5"/>
      <c r="P64" s="8">
        <f t="shared" si="12"/>
        <v>0.013</v>
      </c>
    </row>
    <row r="65" spans="1:16" ht="18.75">
      <c r="A65" s="53" t="s">
        <v>23</v>
      </c>
      <c r="B65" s="489"/>
      <c r="C65" s="58" t="s">
        <v>18</v>
      </c>
      <c r="D65" s="2">
        <v>6.825</v>
      </c>
      <c r="E65" s="2"/>
      <c r="F65" s="41"/>
      <c r="G65" s="41"/>
      <c r="H65" s="41"/>
      <c r="I65" s="41"/>
      <c r="J65" s="41"/>
      <c r="K65" s="41"/>
      <c r="L65" s="41"/>
      <c r="M65" s="41">
        <v>1.89</v>
      </c>
      <c r="N65" s="41"/>
      <c r="O65" s="41"/>
      <c r="P65" s="9">
        <f t="shared" si="12"/>
        <v>8.715</v>
      </c>
    </row>
    <row r="66" spans="1:16" ht="18.75">
      <c r="A66" s="60"/>
      <c r="B66" s="56" t="s">
        <v>20</v>
      </c>
      <c r="C66" s="65" t="s">
        <v>16</v>
      </c>
      <c r="D66" s="1">
        <v>0.2095</v>
      </c>
      <c r="E66" s="1"/>
      <c r="F66" s="5"/>
      <c r="G66" s="5">
        <v>0.002</v>
      </c>
      <c r="H66" s="5"/>
      <c r="I66" s="5"/>
      <c r="J66" s="5"/>
      <c r="K66" s="5"/>
      <c r="L66" s="5"/>
      <c r="M66" s="5"/>
      <c r="N66" s="5"/>
      <c r="O66" s="5">
        <v>0.005</v>
      </c>
      <c r="P66" s="8">
        <f t="shared" si="12"/>
        <v>0.2165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6">
        <v>80.637</v>
      </c>
      <c r="E67" s="16"/>
      <c r="F67" s="6"/>
      <c r="G67" s="6">
        <v>0.893</v>
      </c>
      <c r="H67" s="6"/>
      <c r="I67" s="6"/>
      <c r="J67" s="6"/>
      <c r="K67" s="6"/>
      <c r="L67" s="6"/>
      <c r="M67" s="6"/>
      <c r="N67" s="6"/>
      <c r="O67" s="6">
        <v>7.14</v>
      </c>
      <c r="P67" s="10">
        <f t="shared" si="12"/>
        <v>88.67</v>
      </c>
    </row>
    <row r="68" ht="18.75">
      <c r="P68" s="11"/>
    </row>
    <row r="69" spans="1:16" ht="19.5" thickBot="1">
      <c r="A69" s="12" t="s">
        <v>217</v>
      </c>
      <c r="B69" s="47"/>
      <c r="C69" s="12"/>
      <c r="D69" s="12"/>
      <c r="E69" s="12"/>
      <c r="F69" s="75"/>
      <c r="G69" s="75"/>
      <c r="H69" s="75"/>
      <c r="I69" s="75"/>
      <c r="J69" s="75"/>
      <c r="K69" s="75"/>
      <c r="L69" s="75"/>
      <c r="M69" s="75"/>
      <c r="N69" s="75"/>
      <c r="O69" s="75" t="s">
        <v>146</v>
      </c>
      <c r="P69" s="12"/>
    </row>
    <row r="70" spans="1:16" ht="18.75">
      <c r="A70" s="59"/>
      <c r="B70" s="64"/>
      <c r="C70" s="64"/>
      <c r="D70" s="51" t="s">
        <v>2</v>
      </c>
      <c r="E70" s="51" t="s">
        <v>3</v>
      </c>
      <c r="F70" s="96" t="s">
        <v>4</v>
      </c>
      <c r="G70" s="96" t="s">
        <v>5</v>
      </c>
      <c r="H70" s="96" t="s">
        <v>6</v>
      </c>
      <c r="I70" s="96" t="s">
        <v>7</v>
      </c>
      <c r="J70" s="96" t="s">
        <v>8</v>
      </c>
      <c r="K70" s="96" t="s">
        <v>9</v>
      </c>
      <c r="L70" s="96" t="s">
        <v>10</v>
      </c>
      <c r="M70" s="96" t="s">
        <v>11</v>
      </c>
      <c r="N70" s="96" t="s">
        <v>12</v>
      </c>
      <c r="O70" s="96" t="s">
        <v>13</v>
      </c>
      <c r="P70" s="52" t="s">
        <v>14</v>
      </c>
    </row>
    <row r="71" spans="1:16" ht="18.75">
      <c r="A71" s="53" t="s">
        <v>49</v>
      </c>
      <c r="B71" s="486" t="s">
        <v>145</v>
      </c>
      <c r="C71" s="65" t="s">
        <v>16</v>
      </c>
      <c r="D71" s="1">
        <f>+D60+D62+D64+D66</f>
        <v>3.1921999999999997</v>
      </c>
      <c r="E71" s="1">
        <f aca="true" t="shared" si="15" ref="E71:G72">+E60+E62+E64+E66</f>
        <v>0.439</v>
      </c>
      <c r="F71" s="5">
        <f t="shared" si="15"/>
        <v>0.006</v>
      </c>
      <c r="G71" s="5">
        <f t="shared" si="15"/>
        <v>0.006</v>
      </c>
      <c r="H71" s="5">
        <f>+H60+H62+H64+H66</f>
        <v>0.004</v>
      </c>
      <c r="I71" s="5">
        <f>+I60+I62+I64+I66</f>
        <v>0.011</v>
      </c>
      <c r="J71" s="5">
        <f aca="true" t="shared" si="16" ref="J71:P72">+J60+J62+J64+J66</f>
        <v>0</v>
      </c>
      <c r="K71" s="5">
        <f t="shared" si="16"/>
        <v>0</v>
      </c>
      <c r="L71" s="5">
        <f t="shared" si="16"/>
        <v>0.808</v>
      </c>
      <c r="M71" s="5">
        <f t="shared" si="16"/>
        <v>1.2574999999999998</v>
      </c>
      <c r="N71" s="5">
        <f t="shared" si="16"/>
        <v>0.1085</v>
      </c>
      <c r="O71" s="5">
        <f t="shared" si="16"/>
        <v>0.007</v>
      </c>
      <c r="P71" s="8">
        <f t="shared" si="16"/>
        <v>5.8392</v>
      </c>
    </row>
    <row r="72" spans="1:16" ht="18.75">
      <c r="A72" s="81" t="s">
        <v>51</v>
      </c>
      <c r="B72" s="487"/>
      <c r="C72" s="58" t="s">
        <v>18</v>
      </c>
      <c r="D72" s="2">
        <f>+D61+D63+D65+D67</f>
        <v>427.603</v>
      </c>
      <c r="E72" s="2">
        <f t="shared" si="15"/>
        <v>101.348</v>
      </c>
      <c r="F72" s="41">
        <f t="shared" si="15"/>
        <v>2.835</v>
      </c>
      <c r="G72" s="41">
        <f t="shared" si="15"/>
        <v>1.2610000000000001</v>
      </c>
      <c r="H72" s="41">
        <f>+H61+H63+H65+H67</f>
        <v>0.945</v>
      </c>
      <c r="I72" s="41">
        <f>+I61+I63+I65+I67</f>
        <v>1.061</v>
      </c>
      <c r="J72" s="41">
        <f t="shared" si="16"/>
        <v>0</v>
      </c>
      <c r="K72" s="41">
        <f t="shared" si="16"/>
        <v>0</v>
      </c>
      <c r="L72" s="41">
        <f t="shared" si="16"/>
        <v>11.406</v>
      </c>
      <c r="M72" s="4">
        <f t="shared" si="16"/>
        <v>38.138</v>
      </c>
      <c r="N72" s="41">
        <f t="shared" si="16"/>
        <v>12.887</v>
      </c>
      <c r="O72" s="41">
        <f t="shared" si="16"/>
        <v>7.329</v>
      </c>
      <c r="P72" s="9">
        <f t="shared" si="16"/>
        <v>604.813</v>
      </c>
    </row>
    <row r="73" spans="1:16" ht="18.75">
      <c r="A73" s="53" t="s">
        <v>0</v>
      </c>
      <c r="B73" s="488" t="s">
        <v>54</v>
      </c>
      <c r="C73" s="65" t="s">
        <v>16</v>
      </c>
      <c r="D73" s="1">
        <v>0.85156</v>
      </c>
      <c r="E73" s="1">
        <v>0.607</v>
      </c>
      <c r="F73" s="5">
        <v>0.3578</v>
      </c>
      <c r="G73" s="5">
        <v>0.5651</v>
      </c>
      <c r="H73" s="5">
        <v>1.3797</v>
      </c>
      <c r="I73" s="5">
        <v>1.7298</v>
      </c>
      <c r="J73" s="5">
        <v>2.3826</v>
      </c>
      <c r="K73" s="5">
        <v>1.3615</v>
      </c>
      <c r="L73" s="5">
        <v>0.8691</v>
      </c>
      <c r="M73" s="97">
        <v>1.45148</v>
      </c>
      <c r="N73" s="5">
        <v>1.8096</v>
      </c>
      <c r="O73" s="5">
        <v>1.1223</v>
      </c>
      <c r="P73" s="8">
        <f aca="true" t="shared" si="17" ref="P73:P104">SUM(D73:O73)</f>
        <v>14.48754</v>
      </c>
    </row>
    <row r="74" spans="1:16" ht="18.75">
      <c r="A74" s="53" t="s">
        <v>34</v>
      </c>
      <c r="B74" s="489"/>
      <c r="C74" s="58" t="s">
        <v>18</v>
      </c>
      <c r="D74" s="2">
        <v>898.254</v>
      </c>
      <c r="E74" s="2">
        <v>789.941</v>
      </c>
      <c r="F74" s="41">
        <v>620.47</v>
      </c>
      <c r="G74" s="41">
        <v>737.976</v>
      </c>
      <c r="H74" s="41">
        <v>989.954</v>
      </c>
      <c r="I74" s="41">
        <v>1169.251</v>
      </c>
      <c r="J74" s="41">
        <v>1862.7</v>
      </c>
      <c r="K74" s="41">
        <v>1843.91</v>
      </c>
      <c r="L74" s="41">
        <v>1151.334</v>
      </c>
      <c r="M74" s="41">
        <v>2206.388</v>
      </c>
      <c r="N74" s="41">
        <v>2374.461</v>
      </c>
      <c r="O74" s="41">
        <v>1490.462</v>
      </c>
      <c r="P74" s="9">
        <f t="shared" si="17"/>
        <v>16135.100999999999</v>
      </c>
    </row>
    <row r="75" spans="1:16" ht="18.75">
      <c r="A75" s="53" t="s">
        <v>0</v>
      </c>
      <c r="B75" s="488" t="s">
        <v>55</v>
      </c>
      <c r="C75" s="65" t="s">
        <v>16</v>
      </c>
      <c r="D75" s="1"/>
      <c r="E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8">
        <f t="shared" si="17"/>
        <v>0</v>
      </c>
    </row>
    <row r="76" spans="1:16" ht="18.75">
      <c r="A76" s="53" t="s">
        <v>0</v>
      </c>
      <c r="B76" s="489"/>
      <c r="C76" s="58" t="s">
        <v>18</v>
      </c>
      <c r="D76" s="2"/>
      <c r="E76" s="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9">
        <f t="shared" si="17"/>
        <v>0</v>
      </c>
    </row>
    <row r="77" spans="1:16" ht="18.75">
      <c r="A77" s="53" t="s">
        <v>56</v>
      </c>
      <c r="B77" s="56" t="s">
        <v>57</v>
      </c>
      <c r="C77" s="65" t="s">
        <v>16</v>
      </c>
      <c r="D77" s="1">
        <v>0.0022</v>
      </c>
      <c r="E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8">
        <f t="shared" si="17"/>
        <v>0.0022</v>
      </c>
    </row>
    <row r="78" spans="1:16" ht="18.75">
      <c r="A78" s="60"/>
      <c r="B78" s="58" t="s">
        <v>58</v>
      </c>
      <c r="C78" s="58" t="s">
        <v>18</v>
      </c>
      <c r="D78" s="2">
        <v>1.617</v>
      </c>
      <c r="E78" s="2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9">
        <f t="shared" si="17"/>
        <v>1.617</v>
      </c>
    </row>
    <row r="79" spans="1:16" ht="18.75">
      <c r="A79" s="60"/>
      <c r="B79" s="488" t="s">
        <v>59</v>
      </c>
      <c r="C79" s="65" t="s">
        <v>16</v>
      </c>
      <c r="D79" s="1"/>
      <c r="E79" s="1"/>
      <c r="F79" s="5"/>
      <c r="G79" s="5"/>
      <c r="H79" s="5"/>
      <c r="I79" s="5"/>
      <c r="J79" s="5"/>
      <c r="K79" s="5"/>
      <c r="L79" s="5"/>
      <c r="M79" s="5"/>
      <c r="N79" s="5"/>
      <c r="O79" s="5"/>
      <c r="P79" s="8">
        <f t="shared" si="17"/>
        <v>0</v>
      </c>
    </row>
    <row r="80" spans="1:16" ht="18.75">
      <c r="A80" s="53" t="s">
        <v>17</v>
      </c>
      <c r="B80" s="489"/>
      <c r="C80" s="58" t="s">
        <v>18</v>
      </c>
      <c r="D80" s="2"/>
      <c r="E80" s="2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9">
        <f t="shared" si="17"/>
        <v>0</v>
      </c>
    </row>
    <row r="81" spans="1:16" ht="18.75">
      <c r="A81" s="60"/>
      <c r="B81" s="56" t="s">
        <v>20</v>
      </c>
      <c r="C81" s="65" t="s">
        <v>16</v>
      </c>
      <c r="D81" s="1">
        <v>3.8912</v>
      </c>
      <c r="E81" s="1">
        <v>8.8634</v>
      </c>
      <c r="F81" s="5">
        <v>5.6582</v>
      </c>
      <c r="G81" s="5">
        <v>4.6828</v>
      </c>
      <c r="H81" s="5">
        <v>2.8737</v>
      </c>
      <c r="I81" s="5">
        <v>1.7109</v>
      </c>
      <c r="J81" s="5">
        <v>2.5768</v>
      </c>
      <c r="K81" s="5">
        <v>1.3875</v>
      </c>
      <c r="L81" s="5">
        <v>0.3523</v>
      </c>
      <c r="M81" s="5">
        <v>0.3982</v>
      </c>
      <c r="N81" s="5">
        <v>0.41074</v>
      </c>
      <c r="O81" s="5">
        <v>1.26675</v>
      </c>
      <c r="P81" s="8">
        <f t="shared" si="17"/>
        <v>34.072489999999995</v>
      </c>
    </row>
    <row r="82" spans="1:16" ht="18.75">
      <c r="A82" s="60"/>
      <c r="B82" s="58" t="s">
        <v>60</v>
      </c>
      <c r="C82" s="58" t="s">
        <v>18</v>
      </c>
      <c r="D82" s="2">
        <v>1860.246</v>
      </c>
      <c r="E82" s="2">
        <v>4849.355</v>
      </c>
      <c r="F82" s="41">
        <v>3919.505</v>
      </c>
      <c r="G82" s="41">
        <v>2578.008</v>
      </c>
      <c r="H82" s="41">
        <v>1337.763</v>
      </c>
      <c r="I82" s="41">
        <v>1094.851</v>
      </c>
      <c r="J82" s="41">
        <v>1959.109</v>
      </c>
      <c r="K82" s="41">
        <v>1248.171</v>
      </c>
      <c r="L82" s="41">
        <v>421.561</v>
      </c>
      <c r="M82" s="41">
        <v>452.133</v>
      </c>
      <c r="N82" s="41">
        <v>388.606</v>
      </c>
      <c r="O82" s="41">
        <v>1420.653</v>
      </c>
      <c r="P82" s="9">
        <f t="shared" si="17"/>
        <v>21529.961</v>
      </c>
    </row>
    <row r="83" spans="1:16" ht="18.75">
      <c r="A83" s="53" t="s">
        <v>23</v>
      </c>
      <c r="B83" s="486" t="s">
        <v>114</v>
      </c>
      <c r="C83" s="65" t="s">
        <v>16</v>
      </c>
      <c r="D83" s="1">
        <f>+D73+D75+D77+D79+D81</f>
        <v>4.74496</v>
      </c>
      <c r="E83" s="1">
        <f aca="true" t="shared" si="18" ref="E83:G84">+E73+E75+E77+E79+E81</f>
        <v>9.4704</v>
      </c>
      <c r="F83" s="5">
        <f>+F73+F75+F77+F79+F81</f>
        <v>6.016</v>
      </c>
      <c r="G83" s="5">
        <f t="shared" si="18"/>
        <v>5.2479000000000005</v>
      </c>
      <c r="H83" s="5">
        <f aca="true" t="shared" si="19" ref="H83:O84">+H73+H75+H77+H79+H81</f>
        <v>4.2534</v>
      </c>
      <c r="I83" s="5">
        <f t="shared" si="19"/>
        <v>3.4407</v>
      </c>
      <c r="J83" s="5">
        <f>+J73+J75+J77+J79+J81</f>
        <v>4.9594000000000005</v>
      </c>
      <c r="K83" s="5">
        <f t="shared" si="19"/>
        <v>2.7489999999999997</v>
      </c>
      <c r="L83" s="5">
        <f t="shared" si="19"/>
        <v>1.2214</v>
      </c>
      <c r="M83" s="5">
        <f t="shared" si="19"/>
        <v>1.8496800000000002</v>
      </c>
      <c r="N83" s="5">
        <f t="shared" si="19"/>
        <v>2.22034</v>
      </c>
      <c r="O83" s="5">
        <f t="shared" si="19"/>
        <v>2.38905</v>
      </c>
      <c r="P83" s="8">
        <f t="shared" si="17"/>
        <v>48.56223000000001</v>
      </c>
    </row>
    <row r="84" spans="1:16" ht="18.75">
      <c r="A84" s="59"/>
      <c r="B84" s="487"/>
      <c r="C84" s="58" t="s">
        <v>18</v>
      </c>
      <c r="D84" s="2">
        <f>+D74+D76+D78+D80+D82</f>
        <v>2760.117</v>
      </c>
      <c r="E84" s="2">
        <f t="shared" si="18"/>
        <v>5639.295999999999</v>
      </c>
      <c r="F84" s="41">
        <f>+F74+F76+F78+F80+F82</f>
        <v>4539.975</v>
      </c>
      <c r="G84" s="41">
        <f t="shared" si="18"/>
        <v>3315.984</v>
      </c>
      <c r="H84" s="41">
        <f t="shared" si="19"/>
        <v>2327.7169999999996</v>
      </c>
      <c r="I84" s="41">
        <f t="shared" si="19"/>
        <v>2264.102</v>
      </c>
      <c r="J84" s="41">
        <f>+J74+J76+J78+J80+J82</f>
        <v>3821.809</v>
      </c>
      <c r="K84" s="41">
        <f t="shared" si="19"/>
        <v>3092.081</v>
      </c>
      <c r="L84" s="41">
        <f t="shared" si="19"/>
        <v>1572.895</v>
      </c>
      <c r="M84" s="41">
        <f t="shared" si="19"/>
        <v>2658.5209999999997</v>
      </c>
      <c r="N84" s="41">
        <f t="shared" si="19"/>
        <v>2763.067</v>
      </c>
      <c r="O84" s="41">
        <f t="shared" si="19"/>
        <v>2911.115</v>
      </c>
      <c r="P84" s="9">
        <f t="shared" si="17"/>
        <v>37666.679</v>
      </c>
    </row>
    <row r="85" spans="1:16" ht="18.75">
      <c r="A85" s="482" t="s">
        <v>118</v>
      </c>
      <c r="B85" s="483"/>
      <c r="C85" s="65" t="s">
        <v>16</v>
      </c>
      <c r="D85" s="1">
        <v>0.51</v>
      </c>
      <c r="E85" s="1">
        <v>0.1865</v>
      </c>
      <c r="F85" s="5">
        <v>0.0232</v>
      </c>
      <c r="G85" s="5">
        <v>0.0062</v>
      </c>
      <c r="H85" s="5">
        <v>1.3769</v>
      </c>
      <c r="I85" s="5">
        <v>3.3281</v>
      </c>
      <c r="J85" s="5">
        <v>7.5223</v>
      </c>
      <c r="K85" s="5">
        <v>6.9019</v>
      </c>
      <c r="L85" s="5">
        <v>2.7553</v>
      </c>
      <c r="M85" s="5">
        <v>3.1577</v>
      </c>
      <c r="N85" s="5">
        <v>3.346</v>
      </c>
      <c r="O85" s="5">
        <v>7.0954</v>
      </c>
      <c r="P85" s="8">
        <f t="shared" si="17"/>
        <v>36.2095</v>
      </c>
    </row>
    <row r="86" spans="1:16" ht="18.75">
      <c r="A86" s="484"/>
      <c r="B86" s="485"/>
      <c r="C86" s="58" t="s">
        <v>18</v>
      </c>
      <c r="D86" s="2">
        <v>189.385</v>
      </c>
      <c r="E86" s="2">
        <v>128.128</v>
      </c>
      <c r="F86" s="41">
        <v>21.307</v>
      </c>
      <c r="G86" s="41">
        <v>5.313</v>
      </c>
      <c r="H86" s="41">
        <v>1246.687</v>
      </c>
      <c r="I86" s="41">
        <v>2161.737</v>
      </c>
      <c r="J86" s="41">
        <v>5368.82</v>
      </c>
      <c r="K86" s="41">
        <v>5739.56</v>
      </c>
      <c r="L86" s="41">
        <v>2534.564</v>
      </c>
      <c r="M86" s="41">
        <v>3355.015</v>
      </c>
      <c r="N86" s="41">
        <v>2747.458</v>
      </c>
      <c r="O86" s="41">
        <v>3746.617</v>
      </c>
      <c r="P86" s="9">
        <f t="shared" si="17"/>
        <v>27244.591</v>
      </c>
    </row>
    <row r="87" spans="1:16" ht="18.75">
      <c r="A87" s="482" t="s">
        <v>61</v>
      </c>
      <c r="B87" s="483"/>
      <c r="C87" s="65" t="s">
        <v>16</v>
      </c>
      <c r="D87" s="1"/>
      <c r="E87" s="1">
        <v>0.01</v>
      </c>
      <c r="F87" s="5">
        <v>0.199</v>
      </c>
      <c r="G87" s="5">
        <v>0.02</v>
      </c>
      <c r="H87" s="5">
        <v>0.237</v>
      </c>
      <c r="I87" s="5">
        <v>0.04</v>
      </c>
      <c r="J87" s="5">
        <v>0.01</v>
      </c>
      <c r="K87" s="5"/>
      <c r="L87" s="5"/>
      <c r="M87" s="5">
        <v>0.03</v>
      </c>
      <c r="N87" s="5">
        <v>0.1057</v>
      </c>
      <c r="O87" s="5">
        <v>0.1</v>
      </c>
      <c r="P87" s="8">
        <f t="shared" si="17"/>
        <v>0.7517</v>
      </c>
    </row>
    <row r="88" spans="1:16" ht="18.75">
      <c r="A88" s="484"/>
      <c r="B88" s="485"/>
      <c r="C88" s="58" t="s">
        <v>18</v>
      </c>
      <c r="D88" s="2"/>
      <c r="E88" s="2">
        <v>4.2</v>
      </c>
      <c r="F88" s="41">
        <v>73.878</v>
      </c>
      <c r="G88" s="41">
        <v>8.295</v>
      </c>
      <c r="H88" s="41">
        <v>56.223</v>
      </c>
      <c r="I88" s="41">
        <v>12.6</v>
      </c>
      <c r="J88" s="41">
        <v>4.2</v>
      </c>
      <c r="K88" s="41"/>
      <c r="L88" s="41"/>
      <c r="M88" s="41">
        <v>9.45</v>
      </c>
      <c r="N88" s="41">
        <v>61.425</v>
      </c>
      <c r="O88" s="41">
        <v>31.5</v>
      </c>
      <c r="P88" s="9">
        <f t="shared" si="17"/>
        <v>261.77099999999996</v>
      </c>
    </row>
    <row r="89" spans="1:16" ht="18.75">
      <c r="A89" s="482" t="s">
        <v>147</v>
      </c>
      <c r="B89" s="483"/>
      <c r="C89" s="65" t="s">
        <v>16</v>
      </c>
      <c r="D89" s="1"/>
      <c r="E89" s="1"/>
      <c r="F89" s="5"/>
      <c r="G89" s="5"/>
      <c r="H89" s="5"/>
      <c r="I89" s="5"/>
      <c r="J89" s="5"/>
      <c r="K89" s="5"/>
      <c r="L89" s="5"/>
      <c r="M89" s="5"/>
      <c r="N89" s="5"/>
      <c r="O89" s="5"/>
      <c r="P89" s="8">
        <f t="shared" si="17"/>
        <v>0</v>
      </c>
    </row>
    <row r="90" spans="1:16" ht="18.75">
      <c r="A90" s="484"/>
      <c r="B90" s="485"/>
      <c r="C90" s="58" t="s">
        <v>18</v>
      </c>
      <c r="D90" s="2"/>
      <c r="E90" s="2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9">
        <f t="shared" si="17"/>
        <v>0</v>
      </c>
    </row>
    <row r="91" spans="1:16" ht="18.75">
      <c r="A91" s="482" t="s">
        <v>120</v>
      </c>
      <c r="B91" s="483"/>
      <c r="C91" s="65" t="s">
        <v>16</v>
      </c>
      <c r="D91" s="1"/>
      <c r="E91" s="1"/>
      <c r="F91" s="5">
        <v>0.0009</v>
      </c>
      <c r="G91" s="5"/>
      <c r="H91" s="5"/>
      <c r="I91" s="5"/>
      <c r="J91" s="5"/>
      <c r="K91" s="5"/>
      <c r="L91" s="5"/>
      <c r="M91" s="5"/>
      <c r="N91" s="5"/>
      <c r="O91" s="5">
        <v>0.0563</v>
      </c>
      <c r="P91" s="8">
        <f t="shared" si="17"/>
        <v>0.0572</v>
      </c>
    </row>
    <row r="92" spans="1:16" ht="18.75">
      <c r="A92" s="484"/>
      <c r="B92" s="485"/>
      <c r="C92" s="58" t="s">
        <v>18</v>
      </c>
      <c r="D92" s="2"/>
      <c r="E92" s="2"/>
      <c r="F92" s="41">
        <v>4.064</v>
      </c>
      <c r="G92" s="41"/>
      <c r="H92" s="41"/>
      <c r="I92" s="41"/>
      <c r="J92" s="41"/>
      <c r="K92" s="41"/>
      <c r="L92" s="41"/>
      <c r="M92" s="41"/>
      <c r="N92" s="41"/>
      <c r="O92" s="41">
        <v>121.496</v>
      </c>
      <c r="P92" s="9">
        <f t="shared" si="17"/>
        <v>125.56</v>
      </c>
    </row>
    <row r="93" spans="1:16" ht="18.75">
      <c r="A93" s="482" t="s">
        <v>63</v>
      </c>
      <c r="B93" s="483"/>
      <c r="C93" s="65" t="s">
        <v>16</v>
      </c>
      <c r="D93" s="1"/>
      <c r="E93" s="1"/>
      <c r="F93" s="5">
        <v>0.119</v>
      </c>
      <c r="G93" s="5">
        <v>0.112</v>
      </c>
      <c r="H93" s="5"/>
      <c r="I93" s="5"/>
      <c r="J93" s="5"/>
      <c r="K93" s="5"/>
      <c r="L93" s="5"/>
      <c r="M93" s="5"/>
      <c r="N93" s="5"/>
      <c r="O93" s="5">
        <v>0.679</v>
      </c>
      <c r="P93" s="8">
        <f t="shared" si="17"/>
        <v>0.91</v>
      </c>
    </row>
    <row r="94" spans="1:16" ht="18.75">
      <c r="A94" s="484"/>
      <c r="B94" s="485"/>
      <c r="C94" s="58" t="s">
        <v>18</v>
      </c>
      <c r="D94" s="2"/>
      <c r="E94" s="2"/>
      <c r="F94" s="41">
        <v>79.014</v>
      </c>
      <c r="G94" s="41">
        <v>70.781</v>
      </c>
      <c r="H94" s="41"/>
      <c r="I94" s="41"/>
      <c r="J94" s="41"/>
      <c r="K94" s="41"/>
      <c r="L94" s="41"/>
      <c r="M94" s="41"/>
      <c r="N94" s="41"/>
      <c r="O94" s="41">
        <v>415.863</v>
      </c>
      <c r="P94" s="9">
        <f t="shared" si="17"/>
        <v>565.658</v>
      </c>
    </row>
    <row r="95" spans="1:16" ht="18.75">
      <c r="A95" s="482" t="s">
        <v>121</v>
      </c>
      <c r="B95" s="483"/>
      <c r="C95" s="65" t="s">
        <v>16</v>
      </c>
      <c r="D95" s="1">
        <v>0.0643</v>
      </c>
      <c r="E95" s="1">
        <v>0.0666</v>
      </c>
      <c r="F95" s="5">
        <v>0.0368</v>
      </c>
      <c r="G95" s="5">
        <v>0.1026</v>
      </c>
      <c r="H95" s="5">
        <v>0.3236</v>
      </c>
      <c r="I95" s="5">
        <v>1.1256</v>
      </c>
      <c r="J95" s="5">
        <v>0.5779</v>
      </c>
      <c r="K95" s="5">
        <v>0.2712</v>
      </c>
      <c r="L95" s="5">
        <v>0.4548</v>
      </c>
      <c r="M95" s="5">
        <v>0.3661</v>
      </c>
      <c r="N95" s="5"/>
      <c r="O95" s="5"/>
      <c r="P95" s="8">
        <f t="shared" si="17"/>
        <v>3.3895</v>
      </c>
    </row>
    <row r="96" spans="1:16" ht="18.75">
      <c r="A96" s="484"/>
      <c r="B96" s="485"/>
      <c r="C96" s="58" t="s">
        <v>18</v>
      </c>
      <c r="D96" s="2">
        <v>40.726</v>
      </c>
      <c r="E96" s="2">
        <v>37.377</v>
      </c>
      <c r="F96" s="41">
        <v>34.172</v>
      </c>
      <c r="G96" s="41">
        <v>68.437</v>
      </c>
      <c r="H96" s="41">
        <v>147.157</v>
      </c>
      <c r="I96" s="41">
        <v>938.229</v>
      </c>
      <c r="J96" s="41">
        <v>805.051</v>
      </c>
      <c r="K96" s="41">
        <v>424.848</v>
      </c>
      <c r="L96" s="41">
        <v>639.768</v>
      </c>
      <c r="M96" s="41">
        <v>457.096</v>
      </c>
      <c r="N96" s="41"/>
      <c r="O96" s="41"/>
      <c r="P96" s="9">
        <f t="shared" si="17"/>
        <v>3592.861</v>
      </c>
    </row>
    <row r="97" spans="1:16" ht="18.75">
      <c r="A97" s="482" t="s">
        <v>64</v>
      </c>
      <c r="B97" s="483"/>
      <c r="C97" s="65" t="s">
        <v>16</v>
      </c>
      <c r="D97" s="1">
        <v>11.6749</v>
      </c>
      <c r="E97" s="1">
        <v>22.1591</v>
      </c>
      <c r="F97" s="5">
        <v>21.3252</v>
      </c>
      <c r="G97" s="5">
        <v>22.7849</v>
      </c>
      <c r="H97" s="5">
        <v>44.50748</v>
      </c>
      <c r="I97" s="5">
        <v>7.209</v>
      </c>
      <c r="J97" s="5">
        <v>21.9597</v>
      </c>
      <c r="K97" s="5">
        <v>7.1077</v>
      </c>
      <c r="L97" s="5">
        <v>3.5923</v>
      </c>
      <c r="M97" s="5">
        <v>3.26726</v>
      </c>
      <c r="N97" s="5">
        <v>6.1896</v>
      </c>
      <c r="O97" s="5">
        <v>6.2254</v>
      </c>
      <c r="P97" s="8">
        <f t="shared" si="17"/>
        <v>178.00253999999998</v>
      </c>
    </row>
    <row r="98" spans="1:16" ht="18.75">
      <c r="A98" s="484"/>
      <c r="B98" s="485"/>
      <c r="C98" s="58" t="s">
        <v>18</v>
      </c>
      <c r="D98" s="2">
        <v>3091.116</v>
      </c>
      <c r="E98" s="2">
        <v>4284.884</v>
      </c>
      <c r="F98" s="41">
        <v>4185.175</v>
      </c>
      <c r="G98" s="41">
        <v>7629.443</v>
      </c>
      <c r="H98" s="41">
        <v>12893.902</v>
      </c>
      <c r="I98" s="41">
        <v>2043.626</v>
      </c>
      <c r="J98" s="41">
        <v>2206.926</v>
      </c>
      <c r="K98" s="41">
        <v>1205.293</v>
      </c>
      <c r="L98" s="41">
        <v>900.853</v>
      </c>
      <c r="M98" s="41">
        <v>1539.661</v>
      </c>
      <c r="N98" s="41">
        <v>2033.536</v>
      </c>
      <c r="O98" s="41">
        <v>1921.663</v>
      </c>
      <c r="P98" s="9">
        <f t="shared" si="17"/>
        <v>43936.077999999994</v>
      </c>
    </row>
    <row r="99" spans="1:16" ht="18.75">
      <c r="A99" s="490" t="s">
        <v>65</v>
      </c>
      <c r="B99" s="491"/>
      <c r="C99" s="65" t="s">
        <v>16</v>
      </c>
      <c r="D99" s="1">
        <f>+D8+D10+D22+D28+D36+D38+D40+D42+D44+D46+D48+D50+D52+D58+D71+D83+D85+D87+D89+D91+D93+D95+D97</f>
        <v>149.10091000000003</v>
      </c>
      <c r="E99" s="1">
        <f aca="true" t="shared" si="20" ref="E99:G100">+E8+E10+E22+E28+E36+E38+E40+E42+E44+E46+E48+E50+E52+E58+E71+E83+E85+E87+E89+E91+E93+E95+E97</f>
        <v>64.5562</v>
      </c>
      <c r="F99" s="5">
        <f t="shared" si="20"/>
        <v>30.244099999999996</v>
      </c>
      <c r="G99" s="5">
        <f t="shared" si="20"/>
        <v>29.1788</v>
      </c>
      <c r="H99" s="5">
        <f aca="true" t="shared" si="21" ref="H99:K100">+H8+H10+H22+H28+H36+H38+H40+H42+H44+H46+H48+H50+H52+H58+H71+H83+H85+H87+H89+H91+H93+H95+H97</f>
        <v>110.13558</v>
      </c>
      <c r="I99" s="5">
        <f t="shared" si="21"/>
        <v>332.41100000000006</v>
      </c>
      <c r="J99" s="5">
        <f t="shared" si="21"/>
        <v>511.1075</v>
      </c>
      <c r="K99" s="5">
        <f t="shared" si="21"/>
        <v>121.00739999999998</v>
      </c>
      <c r="L99" s="5">
        <f aca="true" t="shared" si="22" ref="L99:N100">+L8+L10+L22+L28+L36+L38+L40+L42+L44+L46+L48+L50+L52+L58+L71+L83+L85+L87+L89+L91+L93+L95+L97</f>
        <v>75.43440000000001</v>
      </c>
      <c r="M99" s="5">
        <f t="shared" si="22"/>
        <v>571.7770399999999</v>
      </c>
      <c r="N99" s="5">
        <f t="shared" si="22"/>
        <v>712.4585199999999</v>
      </c>
      <c r="O99" s="5">
        <f>+O8+O10+O22+O28+O36+O38+O40+O42+O44+O46+O48+O50+O52+O58+O71+O83+O85+O87+O89+O91+O93+O95+O97</f>
        <v>168.45155000000003</v>
      </c>
      <c r="P99" s="8">
        <f t="shared" si="17"/>
        <v>2875.8630000000003</v>
      </c>
    </row>
    <row r="100" spans="1:16" ht="18.75">
      <c r="A100" s="492"/>
      <c r="B100" s="493"/>
      <c r="C100" s="58" t="s">
        <v>18</v>
      </c>
      <c r="D100" s="2">
        <f>+D9+D11+D23+D29+D37+D39+D41+D43+D45+D47+D49+D51+D53+D59+D72+D84+D86+D88+D90+D92+D94+D96+D98</f>
        <v>53518.59900000001</v>
      </c>
      <c r="E100" s="2">
        <f t="shared" si="20"/>
        <v>25107.887000000002</v>
      </c>
      <c r="F100" s="41">
        <f t="shared" si="20"/>
        <v>10180.572</v>
      </c>
      <c r="G100" s="41">
        <f t="shared" si="20"/>
        <v>11766.244</v>
      </c>
      <c r="H100" s="41">
        <f t="shared" si="21"/>
        <v>44047.312</v>
      </c>
      <c r="I100" s="41">
        <f t="shared" si="21"/>
        <v>86857.09100000001</v>
      </c>
      <c r="J100" s="41">
        <f t="shared" si="21"/>
        <v>118416.08</v>
      </c>
      <c r="K100" s="41">
        <f t="shared" si="21"/>
        <v>32431.755</v>
      </c>
      <c r="L100" s="41">
        <f t="shared" si="22"/>
        <v>12840.831</v>
      </c>
      <c r="M100" s="41">
        <f t="shared" si="22"/>
        <v>235045.90300000002</v>
      </c>
      <c r="N100" s="41">
        <f t="shared" si="22"/>
        <v>356859.90299999993</v>
      </c>
      <c r="O100" s="41">
        <f>+O9+O11+O23+O29+O37+O39+O41+O43+O45+O47+O49+O51+O53+O59+O72+O84+O86+O88+O90+O92+O94+O96+O98</f>
        <v>87679.914</v>
      </c>
      <c r="P100" s="9">
        <f t="shared" si="17"/>
        <v>1074752.091</v>
      </c>
    </row>
    <row r="101" spans="1:16" ht="18.75">
      <c r="A101" s="53" t="s">
        <v>0</v>
      </c>
      <c r="B101" s="488" t="s">
        <v>134</v>
      </c>
      <c r="C101" s="65" t="s">
        <v>16</v>
      </c>
      <c r="D101" s="1"/>
      <c r="E101" s="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>
        <f t="shared" si="17"/>
        <v>0</v>
      </c>
    </row>
    <row r="102" spans="1:16" ht="18.75">
      <c r="A102" s="53" t="s">
        <v>0</v>
      </c>
      <c r="B102" s="489"/>
      <c r="C102" s="58" t="s">
        <v>18</v>
      </c>
      <c r="D102" s="2"/>
      <c r="E102" s="2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9">
        <f t="shared" si="17"/>
        <v>0</v>
      </c>
    </row>
    <row r="103" spans="1:16" ht="18.75">
      <c r="A103" s="53" t="s">
        <v>66</v>
      </c>
      <c r="B103" s="488" t="s">
        <v>123</v>
      </c>
      <c r="C103" s="65" t="s">
        <v>16</v>
      </c>
      <c r="D103" s="1">
        <v>13.8311</v>
      </c>
      <c r="E103" s="1">
        <v>2.1341</v>
      </c>
      <c r="F103" s="5">
        <v>0.6871</v>
      </c>
      <c r="G103" s="5">
        <v>1.2215</v>
      </c>
      <c r="H103" s="5">
        <v>23.5033</v>
      </c>
      <c r="I103" s="5">
        <v>50.56678</v>
      </c>
      <c r="J103" s="5">
        <v>98.37177</v>
      </c>
      <c r="K103" s="5">
        <v>32.7581</v>
      </c>
      <c r="L103" s="5">
        <v>0.9214</v>
      </c>
      <c r="M103" s="5">
        <v>1.1444</v>
      </c>
      <c r="N103" s="5">
        <v>1.8189</v>
      </c>
      <c r="O103" s="5">
        <v>5.895</v>
      </c>
      <c r="P103" s="8">
        <f t="shared" si="17"/>
        <v>232.85345000000004</v>
      </c>
    </row>
    <row r="104" spans="1:16" ht="18.75">
      <c r="A104" s="53" t="s">
        <v>0</v>
      </c>
      <c r="B104" s="489"/>
      <c r="C104" s="58" t="s">
        <v>18</v>
      </c>
      <c r="D104" s="2">
        <v>6026.309</v>
      </c>
      <c r="E104" s="2">
        <v>1432.888</v>
      </c>
      <c r="F104" s="41">
        <v>546.231</v>
      </c>
      <c r="G104" s="41">
        <v>832.378</v>
      </c>
      <c r="H104" s="41">
        <v>11381.045</v>
      </c>
      <c r="I104" s="41">
        <v>30972.874</v>
      </c>
      <c r="J104" s="41">
        <v>53197.189</v>
      </c>
      <c r="K104" s="41">
        <v>19678.976</v>
      </c>
      <c r="L104" s="41">
        <v>687.852</v>
      </c>
      <c r="M104" s="41">
        <v>893.088</v>
      </c>
      <c r="N104" s="41">
        <v>1658.547</v>
      </c>
      <c r="O104" s="41">
        <v>4889.06</v>
      </c>
      <c r="P104" s="9">
        <f t="shared" si="17"/>
        <v>132196.437</v>
      </c>
    </row>
    <row r="105" spans="1:16" ht="18.75">
      <c r="A105" s="53" t="s">
        <v>0</v>
      </c>
      <c r="B105" s="488" t="s">
        <v>148</v>
      </c>
      <c r="C105" s="65" t="s">
        <v>16</v>
      </c>
      <c r="D105" s="1">
        <v>1.1684</v>
      </c>
      <c r="E105" s="1"/>
      <c r="F105" s="5"/>
      <c r="G105" s="5"/>
      <c r="H105" s="5">
        <v>0.0454</v>
      </c>
      <c r="I105" s="5">
        <v>0.1939</v>
      </c>
      <c r="J105" s="5">
        <v>2.1524</v>
      </c>
      <c r="K105" s="5">
        <v>2.1995</v>
      </c>
      <c r="L105" s="5">
        <v>1.062</v>
      </c>
      <c r="M105" s="5">
        <v>0.4176</v>
      </c>
      <c r="N105" s="5">
        <v>0.2357</v>
      </c>
      <c r="O105" s="5">
        <v>3.84094</v>
      </c>
      <c r="P105" s="8">
        <f aca="true" t="shared" si="23" ref="P105:P136">SUM(D105:O105)</f>
        <v>11.315840000000001</v>
      </c>
    </row>
    <row r="106" spans="1:16" ht="18.75">
      <c r="A106" s="60"/>
      <c r="B106" s="489"/>
      <c r="C106" s="58" t="s">
        <v>18</v>
      </c>
      <c r="D106" s="2">
        <v>436.74</v>
      </c>
      <c r="E106" s="2"/>
      <c r="F106" s="41"/>
      <c r="G106" s="41"/>
      <c r="H106" s="41">
        <v>40.139</v>
      </c>
      <c r="I106" s="41">
        <v>102.567</v>
      </c>
      <c r="J106" s="41">
        <v>833.712</v>
      </c>
      <c r="K106" s="41">
        <v>773.823</v>
      </c>
      <c r="L106" s="41">
        <v>290.732</v>
      </c>
      <c r="M106" s="41">
        <v>139.358</v>
      </c>
      <c r="N106" s="41">
        <v>124.866</v>
      </c>
      <c r="O106" s="41">
        <v>1184.299</v>
      </c>
      <c r="P106" s="9">
        <f t="shared" si="23"/>
        <v>3926.236</v>
      </c>
    </row>
    <row r="107" spans="1:16" ht="18.75">
      <c r="A107" s="53" t="s">
        <v>67</v>
      </c>
      <c r="B107" s="488" t="s">
        <v>149</v>
      </c>
      <c r="C107" s="65" t="s">
        <v>16</v>
      </c>
      <c r="D107" s="1"/>
      <c r="E107" s="1"/>
      <c r="F107" s="5"/>
      <c r="G107" s="5">
        <v>0.002</v>
      </c>
      <c r="H107" s="5"/>
      <c r="I107" s="5">
        <v>0.01</v>
      </c>
      <c r="J107" s="5"/>
      <c r="K107" s="5"/>
      <c r="L107" s="5">
        <v>0.005</v>
      </c>
      <c r="M107" s="5">
        <v>0.004</v>
      </c>
      <c r="N107" s="5">
        <v>0.002</v>
      </c>
      <c r="O107" s="5">
        <v>0.005</v>
      </c>
      <c r="P107" s="8">
        <f t="shared" si="23"/>
        <v>0.028</v>
      </c>
    </row>
    <row r="108" spans="1:16" ht="18.75">
      <c r="A108" s="60"/>
      <c r="B108" s="489"/>
      <c r="C108" s="58" t="s">
        <v>18</v>
      </c>
      <c r="D108" s="2"/>
      <c r="E108" s="2"/>
      <c r="F108" s="41"/>
      <c r="G108" s="41">
        <v>1.68</v>
      </c>
      <c r="H108" s="41"/>
      <c r="I108" s="41">
        <v>30.135</v>
      </c>
      <c r="J108" s="41"/>
      <c r="K108" s="41"/>
      <c r="L108" s="41">
        <v>17.325</v>
      </c>
      <c r="M108" s="41">
        <v>13.86</v>
      </c>
      <c r="N108" s="41">
        <v>6.93</v>
      </c>
      <c r="O108" s="41">
        <v>18.375</v>
      </c>
      <c r="P108" s="9">
        <f t="shared" si="23"/>
        <v>88.305</v>
      </c>
    </row>
    <row r="109" spans="1:16" ht="18.75">
      <c r="A109" s="60"/>
      <c r="B109" s="488" t="s">
        <v>150</v>
      </c>
      <c r="C109" s="65" t="s">
        <v>16</v>
      </c>
      <c r="D109" s="1">
        <v>0.0799</v>
      </c>
      <c r="E109" s="1">
        <v>0.2833</v>
      </c>
      <c r="F109" s="5">
        <v>0.4459</v>
      </c>
      <c r="G109" s="5">
        <v>0.2082</v>
      </c>
      <c r="H109" s="5">
        <v>0.3693</v>
      </c>
      <c r="I109" s="5">
        <v>0.193</v>
      </c>
      <c r="J109" s="5">
        <v>1.9493</v>
      </c>
      <c r="K109" s="5">
        <v>2.3049</v>
      </c>
      <c r="L109" s="5">
        <v>0.069</v>
      </c>
      <c r="M109" s="5">
        <v>0.0191</v>
      </c>
      <c r="N109" s="5">
        <v>0.1072</v>
      </c>
      <c r="O109" s="5">
        <v>0.09</v>
      </c>
      <c r="P109" s="8">
        <f t="shared" si="23"/>
        <v>6.1190999999999995</v>
      </c>
    </row>
    <row r="110" spans="1:16" ht="18.75">
      <c r="A110" s="60"/>
      <c r="B110" s="489"/>
      <c r="C110" s="58" t="s">
        <v>18</v>
      </c>
      <c r="D110" s="2">
        <v>70.268</v>
      </c>
      <c r="E110" s="2">
        <v>242.563</v>
      </c>
      <c r="F110" s="41">
        <v>534.647</v>
      </c>
      <c r="G110" s="41">
        <v>240.914</v>
      </c>
      <c r="H110" s="41">
        <v>278.557</v>
      </c>
      <c r="I110" s="41">
        <v>195.323</v>
      </c>
      <c r="J110" s="41">
        <v>1786.768</v>
      </c>
      <c r="K110" s="41">
        <v>1303.193</v>
      </c>
      <c r="L110" s="41">
        <v>26.587</v>
      </c>
      <c r="M110" s="41">
        <v>5.773</v>
      </c>
      <c r="N110" s="41">
        <v>29.476</v>
      </c>
      <c r="O110" s="41">
        <v>56.912</v>
      </c>
      <c r="P110" s="9">
        <f t="shared" si="23"/>
        <v>4770.981000000001</v>
      </c>
    </row>
    <row r="111" spans="1:16" ht="18.75">
      <c r="A111" s="53" t="s">
        <v>68</v>
      </c>
      <c r="B111" s="488" t="s">
        <v>127</v>
      </c>
      <c r="C111" s="65" t="s">
        <v>16</v>
      </c>
      <c r="D111" s="1"/>
      <c r="E111" s="1"/>
      <c r="F111" s="5">
        <v>705.39</v>
      </c>
      <c r="G111" s="5">
        <v>708.24</v>
      </c>
      <c r="H111" s="5">
        <v>55.2</v>
      </c>
      <c r="I111" s="5"/>
      <c r="J111" s="5"/>
      <c r="K111" s="5"/>
      <c r="L111" s="5"/>
      <c r="M111" s="5"/>
      <c r="N111" s="5"/>
      <c r="O111" s="5"/>
      <c r="P111" s="8">
        <f t="shared" si="23"/>
        <v>1468.8300000000002</v>
      </c>
    </row>
    <row r="112" spans="1:16" ht="18.75">
      <c r="A112" s="60"/>
      <c r="B112" s="489"/>
      <c r="C112" s="58" t="s">
        <v>18</v>
      </c>
      <c r="D112" s="2"/>
      <c r="E112" s="2"/>
      <c r="F112" s="41">
        <v>28496.42</v>
      </c>
      <c r="G112" s="41">
        <v>27625.681</v>
      </c>
      <c r="H112" s="41">
        <v>2472.562</v>
      </c>
      <c r="I112" s="41"/>
      <c r="J112" s="41"/>
      <c r="K112" s="41"/>
      <c r="L112" s="41"/>
      <c r="M112" s="41"/>
      <c r="N112" s="41"/>
      <c r="O112" s="41"/>
      <c r="P112" s="9">
        <f t="shared" si="23"/>
        <v>58594.66299999999</v>
      </c>
    </row>
    <row r="113" spans="1:16" ht="18.75">
      <c r="A113" s="60"/>
      <c r="B113" s="488" t="s">
        <v>128</v>
      </c>
      <c r="C113" s="65" t="s">
        <v>16</v>
      </c>
      <c r="D113" s="1"/>
      <c r="E113" s="1">
        <v>0.001</v>
      </c>
      <c r="F113" s="5">
        <v>0.005</v>
      </c>
      <c r="G113" s="5"/>
      <c r="H113" s="5"/>
      <c r="I113" s="5"/>
      <c r="J113" s="5"/>
      <c r="K113" s="5"/>
      <c r="L113" s="5">
        <v>0.001</v>
      </c>
      <c r="M113" s="5"/>
      <c r="N113" s="5"/>
      <c r="O113" s="5"/>
      <c r="P113" s="8">
        <f t="shared" si="23"/>
        <v>0.007</v>
      </c>
    </row>
    <row r="114" spans="1:16" ht="18.75">
      <c r="A114" s="60"/>
      <c r="B114" s="489"/>
      <c r="C114" s="58" t="s">
        <v>18</v>
      </c>
      <c r="D114" s="2"/>
      <c r="E114" s="2">
        <v>1.575</v>
      </c>
      <c r="F114" s="41">
        <v>3.413</v>
      </c>
      <c r="G114" s="41"/>
      <c r="H114" s="41"/>
      <c r="I114" s="41"/>
      <c r="J114" s="41"/>
      <c r="K114" s="41"/>
      <c r="L114" s="41">
        <v>0.315</v>
      </c>
      <c r="M114" s="41"/>
      <c r="N114" s="41"/>
      <c r="O114" s="41"/>
      <c r="P114" s="9">
        <f t="shared" si="23"/>
        <v>5.303</v>
      </c>
    </row>
    <row r="115" spans="1:16" ht="18.75">
      <c r="A115" s="53" t="s">
        <v>70</v>
      </c>
      <c r="B115" s="488" t="s">
        <v>137</v>
      </c>
      <c r="C115" s="65" t="s">
        <v>16</v>
      </c>
      <c r="D115" s="1"/>
      <c r="E115" s="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>
        <f t="shared" si="23"/>
        <v>0</v>
      </c>
    </row>
    <row r="116" spans="1:16" ht="18.75">
      <c r="A116" s="60"/>
      <c r="B116" s="489"/>
      <c r="C116" s="58" t="s">
        <v>18</v>
      </c>
      <c r="D116" s="2"/>
      <c r="E116" s="2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9">
        <f t="shared" si="23"/>
        <v>0</v>
      </c>
    </row>
    <row r="117" spans="1:16" ht="18.75">
      <c r="A117" s="60"/>
      <c r="B117" s="488" t="s">
        <v>72</v>
      </c>
      <c r="C117" s="65" t="s">
        <v>16</v>
      </c>
      <c r="D117" s="1"/>
      <c r="E117" s="1"/>
      <c r="F117" s="5"/>
      <c r="G117" s="5"/>
      <c r="H117" s="5">
        <v>0.2</v>
      </c>
      <c r="I117" s="5">
        <v>2.004</v>
      </c>
      <c r="J117" s="5">
        <v>3.803</v>
      </c>
      <c r="K117" s="5">
        <v>6.486</v>
      </c>
      <c r="L117" s="5">
        <v>1.455</v>
      </c>
      <c r="M117" s="5">
        <v>6.973</v>
      </c>
      <c r="N117" s="5">
        <v>5.967</v>
      </c>
      <c r="O117" s="5">
        <v>5.772</v>
      </c>
      <c r="P117" s="8">
        <f t="shared" si="23"/>
        <v>32.66</v>
      </c>
    </row>
    <row r="118" spans="1:16" ht="18.75">
      <c r="A118" s="60"/>
      <c r="B118" s="489"/>
      <c r="C118" s="58" t="s">
        <v>18</v>
      </c>
      <c r="D118" s="2"/>
      <c r="E118" s="2"/>
      <c r="F118" s="41"/>
      <c r="G118" s="41"/>
      <c r="H118" s="41">
        <v>224.438</v>
      </c>
      <c r="I118" s="41">
        <v>1069.048</v>
      </c>
      <c r="J118" s="41">
        <v>1767.067</v>
      </c>
      <c r="K118" s="41">
        <v>2588.934</v>
      </c>
      <c r="L118" s="41">
        <v>695.373</v>
      </c>
      <c r="M118" s="41">
        <v>2053.109</v>
      </c>
      <c r="N118" s="41">
        <v>772.139</v>
      </c>
      <c r="O118" s="41">
        <v>1529.473</v>
      </c>
      <c r="P118" s="9">
        <f t="shared" si="23"/>
        <v>10699.581</v>
      </c>
    </row>
    <row r="119" spans="1:16" ht="18.75">
      <c r="A119" s="53" t="s">
        <v>23</v>
      </c>
      <c r="B119" s="488" t="s">
        <v>130</v>
      </c>
      <c r="C119" s="65" t="s">
        <v>16</v>
      </c>
      <c r="D119" s="1">
        <v>0.4023</v>
      </c>
      <c r="E119" s="1">
        <v>0.1435</v>
      </c>
      <c r="F119" s="5">
        <v>0.0395</v>
      </c>
      <c r="G119" s="5">
        <v>0.1026</v>
      </c>
      <c r="H119" s="5">
        <v>0.3604</v>
      </c>
      <c r="I119" s="5">
        <v>0.6129</v>
      </c>
      <c r="J119" s="5">
        <v>156.5583</v>
      </c>
      <c r="K119" s="5">
        <v>91.745</v>
      </c>
      <c r="L119" s="5">
        <v>0.043</v>
      </c>
      <c r="M119" s="5">
        <v>0.011</v>
      </c>
      <c r="N119" s="5">
        <v>0.1183</v>
      </c>
      <c r="O119" s="5">
        <v>0.6795</v>
      </c>
      <c r="P119" s="8">
        <f t="shared" si="23"/>
        <v>250.8163</v>
      </c>
    </row>
    <row r="120" spans="1:16" ht="18.75">
      <c r="A120" s="60"/>
      <c r="B120" s="489"/>
      <c r="C120" s="58" t="s">
        <v>18</v>
      </c>
      <c r="D120" s="2">
        <v>118.577</v>
      </c>
      <c r="E120" s="2">
        <v>62.267</v>
      </c>
      <c r="F120" s="41">
        <v>21.966</v>
      </c>
      <c r="G120" s="41">
        <v>55.651</v>
      </c>
      <c r="H120" s="41">
        <v>203.856</v>
      </c>
      <c r="I120" s="41">
        <v>440.943</v>
      </c>
      <c r="J120" s="41">
        <v>31508.565</v>
      </c>
      <c r="K120" s="41">
        <v>18022.144</v>
      </c>
      <c r="L120" s="41">
        <v>22.303</v>
      </c>
      <c r="M120" s="41">
        <v>5.943</v>
      </c>
      <c r="N120" s="41">
        <v>61.611</v>
      </c>
      <c r="O120" s="41">
        <v>300.116</v>
      </c>
      <c r="P120" s="9">
        <f t="shared" si="23"/>
        <v>50823.941999999995</v>
      </c>
    </row>
    <row r="121" spans="1:16" ht="18.75">
      <c r="A121" s="60"/>
      <c r="B121" s="56" t="s">
        <v>20</v>
      </c>
      <c r="C121" s="65" t="s">
        <v>16</v>
      </c>
      <c r="D121" s="1"/>
      <c r="E121" s="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>
        <f t="shared" si="23"/>
        <v>0</v>
      </c>
    </row>
    <row r="122" spans="1:16" ht="18.75">
      <c r="A122" s="60"/>
      <c r="B122" s="58" t="s">
        <v>73</v>
      </c>
      <c r="C122" s="58" t="s">
        <v>18</v>
      </c>
      <c r="D122" s="2"/>
      <c r="E122" s="2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9">
        <f t="shared" si="23"/>
        <v>0</v>
      </c>
    </row>
    <row r="123" spans="1:16" ht="18.75">
      <c r="A123" s="60"/>
      <c r="B123" s="486" t="s">
        <v>107</v>
      </c>
      <c r="C123" s="65" t="s">
        <v>16</v>
      </c>
      <c r="D123" s="1">
        <f>+D101+D103+D105+D107+D109+D111+D113+D115+D117+D119+D121</f>
        <v>15.4817</v>
      </c>
      <c r="E123" s="1">
        <f aca="true" t="shared" si="24" ref="E123:G124">+E101+E103+E105+E107+E109+E111+E113+E115+E117+E119+E121</f>
        <v>2.5619</v>
      </c>
      <c r="F123" s="5">
        <f>+F101+F103+F105+F107+F109+F111+F113+F115+F117+F119+F121</f>
        <v>706.5675</v>
      </c>
      <c r="G123" s="5">
        <f t="shared" si="24"/>
        <v>709.7743</v>
      </c>
      <c r="H123" s="5">
        <f aca="true" t="shared" si="25" ref="H123:O124">+H101+H103+H105+H107+H109+H111+H113+H115+H117+H119+H121</f>
        <v>79.6784</v>
      </c>
      <c r="I123" s="5">
        <f t="shared" si="25"/>
        <v>53.58058</v>
      </c>
      <c r="J123" s="5">
        <f>+J101+J103+J105+J107+J109+J111+J113+J115+J117+J119+J121</f>
        <v>262.83477</v>
      </c>
      <c r="K123" s="5">
        <f t="shared" si="25"/>
        <v>135.4935</v>
      </c>
      <c r="L123" s="97">
        <f t="shared" si="25"/>
        <v>3.5564</v>
      </c>
      <c r="M123" s="97">
        <f t="shared" si="25"/>
        <v>8.569099999999999</v>
      </c>
      <c r="N123" s="97">
        <f t="shared" si="25"/>
        <v>8.249099999999999</v>
      </c>
      <c r="O123" s="5">
        <f t="shared" si="25"/>
        <v>16.28244</v>
      </c>
      <c r="P123" s="8">
        <f t="shared" si="23"/>
        <v>2002.62969</v>
      </c>
    </row>
    <row r="124" spans="1:16" ht="18.75">
      <c r="A124" s="59"/>
      <c r="B124" s="487"/>
      <c r="C124" s="58" t="s">
        <v>18</v>
      </c>
      <c r="D124" s="2">
        <f>+D102+D104+D106+D108+D110+D112+D114+D116+D118+D120+D122</f>
        <v>6651.894</v>
      </c>
      <c r="E124" s="2">
        <f t="shared" si="24"/>
        <v>1739.2930000000001</v>
      </c>
      <c r="F124" s="41">
        <f>+F102+F104+F106+F108+F110+F112+F114+F116+F118+F120+F122</f>
        <v>29602.677</v>
      </c>
      <c r="G124" s="41">
        <f t="shared" si="24"/>
        <v>28756.304000000004</v>
      </c>
      <c r="H124" s="41">
        <f t="shared" si="25"/>
        <v>14600.597</v>
      </c>
      <c r="I124" s="41">
        <f t="shared" si="25"/>
        <v>32810.89</v>
      </c>
      <c r="J124" s="41">
        <f>+J102+J104+J106+J108+J110+J112+J114+J116+J118+J120+J122</f>
        <v>89093.30099999999</v>
      </c>
      <c r="K124" s="41">
        <f t="shared" si="25"/>
        <v>42367.07</v>
      </c>
      <c r="L124" s="41">
        <f t="shared" si="25"/>
        <v>1740.4870000000003</v>
      </c>
      <c r="M124" s="41">
        <f t="shared" si="25"/>
        <v>3111.131</v>
      </c>
      <c r="N124" s="41">
        <f t="shared" si="25"/>
        <v>2653.569</v>
      </c>
      <c r="O124" s="41">
        <f t="shared" si="25"/>
        <v>7978.235000000001</v>
      </c>
      <c r="P124" s="9">
        <f t="shared" si="23"/>
        <v>261105.44799999997</v>
      </c>
    </row>
    <row r="125" spans="1:16" ht="18.75">
      <c r="A125" s="53" t="s">
        <v>0</v>
      </c>
      <c r="B125" s="488" t="s">
        <v>74</v>
      </c>
      <c r="C125" s="65" t="s">
        <v>16</v>
      </c>
      <c r="D125" s="1"/>
      <c r="E125" s="1"/>
      <c r="F125" s="5"/>
      <c r="G125" s="5"/>
      <c r="H125" s="5"/>
      <c r="I125" s="5">
        <v>0.405</v>
      </c>
      <c r="J125" s="5"/>
      <c r="K125" s="5"/>
      <c r="L125" s="5"/>
      <c r="M125" s="5"/>
      <c r="N125" s="5"/>
      <c r="O125" s="5"/>
      <c r="P125" s="8">
        <f t="shared" si="23"/>
        <v>0.405</v>
      </c>
    </row>
    <row r="126" spans="1:16" ht="18.75">
      <c r="A126" s="53" t="s">
        <v>0</v>
      </c>
      <c r="B126" s="489"/>
      <c r="C126" s="58" t="s">
        <v>18</v>
      </c>
      <c r="D126" s="2"/>
      <c r="E126" s="2"/>
      <c r="F126" s="41"/>
      <c r="G126" s="41"/>
      <c r="H126" s="41"/>
      <c r="I126" s="41">
        <v>63.788</v>
      </c>
      <c r="J126" s="41"/>
      <c r="K126" s="41"/>
      <c r="L126" s="41"/>
      <c r="M126" s="41"/>
      <c r="N126" s="41"/>
      <c r="O126" s="41"/>
      <c r="P126" s="9">
        <f t="shared" si="23"/>
        <v>63.788</v>
      </c>
    </row>
    <row r="127" spans="1:16" ht="18.75">
      <c r="A127" s="53" t="s">
        <v>75</v>
      </c>
      <c r="B127" s="488" t="s">
        <v>76</v>
      </c>
      <c r="C127" s="65" t="s">
        <v>16</v>
      </c>
      <c r="D127" s="1">
        <v>2.404</v>
      </c>
      <c r="E127" s="1">
        <v>1.281</v>
      </c>
      <c r="F127" s="5">
        <v>7.457</v>
      </c>
      <c r="G127" s="5">
        <v>0.936</v>
      </c>
      <c r="H127" s="5"/>
      <c r="I127" s="5"/>
      <c r="J127" s="5"/>
      <c r="K127" s="5"/>
      <c r="L127" s="5"/>
      <c r="M127" s="5"/>
      <c r="N127" s="5"/>
      <c r="O127" s="5"/>
      <c r="P127" s="8">
        <f t="shared" si="23"/>
        <v>12.078</v>
      </c>
    </row>
    <row r="128" spans="1:16" ht="18.75">
      <c r="A128" s="60"/>
      <c r="B128" s="489"/>
      <c r="C128" s="58" t="s">
        <v>18</v>
      </c>
      <c r="D128" s="2">
        <v>344.351</v>
      </c>
      <c r="E128" s="2">
        <v>162.899</v>
      </c>
      <c r="F128" s="41">
        <v>1136.226</v>
      </c>
      <c r="G128" s="41">
        <v>113.631</v>
      </c>
      <c r="H128" s="41"/>
      <c r="I128" s="41"/>
      <c r="J128" s="41"/>
      <c r="K128" s="41"/>
      <c r="L128" s="41"/>
      <c r="M128" s="41"/>
      <c r="N128" s="41"/>
      <c r="O128" s="41"/>
      <c r="P128" s="9">
        <f t="shared" si="23"/>
        <v>1757.1070000000002</v>
      </c>
    </row>
    <row r="129" spans="1:16" ht="18.75">
      <c r="A129" s="53" t="s">
        <v>77</v>
      </c>
      <c r="B129" s="56" t="s">
        <v>20</v>
      </c>
      <c r="C129" s="56" t="s">
        <v>16</v>
      </c>
      <c r="D129" s="3">
        <v>0.8685</v>
      </c>
      <c r="E129" s="3">
        <v>20.8446</v>
      </c>
      <c r="F129" s="4">
        <v>69.4647</v>
      </c>
      <c r="G129" s="4">
        <v>64.3757</v>
      </c>
      <c r="H129" s="4">
        <v>47.5482</v>
      </c>
      <c r="I129" s="4">
        <v>0.0005</v>
      </c>
      <c r="J129" s="4">
        <v>0.0005</v>
      </c>
      <c r="K129" s="4"/>
      <c r="L129" s="4"/>
      <c r="M129" s="4"/>
      <c r="N129" s="4"/>
      <c r="O129" s="4"/>
      <c r="P129" s="13">
        <f t="shared" si="23"/>
        <v>203.10269999999997</v>
      </c>
    </row>
    <row r="130" spans="1:16" ht="18.75">
      <c r="A130" s="60"/>
      <c r="B130" s="56" t="s">
        <v>78</v>
      </c>
      <c r="C130" s="65" t="s">
        <v>79</v>
      </c>
      <c r="D130" s="1"/>
      <c r="E130" s="28"/>
      <c r="G130" s="5"/>
      <c r="H130" s="5"/>
      <c r="I130" s="5"/>
      <c r="J130" s="5"/>
      <c r="K130" s="5"/>
      <c r="L130" s="5"/>
      <c r="M130" s="5"/>
      <c r="N130" s="5"/>
      <c r="O130" s="5"/>
      <c r="P130" s="8">
        <f t="shared" si="23"/>
        <v>0</v>
      </c>
    </row>
    <row r="131" spans="1:16" ht="18.75">
      <c r="A131" s="53" t="s">
        <v>23</v>
      </c>
      <c r="B131" s="2"/>
      <c r="C131" s="58" t="s">
        <v>18</v>
      </c>
      <c r="D131" s="2">
        <v>532.772</v>
      </c>
      <c r="E131" s="27">
        <v>9192.273</v>
      </c>
      <c r="F131" s="100">
        <v>17660.199</v>
      </c>
      <c r="G131" s="41">
        <v>11149.647</v>
      </c>
      <c r="H131" s="111">
        <v>1312.271</v>
      </c>
      <c r="I131" s="41">
        <v>1.575</v>
      </c>
      <c r="J131" s="41">
        <v>1.575</v>
      </c>
      <c r="K131" s="41"/>
      <c r="L131" s="41"/>
      <c r="M131" s="41"/>
      <c r="N131" s="41"/>
      <c r="O131" s="41"/>
      <c r="P131" s="9">
        <f t="shared" si="23"/>
        <v>39850.312</v>
      </c>
    </row>
    <row r="132" spans="1:16" ht="18.75">
      <c r="A132" s="60"/>
      <c r="B132" s="66" t="s">
        <v>0</v>
      </c>
      <c r="C132" s="56" t="s">
        <v>16</v>
      </c>
      <c r="D132" s="3">
        <f>+D125+D127+D129</f>
        <v>3.2725</v>
      </c>
      <c r="E132" s="3">
        <f aca="true" t="shared" si="26" ref="E132:O132">+E125+E127+E129</f>
        <v>22.1256</v>
      </c>
      <c r="F132" s="4">
        <f>F125+F127+F129</f>
        <v>76.92169999999999</v>
      </c>
      <c r="G132" s="4">
        <f t="shared" si="26"/>
        <v>65.3117</v>
      </c>
      <c r="H132" s="4">
        <f t="shared" si="26"/>
        <v>47.5482</v>
      </c>
      <c r="I132" s="4">
        <f t="shared" si="26"/>
        <v>0.4055</v>
      </c>
      <c r="J132" s="4">
        <f>J125+J127+J129</f>
        <v>0.0005</v>
      </c>
      <c r="K132" s="4">
        <f t="shared" si="26"/>
        <v>0</v>
      </c>
      <c r="L132" s="4">
        <f t="shared" si="26"/>
        <v>0</v>
      </c>
      <c r="M132" s="4">
        <f t="shared" si="26"/>
        <v>0</v>
      </c>
      <c r="N132" s="4">
        <f t="shared" si="26"/>
        <v>0</v>
      </c>
      <c r="O132" s="4">
        <f t="shared" si="26"/>
        <v>0</v>
      </c>
      <c r="P132" s="13">
        <f t="shared" si="23"/>
        <v>215.58569999999997</v>
      </c>
    </row>
    <row r="133" spans="1:16" ht="18.75">
      <c r="A133" s="60"/>
      <c r="B133" s="67" t="s">
        <v>138</v>
      </c>
      <c r="C133" s="65" t="s">
        <v>79</v>
      </c>
      <c r="D133" s="1">
        <f>D130</f>
        <v>0</v>
      </c>
      <c r="E133" s="1">
        <f aca="true" t="shared" si="27" ref="E133:O133">E130</f>
        <v>0</v>
      </c>
      <c r="F133" s="5">
        <f t="shared" si="27"/>
        <v>0</v>
      </c>
      <c r="G133" s="5">
        <f t="shared" si="27"/>
        <v>0</v>
      </c>
      <c r="H133" s="5">
        <f t="shared" si="27"/>
        <v>0</v>
      </c>
      <c r="I133" s="5">
        <f t="shared" si="27"/>
        <v>0</v>
      </c>
      <c r="J133" s="5">
        <f t="shared" si="27"/>
        <v>0</v>
      </c>
      <c r="K133" s="5">
        <f t="shared" si="27"/>
        <v>0</v>
      </c>
      <c r="L133" s="5">
        <f t="shared" si="27"/>
        <v>0</v>
      </c>
      <c r="M133" s="5">
        <f t="shared" si="27"/>
        <v>0</v>
      </c>
      <c r="N133" s="5">
        <f t="shared" si="27"/>
        <v>0</v>
      </c>
      <c r="O133" s="5">
        <f t="shared" si="27"/>
        <v>0</v>
      </c>
      <c r="P133" s="8">
        <f t="shared" si="23"/>
        <v>0</v>
      </c>
    </row>
    <row r="134" spans="1:16" ht="18.75">
      <c r="A134" s="59"/>
      <c r="B134" s="2"/>
      <c r="C134" s="58" t="s">
        <v>18</v>
      </c>
      <c r="D134" s="2">
        <f>+D126+D128+D131</f>
        <v>877.123</v>
      </c>
      <c r="E134" s="2">
        <f aca="true" t="shared" si="28" ref="E134:O134">+E126+E128+E131</f>
        <v>9355.171999999999</v>
      </c>
      <c r="F134" s="41">
        <f>+F126+F128+F131</f>
        <v>18796.425</v>
      </c>
      <c r="G134" s="41">
        <f t="shared" si="28"/>
        <v>11263.278</v>
      </c>
      <c r="H134" s="41">
        <f t="shared" si="28"/>
        <v>1312.271</v>
      </c>
      <c r="I134" s="41">
        <f t="shared" si="28"/>
        <v>65.363</v>
      </c>
      <c r="J134" s="41">
        <f>J126+J128+J131</f>
        <v>1.575</v>
      </c>
      <c r="K134" s="41">
        <f t="shared" si="28"/>
        <v>0</v>
      </c>
      <c r="L134" s="41">
        <f t="shared" si="28"/>
        <v>0</v>
      </c>
      <c r="M134" s="41">
        <f t="shared" si="28"/>
        <v>0</v>
      </c>
      <c r="N134" s="41">
        <f t="shared" si="28"/>
        <v>0</v>
      </c>
      <c r="O134" s="41">
        <f t="shared" si="28"/>
        <v>0</v>
      </c>
      <c r="P134" s="9">
        <f t="shared" si="23"/>
        <v>41671.206999999995</v>
      </c>
    </row>
    <row r="135" spans="1:16" s="71" customFormat="1" ht="18.75">
      <c r="A135" s="68"/>
      <c r="B135" s="69" t="s">
        <v>0</v>
      </c>
      <c r="C135" s="70" t="s">
        <v>16</v>
      </c>
      <c r="D135" s="4">
        <f>D132+D123+D99</f>
        <v>167.85511000000002</v>
      </c>
      <c r="E135" s="4">
        <f aca="true" t="shared" si="29" ref="E135:O135">E132+E123+E99</f>
        <v>89.2437</v>
      </c>
      <c r="F135" s="4">
        <f>F132+F123+F99</f>
        <v>813.7333</v>
      </c>
      <c r="G135" s="4">
        <f t="shared" si="29"/>
        <v>804.2648</v>
      </c>
      <c r="H135" s="4">
        <f t="shared" si="29"/>
        <v>237.36218</v>
      </c>
      <c r="I135" s="4">
        <f t="shared" si="29"/>
        <v>386.3970800000001</v>
      </c>
      <c r="J135" s="4">
        <f t="shared" si="29"/>
        <v>773.94277</v>
      </c>
      <c r="K135" s="4">
        <f t="shared" si="29"/>
        <v>256.5009</v>
      </c>
      <c r="L135" s="4">
        <f t="shared" si="29"/>
        <v>78.99080000000001</v>
      </c>
      <c r="M135" s="4">
        <f t="shared" si="29"/>
        <v>580.34614</v>
      </c>
      <c r="N135" s="4">
        <f t="shared" si="29"/>
        <v>720.7076199999999</v>
      </c>
      <c r="O135" s="4">
        <f t="shared" si="29"/>
        <v>184.73399000000003</v>
      </c>
      <c r="P135" s="14">
        <f t="shared" si="23"/>
        <v>5094.078390000001</v>
      </c>
    </row>
    <row r="136" spans="1:16" s="71" customFormat="1" ht="18.75">
      <c r="A136" s="68"/>
      <c r="B136" s="72" t="s">
        <v>131</v>
      </c>
      <c r="C136" s="73" t="s">
        <v>79</v>
      </c>
      <c r="D136" s="5">
        <f>D133</f>
        <v>0</v>
      </c>
      <c r="E136" s="5">
        <f aca="true" t="shared" si="30" ref="E136:O136">E133</f>
        <v>0</v>
      </c>
      <c r="F136" s="5">
        <f t="shared" si="30"/>
        <v>0</v>
      </c>
      <c r="G136" s="5">
        <f t="shared" si="30"/>
        <v>0</v>
      </c>
      <c r="H136" s="5">
        <f t="shared" si="30"/>
        <v>0</v>
      </c>
      <c r="I136" s="5">
        <f t="shared" si="30"/>
        <v>0</v>
      </c>
      <c r="J136" s="5">
        <f t="shared" si="30"/>
        <v>0</v>
      </c>
      <c r="K136" s="5">
        <f t="shared" si="30"/>
        <v>0</v>
      </c>
      <c r="L136" s="5">
        <f t="shared" si="30"/>
        <v>0</v>
      </c>
      <c r="M136" s="5">
        <f t="shared" si="30"/>
        <v>0</v>
      </c>
      <c r="N136" s="5">
        <f t="shared" si="30"/>
        <v>0</v>
      </c>
      <c r="O136" s="5">
        <f t="shared" si="30"/>
        <v>0</v>
      </c>
      <c r="P136" s="15">
        <f t="shared" si="23"/>
        <v>0</v>
      </c>
    </row>
    <row r="137" spans="1:16" s="71" customFormat="1" ht="19.5" thickBot="1">
      <c r="A137" s="74"/>
      <c r="B137" s="75"/>
      <c r="C137" s="76" t="s">
        <v>18</v>
      </c>
      <c r="D137" s="6">
        <f>D134+D124+D100</f>
        <v>61047.61600000001</v>
      </c>
      <c r="E137" s="6">
        <f aca="true" t="shared" si="31" ref="E137:O137">E134+E124+E100</f>
        <v>36202.352</v>
      </c>
      <c r="F137" s="6">
        <f>F134+F124+F100</f>
        <v>58579.674</v>
      </c>
      <c r="G137" s="6">
        <f t="shared" si="31"/>
        <v>51785.826</v>
      </c>
      <c r="H137" s="6">
        <f t="shared" si="31"/>
        <v>59960.18</v>
      </c>
      <c r="I137" s="6">
        <f t="shared" si="31"/>
        <v>119733.34400000001</v>
      </c>
      <c r="J137" s="6">
        <f t="shared" si="31"/>
        <v>207510.956</v>
      </c>
      <c r="K137" s="6">
        <f t="shared" si="31"/>
        <v>74798.825</v>
      </c>
      <c r="L137" s="6">
        <f t="shared" si="31"/>
        <v>14581.318000000001</v>
      </c>
      <c r="M137" s="6">
        <f t="shared" si="31"/>
        <v>238157.034</v>
      </c>
      <c r="N137" s="6">
        <f t="shared" si="31"/>
        <v>359513.47199999995</v>
      </c>
      <c r="O137" s="6">
        <f t="shared" si="31"/>
        <v>95658.149</v>
      </c>
      <c r="P137" s="7">
        <f>SUM(D137:O137)</f>
        <v>1377528.7459999998</v>
      </c>
    </row>
    <row r="138" spans="15:16" ht="18.75">
      <c r="O138" s="99"/>
      <c r="P138" s="78" t="s">
        <v>92</v>
      </c>
    </row>
    <row r="140" spans="4:11" ht="18.75">
      <c r="D140" s="86"/>
      <c r="E140" s="86"/>
      <c r="K140" s="25"/>
    </row>
    <row r="141" spans="4:11" ht="18.75">
      <c r="D141" s="86"/>
      <c r="E141" s="86"/>
      <c r="K141" s="25"/>
    </row>
    <row r="142" spans="4:11" ht="18.75">
      <c r="D142" s="86"/>
      <c r="E142" s="86"/>
      <c r="K142" s="25"/>
    </row>
    <row r="143" ht="18.75">
      <c r="K143" s="25"/>
    </row>
    <row r="144" ht="18.75">
      <c r="E144" s="87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4"/>
  <sheetViews>
    <sheetView view="pageBreakPreview" zoomScale="25" zoomScaleNormal="50" zoomScaleSheetLayoutView="2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11" customWidth="1"/>
    <col min="6" max="10" width="20.50390625" style="82" customWidth="1"/>
    <col min="11" max="11" width="20.50390625" style="11" customWidth="1"/>
    <col min="12" max="13" width="20.50390625" style="82" customWidth="1"/>
    <col min="14" max="15" width="20.50390625" style="11" customWidth="1"/>
    <col min="16" max="16" width="23.00390625" style="45" customWidth="1"/>
    <col min="17" max="16384" width="9.00390625" style="46" customWidth="1"/>
  </cols>
  <sheetData>
    <row r="1" ht="18.75">
      <c r="B1" s="44" t="s">
        <v>0</v>
      </c>
    </row>
    <row r="2" spans="1:15" ht="19.5" thickBot="1">
      <c r="A2" s="12" t="s">
        <v>218</v>
      </c>
      <c r="B2" s="47"/>
      <c r="C2" s="12"/>
      <c r="O2" s="12" t="s">
        <v>90</v>
      </c>
    </row>
    <row r="3" spans="1:16" ht="18.75">
      <c r="A3" s="48"/>
      <c r="B3" s="49"/>
      <c r="C3" s="49"/>
      <c r="D3" s="51" t="s">
        <v>2</v>
      </c>
      <c r="E3" s="51" t="s">
        <v>3</v>
      </c>
      <c r="F3" s="96" t="s">
        <v>4</v>
      </c>
      <c r="G3" s="96" t="s">
        <v>5</v>
      </c>
      <c r="H3" s="96" t="s">
        <v>6</v>
      </c>
      <c r="I3" s="96" t="s">
        <v>7</v>
      </c>
      <c r="J3" s="96" t="s">
        <v>8</v>
      </c>
      <c r="K3" s="51" t="s">
        <v>9</v>
      </c>
      <c r="L3" s="96" t="s">
        <v>10</v>
      </c>
      <c r="M3" s="96" t="s">
        <v>11</v>
      </c>
      <c r="N3" s="51" t="s">
        <v>12</v>
      </c>
      <c r="O3" s="51" t="s">
        <v>13</v>
      </c>
      <c r="P3" s="52" t="s">
        <v>14</v>
      </c>
    </row>
    <row r="4" spans="1:16" ht="18.75">
      <c r="A4" s="53" t="s">
        <v>0</v>
      </c>
      <c r="B4" s="488" t="s">
        <v>15</v>
      </c>
      <c r="C4" s="65" t="s">
        <v>16</v>
      </c>
      <c r="D4" s="1"/>
      <c r="E4" s="1"/>
      <c r="F4" s="5"/>
      <c r="G4" s="5"/>
      <c r="H4" s="5"/>
      <c r="I4" s="5"/>
      <c r="J4" s="5"/>
      <c r="K4" s="1"/>
      <c r="L4" s="5"/>
      <c r="M4" s="5"/>
      <c r="N4" s="1"/>
      <c r="O4" s="1"/>
      <c r="P4" s="8">
        <f aca="true" t="shared" si="0" ref="P4:P11">SUM(D4:O4)</f>
        <v>0</v>
      </c>
    </row>
    <row r="5" spans="1:16" ht="18.75">
      <c r="A5" s="53" t="s">
        <v>17</v>
      </c>
      <c r="B5" s="489"/>
      <c r="C5" s="58" t="s">
        <v>18</v>
      </c>
      <c r="D5" s="2"/>
      <c r="E5" s="2"/>
      <c r="F5" s="41"/>
      <c r="G5" s="41"/>
      <c r="H5" s="41"/>
      <c r="I5" s="41"/>
      <c r="J5" s="41"/>
      <c r="K5" s="2"/>
      <c r="L5" s="41"/>
      <c r="M5" s="41"/>
      <c r="N5" s="2"/>
      <c r="O5" s="2"/>
      <c r="P5" s="9">
        <f t="shared" si="0"/>
        <v>0</v>
      </c>
    </row>
    <row r="6" spans="1:16" ht="18.75">
      <c r="A6" s="53" t="s">
        <v>19</v>
      </c>
      <c r="B6" s="56" t="s">
        <v>20</v>
      </c>
      <c r="C6" s="65" t="s">
        <v>16</v>
      </c>
      <c r="D6" s="1"/>
      <c r="E6" s="1"/>
      <c r="F6" s="5"/>
      <c r="G6" s="5"/>
      <c r="H6" s="5"/>
      <c r="I6" s="5"/>
      <c r="J6" s="5"/>
      <c r="K6" s="1"/>
      <c r="L6" s="5"/>
      <c r="M6" s="5"/>
      <c r="N6" s="1"/>
      <c r="O6" s="1"/>
      <c r="P6" s="8">
        <f t="shared" si="0"/>
        <v>0</v>
      </c>
    </row>
    <row r="7" spans="1:16" ht="18.75">
      <c r="A7" s="53" t="s">
        <v>21</v>
      </c>
      <c r="B7" s="58" t="s">
        <v>22</v>
      </c>
      <c r="C7" s="58" t="s">
        <v>18</v>
      </c>
      <c r="D7" s="2"/>
      <c r="E7" s="2"/>
      <c r="F7" s="41"/>
      <c r="G7" s="41"/>
      <c r="H7" s="41"/>
      <c r="I7" s="41"/>
      <c r="J7" s="41"/>
      <c r="K7" s="2"/>
      <c r="L7" s="41"/>
      <c r="M7" s="41"/>
      <c r="N7" s="2"/>
      <c r="O7" s="2"/>
      <c r="P7" s="9">
        <f t="shared" si="0"/>
        <v>0</v>
      </c>
    </row>
    <row r="8" spans="1:16" s="71" customFormat="1" ht="18.75">
      <c r="A8" s="103" t="s">
        <v>23</v>
      </c>
      <c r="B8" s="494" t="s">
        <v>107</v>
      </c>
      <c r="C8" s="73" t="s">
        <v>16</v>
      </c>
      <c r="D8" s="5">
        <f aca="true" t="shared" si="1" ref="D8:O8">+D4+D6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15">
        <f t="shared" si="0"/>
        <v>0</v>
      </c>
    </row>
    <row r="9" spans="1:16" s="71" customFormat="1" ht="18.75">
      <c r="A9" s="104"/>
      <c r="B9" s="495"/>
      <c r="C9" s="105" t="s">
        <v>18</v>
      </c>
      <c r="D9" s="41">
        <f aca="true" t="shared" si="2" ref="D9:O9">+D5+D7</f>
        <v>0</v>
      </c>
      <c r="E9" s="41">
        <f t="shared" si="2"/>
        <v>0</v>
      </c>
      <c r="F9" s="41">
        <f t="shared" si="2"/>
        <v>0</v>
      </c>
      <c r="G9" s="41">
        <f t="shared" si="2"/>
        <v>0</v>
      </c>
      <c r="H9" s="41">
        <f t="shared" si="2"/>
        <v>0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106">
        <f t="shared" si="0"/>
        <v>0</v>
      </c>
    </row>
    <row r="10" spans="1:16" ht="18.75">
      <c r="A10" s="482" t="s">
        <v>25</v>
      </c>
      <c r="B10" s="483"/>
      <c r="C10" s="65" t="s">
        <v>16</v>
      </c>
      <c r="D10" s="1"/>
      <c r="E10" s="1"/>
      <c r="F10" s="5"/>
      <c r="G10" s="5"/>
      <c r="H10" s="5"/>
      <c r="I10" s="5"/>
      <c r="J10" s="5"/>
      <c r="K10" s="1"/>
      <c r="L10" s="5"/>
      <c r="M10" s="5"/>
      <c r="N10" s="1"/>
      <c r="O10" s="1"/>
      <c r="P10" s="8">
        <f t="shared" si="0"/>
        <v>0</v>
      </c>
    </row>
    <row r="11" spans="1:16" ht="18.75">
      <c r="A11" s="484"/>
      <c r="B11" s="485"/>
      <c r="C11" s="58" t="s">
        <v>18</v>
      </c>
      <c r="D11" s="2"/>
      <c r="E11" s="2"/>
      <c r="F11" s="41"/>
      <c r="G11" s="41"/>
      <c r="H11" s="41"/>
      <c r="I11" s="41"/>
      <c r="J11" s="41"/>
      <c r="K11" s="2"/>
      <c r="L11" s="41"/>
      <c r="M11" s="41"/>
      <c r="N11" s="2"/>
      <c r="O11" s="2"/>
      <c r="P11" s="9">
        <f t="shared" si="0"/>
        <v>0</v>
      </c>
    </row>
    <row r="12" spans="1:16" ht="18.75">
      <c r="A12" s="60"/>
      <c r="B12" s="488" t="s">
        <v>26</v>
      </c>
      <c r="C12" s="65" t="s">
        <v>16</v>
      </c>
      <c r="D12" s="1"/>
      <c r="E12" s="1"/>
      <c r="F12" s="5"/>
      <c r="G12" s="5"/>
      <c r="H12" s="5"/>
      <c r="I12" s="5"/>
      <c r="J12" s="5"/>
      <c r="K12" s="1"/>
      <c r="L12" s="5"/>
      <c r="M12" s="5"/>
      <c r="N12" s="1"/>
      <c r="O12" s="1"/>
      <c r="P12" s="8">
        <f aca="true" t="shared" si="3" ref="P12:P29">SUM(D12:O12)</f>
        <v>0</v>
      </c>
    </row>
    <row r="13" spans="1:16" ht="18.75">
      <c r="A13" s="53" t="s">
        <v>0</v>
      </c>
      <c r="B13" s="489"/>
      <c r="C13" s="58" t="s">
        <v>18</v>
      </c>
      <c r="D13" s="2"/>
      <c r="E13" s="2"/>
      <c r="F13" s="41"/>
      <c r="G13" s="41"/>
      <c r="H13" s="41"/>
      <c r="I13" s="41"/>
      <c r="J13" s="41"/>
      <c r="K13" s="2"/>
      <c r="L13" s="41"/>
      <c r="M13" s="41"/>
      <c r="N13" s="2"/>
      <c r="O13" s="2"/>
      <c r="P13" s="9">
        <f t="shared" si="3"/>
        <v>0</v>
      </c>
    </row>
    <row r="14" spans="1:16" ht="18.75">
      <c r="A14" s="53" t="s">
        <v>27</v>
      </c>
      <c r="B14" s="488" t="s">
        <v>28</v>
      </c>
      <c r="C14" s="65" t="s">
        <v>16</v>
      </c>
      <c r="D14" s="1"/>
      <c r="E14" s="1"/>
      <c r="F14" s="5"/>
      <c r="G14" s="5"/>
      <c r="H14" s="5"/>
      <c r="I14" s="5"/>
      <c r="J14" s="5"/>
      <c r="K14" s="1"/>
      <c r="L14" s="5"/>
      <c r="M14" s="5"/>
      <c r="N14" s="1"/>
      <c r="O14" s="1"/>
      <c r="P14" s="8">
        <f t="shared" si="3"/>
        <v>0</v>
      </c>
    </row>
    <row r="15" spans="1:16" ht="18.75">
      <c r="A15" s="53" t="s">
        <v>0</v>
      </c>
      <c r="B15" s="489"/>
      <c r="C15" s="58" t="s">
        <v>18</v>
      </c>
      <c r="D15" s="2"/>
      <c r="E15" s="2"/>
      <c r="F15" s="41"/>
      <c r="G15" s="41"/>
      <c r="H15" s="41"/>
      <c r="I15" s="41"/>
      <c r="J15" s="41"/>
      <c r="K15" s="2"/>
      <c r="L15" s="41"/>
      <c r="M15" s="41"/>
      <c r="N15" s="2"/>
      <c r="O15" s="2"/>
      <c r="P15" s="9">
        <f t="shared" si="3"/>
        <v>0</v>
      </c>
    </row>
    <row r="16" spans="1:16" ht="18.75">
      <c r="A16" s="53" t="s">
        <v>29</v>
      </c>
      <c r="B16" s="488" t="s">
        <v>30</v>
      </c>
      <c r="C16" s="65" t="s">
        <v>16</v>
      </c>
      <c r="D16" s="1"/>
      <c r="E16" s="1"/>
      <c r="F16" s="5"/>
      <c r="G16" s="5"/>
      <c r="H16" s="5"/>
      <c r="I16" s="5"/>
      <c r="J16" s="5"/>
      <c r="K16" s="1"/>
      <c r="L16" s="5"/>
      <c r="M16" s="5"/>
      <c r="N16" s="1"/>
      <c r="O16" s="1"/>
      <c r="P16" s="8">
        <f t="shared" si="3"/>
        <v>0</v>
      </c>
    </row>
    <row r="17" spans="1:16" ht="18.75">
      <c r="A17" s="60"/>
      <c r="B17" s="489"/>
      <c r="C17" s="58" t="s">
        <v>18</v>
      </c>
      <c r="D17" s="2"/>
      <c r="E17" s="2"/>
      <c r="F17" s="41"/>
      <c r="G17" s="41"/>
      <c r="H17" s="41"/>
      <c r="I17" s="41"/>
      <c r="J17" s="41"/>
      <c r="K17" s="2"/>
      <c r="L17" s="41"/>
      <c r="M17" s="41"/>
      <c r="N17" s="2"/>
      <c r="O17" s="2"/>
      <c r="P17" s="9">
        <f t="shared" si="3"/>
        <v>0</v>
      </c>
    </row>
    <row r="18" spans="1:16" ht="18.75">
      <c r="A18" s="53" t="s">
        <v>31</v>
      </c>
      <c r="B18" s="56" t="s">
        <v>108</v>
      </c>
      <c r="C18" s="65" t="s">
        <v>16</v>
      </c>
      <c r="D18" s="1"/>
      <c r="E18" s="1"/>
      <c r="F18" s="5"/>
      <c r="G18" s="5"/>
      <c r="H18" s="5"/>
      <c r="I18" s="5"/>
      <c r="J18" s="5"/>
      <c r="K18" s="1"/>
      <c r="L18" s="5"/>
      <c r="M18" s="5"/>
      <c r="N18" s="1"/>
      <c r="O18" s="1"/>
      <c r="P18" s="8">
        <f t="shared" si="3"/>
        <v>0</v>
      </c>
    </row>
    <row r="19" spans="1:16" ht="18.75">
      <c r="A19" s="60"/>
      <c r="B19" s="58" t="s">
        <v>109</v>
      </c>
      <c r="C19" s="58" t="s">
        <v>18</v>
      </c>
      <c r="D19" s="2"/>
      <c r="E19" s="2"/>
      <c r="F19" s="41"/>
      <c r="G19" s="41"/>
      <c r="H19" s="41"/>
      <c r="I19" s="41"/>
      <c r="J19" s="41"/>
      <c r="K19" s="2"/>
      <c r="L19" s="41"/>
      <c r="M19" s="41"/>
      <c r="N19" s="2"/>
      <c r="O19" s="2"/>
      <c r="P19" s="9">
        <f t="shared" si="3"/>
        <v>0</v>
      </c>
    </row>
    <row r="20" spans="1:16" ht="18.75">
      <c r="A20" s="53" t="s">
        <v>23</v>
      </c>
      <c r="B20" s="488" t="s">
        <v>32</v>
      </c>
      <c r="C20" s="65" t="s">
        <v>16</v>
      </c>
      <c r="D20" s="1"/>
      <c r="E20" s="1"/>
      <c r="F20" s="5"/>
      <c r="G20" s="5"/>
      <c r="H20" s="5"/>
      <c r="I20" s="5"/>
      <c r="J20" s="5"/>
      <c r="K20" s="1"/>
      <c r="L20" s="5"/>
      <c r="M20" s="5"/>
      <c r="N20" s="1"/>
      <c r="O20" s="1"/>
      <c r="P20" s="8">
        <f t="shared" si="3"/>
        <v>0</v>
      </c>
    </row>
    <row r="21" spans="1:16" ht="18.75">
      <c r="A21" s="60"/>
      <c r="B21" s="489"/>
      <c r="C21" s="58" t="s">
        <v>18</v>
      </c>
      <c r="D21" s="2"/>
      <c r="E21" s="2"/>
      <c r="F21" s="41"/>
      <c r="G21" s="41"/>
      <c r="H21" s="41"/>
      <c r="I21" s="41"/>
      <c r="J21" s="41"/>
      <c r="K21" s="2"/>
      <c r="L21" s="41"/>
      <c r="M21" s="41"/>
      <c r="N21" s="2"/>
      <c r="O21" s="2"/>
      <c r="P21" s="9">
        <f t="shared" si="3"/>
        <v>0</v>
      </c>
    </row>
    <row r="22" spans="1:16" s="71" customFormat="1" ht="18.75">
      <c r="A22" s="68"/>
      <c r="B22" s="494" t="s">
        <v>114</v>
      </c>
      <c r="C22" s="73" t="s">
        <v>16</v>
      </c>
      <c r="D22" s="5">
        <f aca="true" t="shared" si="4" ref="D22:O22">+D12+D14+D16+D18+D20</f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15">
        <f t="shared" si="3"/>
        <v>0</v>
      </c>
    </row>
    <row r="23" spans="1:16" s="71" customFormat="1" ht="18.75">
      <c r="A23" s="104"/>
      <c r="B23" s="495"/>
      <c r="C23" s="105" t="s">
        <v>18</v>
      </c>
      <c r="D23" s="41">
        <f aca="true" t="shared" si="5" ref="D23:O23">+D13+D15+D17+D19+D21</f>
        <v>0</v>
      </c>
      <c r="E23" s="41">
        <f t="shared" si="5"/>
        <v>0</v>
      </c>
      <c r="F23" s="41">
        <f t="shared" si="5"/>
        <v>0</v>
      </c>
      <c r="G23" s="41">
        <f t="shared" si="5"/>
        <v>0</v>
      </c>
      <c r="H23" s="41">
        <f t="shared" si="5"/>
        <v>0</v>
      </c>
      <c r="I23" s="41">
        <f t="shared" si="5"/>
        <v>0</v>
      </c>
      <c r="J23" s="41">
        <f t="shared" si="5"/>
        <v>0</v>
      </c>
      <c r="K23" s="41">
        <f t="shared" si="5"/>
        <v>0</v>
      </c>
      <c r="L23" s="41">
        <f t="shared" si="5"/>
        <v>0</v>
      </c>
      <c r="M23" s="41">
        <f t="shared" si="5"/>
        <v>0</v>
      </c>
      <c r="N23" s="41">
        <f t="shared" si="5"/>
        <v>0</v>
      </c>
      <c r="O23" s="41">
        <f t="shared" si="5"/>
        <v>0</v>
      </c>
      <c r="P23" s="106">
        <f t="shared" si="3"/>
        <v>0</v>
      </c>
    </row>
    <row r="24" spans="1:16" ht="18.75">
      <c r="A24" s="53" t="s">
        <v>0</v>
      </c>
      <c r="B24" s="488" t="s">
        <v>33</v>
      </c>
      <c r="C24" s="65" t="s">
        <v>16</v>
      </c>
      <c r="D24" s="1"/>
      <c r="E24" s="1"/>
      <c r="F24" s="5"/>
      <c r="G24" s="5"/>
      <c r="H24" s="5"/>
      <c r="I24" s="5"/>
      <c r="J24" s="5"/>
      <c r="K24" s="1"/>
      <c r="L24" s="5"/>
      <c r="M24" s="5"/>
      <c r="N24" s="1"/>
      <c r="O24" s="1"/>
      <c r="P24" s="8">
        <f t="shared" si="3"/>
        <v>0</v>
      </c>
    </row>
    <row r="25" spans="1:16" ht="18.75">
      <c r="A25" s="53" t="s">
        <v>34</v>
      </c>
      <c r="B25" s="489"/>
      <c r="C25" s="58" t="s">
        <v>18</v>
      </c>
      <c r="D25" s="2"/>
      <c r="E25" s="2"/>
      <c r="F25" s="41"/>
      <c r="G25" s="41"/>
      <c r="H25" s="41"/>
      <c r="I25" s="41"/>
      <c r="J25" s="41"/>
      <c r="K25" s="2"/>
      <c r="L25" s="41"/>
      <c r="M25" s="41"/>
      <c r="N25" s="2"/>
      <c r="O25" s="2"/>
      <c r="P25" s="9">
        <f t="shared" si="3"/>
        <v>0</v>
      </c>
    </row>
    <row r="26" spans="1:16" ht="18.75">
      <c r="A26" s="53" t="s">
        <v>35</v>
      </c>
      <c r="B26" s="56" t="s">
        <v>20</v>
      </c>
      <c r="C26" s="65" t="s">
        <v>16</v>
      </c>
      <c r="D26" s="1"/>
      <c r="E26" s="1"/>
      <c r="F26" s="5"/>
      <c r="G26" s="5"/>
      <c r="H26" s="5"/>
      <c r="I26" s="5"/>
      <c r="J26" s="5"/>
      <c r="K26" s="1"/>
      <c r="L26" s="5"/>
      <c r="M26" s="5"/>
      <c r="N26" s="1"/>
      <c r="O26" s="1"/>
      <c r="P26" s="8">
        <f t="shared" si="3"/>
        <v>0</v>
      </c>
    </row>
    <row r="27" spans="1:16" ht="18.75">
      <c r="A27" s="53" t="s">
        <v>36</v>
      </c>
      <c r="B27" s="58" t="s">
        <v>110</v>
      </c>
      <c r="C27" s="58" t="s">
        <v>18</v>
      </c>
      <c r="D27" s="2"/>
      <c r="E27" s="2"/>
      <c r="F27" s="41"/>
      <c r="G27" s="41"/>
      <c r="H27" s="41"/>
      <c r="I27" s="41"/>
      <c r="J27" s="41"/>
      <c r="K27" s="2"/>
      <c r="L27" s="41"/>
      <c r="M27" s="41"/>
      <c r="N27" s="2"/>
      <c r="O27" s="2"/>
      <c r="P27" s="9">
        <f t="shared" si="3"/>
        <v>0</v>
      </c>
    </row>
    <row r="28" spans="1:16" s="71" customFormat="1" ht="18.75">
      <c r="A28" s="103" t="s">
        <v>23</v>
      </c>
      <c r="B28" s="494" t="s">
        <v>114</v>
      </c>
      <c r="C28" s="73" t="s">
        <v>16</v>
      </c>
      <c r="D28" s="97">
        <f aca="true" t="shared" si="6" ref="D28:O28">+D24+D26</f>
        <v>0</v>
      </c>
      <c r="E28" s="97">
        <f t="shared" si="6"/>
        <v>0</v>
      </c>
      <c r="F28" s="97">
        <f t="shared" si="6"/>
        <v>0</v>
      </c>
      <c r="G28" s="97">
        <f t="shared" si="6"/>
        <v>0</v>
      </c>
      <c r="H28" s="97">
        <f t="shared" si="6"/>
        <v>0</v>
      </c>
      <c r="I28" s="97">
        <f t="shared" si="6"/>
        <v>0</v>
      </c>
      <c r="J28" s="97">
        <f t="shared" si="6"/>
        <v>0</v>
      </c>
      <c r="K28" s="97">
        <f t="shared" si="6"/>
        <v>0</v>
      </c>
      <c r="L28" s="97">
        <f t="shared" si="6"/>
        <v>0</v>
      </c>
      <c r="M28" s="97">
        <f t="shared" si="6"/>
        <v>0</v>
      </c>
      <c r="N28" s="97">
        <f t="shared" si="6"/>
        <v>0</v>
      </c>
      <c r="O28" s="97">
        <f t="shared" si="6"/>
        <v>0</v>
      </c>
      <c r="P28" s="15">
        <f t="shared" si="3"/>
        <v>0</v>
      </c>
    </row>
    <row r="29" spans="1:16" s="71" customFormat="1" ht="18.75">
      <c r="A29" s="104"/>
      <c r="B29" s="495"/>
      <c r="C29" s="105" t="s">
        <v>18</v>
      </c>
      <c r="D29" s="100">
        <f aca="true" t="shared" si="7" ref="D29:O29">+D25+D27</f>
        <v>0</v>
      </c>
      <c r="E29" s="100">
        <f t="shared" si="7"/>
        <v>0</v>
      </c>
      <c r="F29" s="100">
        <f t="shared" si="7"/>
        <v>0</v>
      </c>
      <c r="G29" s="100">
        <f t="shared" si="7"/>
        <v>0</v>
      </c>
      <c r="H29" s="100">
        <f t="shared" si="7"/>
        <v>0</v>
      </c>
      <c r="I29" s="100">
        <f t="shared" si="7"/>
        <v>0</v>
      </c>
      <c r="J29" s="100">
        <f t="shared" si="7"/>
        <v>0</v>
      </c>
      <c r="K29" s="100">
        <f t="shared" si="7"/>
        <v>0</v>
      </c>
      <c r="L29" s="100">
        <f t="shared" si="7"/>
        <v>0</v>
      </c>
      <c r="M29" s="100">
        <f t="shared" si="7"/>
        <v>0</v>
      </c>
      <c r="N29" s="100">
        <f t="shared" si="7"/>
        <v>0</v>
      </c>
      <c r="O29" s="100">
        <f t="shared" si="7"/>
        <v>0</v>
      </c>
      <c r="P29" s="106">
        <f t="shared" si="3"/>
        <v>0</v>
      </c>
    </row>
    <row r="30" spans="1:16" ht="18.75">
      <c r="A30" s="53" t="s">
        <v>0</v>
      </c>
      <c r="B30" s="488" t="s">
        <v>37</v>
      </c>
      <c r="C30" s="65" t="s">
        <v>16</v>
      </c>
      <c r="D30" s="1"/>
      <c r="E30" s="1"/>
      <c r="F30" s="5"/>
      <c r="G30" s="5"/>
      <c r="H30" s="5"/>
      <c r="I30" s="5"/>
      <c r="J30" s="5"/>
      <c r="K30" s="1"/>
      <c r="L30" s="5"/>
      <c r="M30" s="5"/>
      <c r="N30" s="1"/>
      <c r="O30" s="1"/>
      <c r="P30" s="8">
        <f aca="true" t="shared" si="8" ref="P30:P35">SUM(D30:O30)</f>
        <v>0</v>
      </c>
    </row>
    <row r="31" spans="1:16" ht="18.75">
      <c r="A31" s="53" t="s">
        <v>38</v>
      </c>
      <c r="B31" s="489"/>
      <c r="C31" s="58" t="s">
        <v>18</v>
      </c>
      <c r="D31" s="2"/>
      <c r="E31" s="2"/>
      <c r="F31" s="41"/>
      <c r="G31" s="41"/>
      <c r="H31" s="41"/>
      <c r="I31" s="41"/>
      <c r="J31" s="41"/>
      <c r="K31" s="2"/>
      <c r="L31" s="41"/>
      <c r="M31" s="41"/>
      <c r="N31" s="2"/>
      <c r="O31" s="2"/>
      <c r="P31" s="9">
        <f t="shared" si="8"/>
        <v>0</v>
      </c>
    </row>
    <row r="32" spans="1:16" ht="18.75">
      <c r="A32" s="53" t="s">
        <v>0</v>
      </c>
      <c r="B32" s="488" t="s">
        <v>39</v>
      </c>
      <c r="C32" s="65" t="s">
        <v>16</v>
      </c>
      <c r="D32" s="1"/>
      <c r="E32" s="1"/>
      <c r="F32" s="5"/>
      <c r="G32" s="5"/>
      <c r="H32" s="5"/>
      <c r="I32" s="5"/>
      <c r="J32" s="5"/>
      <c r="K32" s="1"/>
      <c r="L32" s="5"/>
      <c r="M32" s="5"/>
      <c r="N32" s="1"/>
      <c r="O32" s="1"/>
      <c r="P32" s="8">
        <f t="shared" si="8"/>
        <v>0</v>
      </c>
    </row>
    <row r="33" spans="1:16" ht="18.75">
      <c r="A33" s="53" t="s">
        <v>40</v>
      </c>
      <c r="B33" s="489"/>
      <c r="C33" s="58" t="s">
        <v>18</v>
      </c>
      <c r="D33" s="2"/>
      <c r="E33" s="2"/>
      <c r="F33" s="41"/>
      <c r="G33" s="41"/>
      <c r="H33" s="41"/>
      <c r="I33" s="41"/>
      <c r="J33" s="41"/>
      <c r="K33" s="2"/>
      <c r="L33" s="41"/>
      <c r="M33" s="41"/>
      <c r="N33" s="2"/>
      <c r="O33" s="2"/>
      <c r="P33" s="9">
        <f t="shared" si="8"/>
        <v>0</v>
      </c>
    </row>
    <row r="34" spans="1:16" ht="18.75">
      <c r="A34" s="60"/>
      <c r="B34" s="56" t="s">
        <v>20</v>
      </c>
      <c r="C34" s="65" t="s">
        <v>16</v>
      </c>
      <c r="D34" s="1"/>
      <c r="E34" s="1"/>
      <c r="F34" s="5"/>
      <c r="G34" s="5"/>
      <c r="H34" s="5"/>
      <c r="I34" s="5"/>
      <c r="J34" s="5"/>
      <c r="K34" s="1"/>
      <c r="L34" s="5"/>
      <c r="M34" s="5"/>
      <c r="N34" s="1"/>
      <c r="O34" s="1"/>
      <c r="P34" s="8">
        <f t="shared" si="8"/>
        <v>0</v>
      </c>
    </row>
    <row r="35" spans="1:16" ht="18.75">
      <c r="A35" s="53" t="s">
        <v>23</v>
      </c>
      <c r="B35" s="58" t="s">
        <v>111</v>
      </c>
      <c r="C35" s="58" t="s">
        <v>18</v>
      </c>
      <c r="D35" s="2"/>
      <c r="E35" s="2"/>
      <c r="F35" s="41"/>
      <c r="G35" s="41"/>
      <c r="H35" s="41"/>
      <c r="I35" s="41"/>
      <c r="J35" s="41"/>
      <c r="K35" s="2"/>
      <c r="L35" s="41"/>
      <c r="M35" s="41"/>
      <c r="N35" s="2"/>
      <c r="O35" s="2"/>
      <c r="P35" s="9">
        <f t="shared" si="8"/>
        <v>0</v>
      </c>
    </row>
    <row r="36" spans="1:16" s="71" customFormat="1" ht="18.75">
      <c r="A36" s="68"/>
      <c r="B36" s="494" t="s">
        <v>114</v>
      </c>
      <c r="C36" s="73" t="s">
        <v>16</v>
      </c>
      <c r="D36" s="5">
        <f aca="true" t="shared" si="9" ref="D36:J37">+D30+D32+D34</f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aca="true" t="shared" si="10" ref="K36:O37">+K30+K32+K34</f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 t="shared" si="10"/>
        <v>0</v>
      </c>
      <c r="P36" s="15">
        <f aca="true" t="shared" si="11" ref="P36:P47">SUM(D36:O36)</f>
        <v>0</v>
      </c>
    </row>
    <row r="37" spans="1:16" s="71" customFormat="1" ht="18.75">
      <c r="A37" s="104"/>
      <c r="B37" s="495"/>
      <c r="C37" s="105" t="s">
        <v>18</v>
      </c>
      <c r="D37" s="41">
        <f t="shared" si="9"/>
        <v>0</v>
      </c>
      <c r="E37" s="41">
        <f t="shared" si="9"/>
        <v>0</v>
      </c>
      <c r="F37" s="41">
        <f t="shared" si="9"/>
        <v>0</v>
      </c>
      <c r="G37" s="41">
        <f t="shared" si="9"/>
        <v>0</v>
      </c>
      <c r="H37" s="41">
        <f t="shared" si="9"/>
        <v>0</v>
      </c>
      <c r="I37" s="41">
        <f t="shared" si="9"/>
        <v>0</v>
      </c>
      <c r="J37" s="41">
        <f t="shared" si="9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106">
        <f t="shared" si="11"/>
        <v>0</v>
      </c>
    </row>
    <row r="38" spans="1:16" ht="18.75">
      <c r="A38" s="482" t="s">
        <v>41</v>
      </c>
      <c r="B38" s="483"/>
      <c r="C38" s="65" t="s">
        <v>16</v>
      </c>
      <c r="D38" s="1"/>
      <c r="E38" s="1"/>
      <c r="F38" s="5"/>
      <c r="G38" s="5"/>
      <c r="H38" s="5"/>
      <c r="I38" s="5"/>
      <c r="J38" s="5"/>
      <c r="K38" s="1"/>
      <c r="L38" s="5"/>
      <c r="M38" s="5"/>
      <c r="N38" s="1"/>
      <c r="O38" s="1"/>
      <c r="P38" s="8">
        <f t="shared" si="11"/>
        <v>0</v>
      </c>
    </row>
    <row r="39" spans="1:16" ht="18.75">
      <c r="A39" s="484"/>
      <c r="B39" s="485"/>
      <c r="C39" s="58" t="s">
        <v>18</v>
      </c>
      <c r="D39" s="2"/>
      <c r="E39" s="2"/>
      <c r="F39" s="41"/>
      <c r="G39" s="41"/>
      <c r="H39" s="41"/>
      <c r="I39" s="41"/>
      <c r="J39" s="41"/>
      <c r="K39" s="2"/>
      <c r="L39" s="41"/>
      <c r="M39" s="41"/>
      <c r="N39" s="2"/>
      <c r="O39" s="2"/>
      <c r="P39" s="9">
        <f t="shared" si="11"/>
        <v>0</v>
      </c>
    </row>
    <row r="40" spans="1:16" ht="18.75">
      <c r="A40" s="482" t="s">
        <v>42</v>
      </c>
      <c r="B40" s="483"/>
      <c r="C40" s="65" t="s">
        <v>16</v>
      </c>
      <c r="D40" s="1"/>
      <c r="E40" s="1"/>
      <c r="F40" s="5"/>
      <c r="G40" s="5"/>
      <c r="H40" s="5"/>
      <c r="I40" s="5"/>
      <c r="J40" s="5"/>
      <c r="K40" s="1"/>
      <c r="L40" s="5"/>
      <c r="M40" s="5"/>
      <c r="N40" s="1"/>
      <c r="O40" s="1"/>
      <c r="P40" s="8">
        <f t="shared" si="11"/>
        <v>0</v>
      </c>
    </row>
    <row r="41" spans="1:16" ht="18.75">
      <c r="A41" s="484"/>
      <c r="B41" s="485"/>
      <c r="C41" s="58" t="s">
        <v>18</v>
      </c>
      <c r="D41" s="2"/>
      <c r="E41" s="2"/>
      <c r="F41" s="41"/>
      <c r="G41" s="41"/>
      <c r="H41" s="41"/>
      <c r="I41" s="41"/>
      <c r="J41" s="41"/>
      <c r="K41" s="2"/>
      <c r="L41" s="41"/>
      <c r="M41" s="41"/>
      <c r="N41" s="2"/>
      <c r="O41" s="2"/>
      <c r="P41" s="9">
        <f t="shared" si="11"/>
        <v>0</v>
      </c>
    </row>
    <row r="42" spans="1:16" ht="18.75">
      <c r="A42" s="482" t="s">
        <v>43</v>
      </c>
      <c r="B42" s="483"/>
      <c r="C42" s="65" t="s">
        <v>16</v>
      </c>
      <c r="D42" s="1"/>
      <c r="E42" s="1"/>
      <c r="F42" s="5"/>
      <c r="G42" s="5"/>
      <c r="H42" s="5"/>
      <c r="I42" s="5"/>
      <c r="J42" s="5"/>
      <c r="K42" s="1"/>
      <c r="L42" s="5"/>
      <c r="M42" s="5"/>
      <c r="N42" s="1"/>
      <c r="O42" s="1"/>
      <c r="P42" s="8">
        <f t="shared" si="11"/>
        <v>0</v>
      </c>
    </row>
    <row r="43" spans="1:16" ht="18.75">
      <c r="A43" s="484"/>
      <c r="B43" s="485"/>
      <c r="C43" s="58" t="s">
        <v>18</v>
      </c>
      <c r="D43" s="2"/>
      <c r="E43" s="2"/>
      <c r="F43" s="41"/>
      <c r="G43" s="41"/>
      <c r="H43" s="41"/>
      <c r="I43" s="41"/>
      <c r="J43" s="41"/>
      <c r="K43" s="2"/>
      <c r="L43" s="41"/>
      <c r="M43" s="41"/>
      <c r="N43" s="2"/>
      <c r="O43" s="2"/>
      <c r="P43" s="9">
        <f t="shared" si="11"/>
        <v>0</v>
      </c>
    </row>
    <row r="44" spans="1:16" ht="18.75">
      <c r="A44" s="482" t="s">
        <v>44</v>
      </c>
      <c r="B44" s="483"/>
      <c r="C44" s="65" t="s">
        <v>16</v>
      </c>
      <c r="D44" s="1"/>
      <c r="E44" s="1"/>
      <c r="F44" s="5"/>
      <c r="G44" s="5"/>
      <c r="H44" s="5"/>
      <c r="I44" s="5"/>
      <c r="J44" s="5"/>
      <c r="K44" s="1"/>
      <c r="L44" s="5"/>
      <c r="M44" s="5"/>
      <c r="N44" s="1"/>
      <c r="O44" s="1"/>
      <c r="P44" s="8">
        <f t="shared" si="11"/>
        <v>0</v>
      </c>
    </row>
    <row r="45" spans="1:16" ht="18.75">
      <c r="A45" s="484"/>
      <c r="B45" s="485"/>
      <c r="C45" s="58" t="s">
        <v>18</v>
      </c>
      <c r="D45" s="2"/>
      <c r="E45" s="2"/>
      <c r="F45" s="41"/>
      <c r="G45" s="41"/>
      <c r="H45" s="41"/>
      <c r="I45" s="41"/>
      <c r="J45" s="41"/>
      <c r="K45" s="2"/>
      <c r="L45" s="41"/>
      <c r="M45" s="41"/>
      <c r="N45" s="2"/>
      <c r="O45" s="2"/>
      <c r="P45" s="9">
        <f t="shared" si="11"/>
        <v>0</v>
      </c>
    </row>
    <row r="46" spans="1:16" ht="18.75">
      <c r="A46" s="482" t="s">
        <v>45</v>
      </c>
      <c r="B46" s="483"/>
      <c r="C46" s="65" t="s">
        <v>16</v>
      </c>
      <c r="D46" s="1"/>
      <c r="E46" s="1"/>
      <c r="F46" s="5"/>
      <c r="G46" s="5"/>
      <c r="H46" s="5"/>
      <c r="I46" s="5"/>
      <c r="J46" s="5"/>
      <c r="K46" s="1"/>
      <c r="L46" s="5"/>
      <c r="M46" s="5"/>
      <c r="N46" s="1"/>
      <c r="O46" s="1"/>
      <c r="P46" s="8">
        <f t="shared" si="11"/>
        <v>0</v>
      </c>
    </row>
    <row r="47" spans="1:16" ht="18.75">
      <c r="A47" s="484"/>
      <c r="B47" s="485"/>
      <c r="C47" s="58" t="s">
        <v>18</v>
      </c>
      <c r="D47" s="2"/>
      <c r="E47" s="2"/>
      <c r="F47" s="41"/>
      <c r="G47" s="41"/>
      <c r="H47" s="41"/>
      <c r="I47" s="41"/>
      <c r="J47" s="41"/>
      <c r="K47" s="2"/>
      <c r="L47" s="41"/>
      <c r="M47" s="41"/>
      <c r="N47" s="2"/>
      <c r="O47" s="2"/>
      <c r="P47" s="9">
        <f t="shared" si="11"/>
        <v>0</v>
      </c>
    </row>
    <row r="48" spans="1:16" ht="18.75">
      <c r="A48" s="482" t="s">
        <v>46</v>
      </c>
      <c r="B48" s="483"/>
      <c r="C48" s="65" t="s">
        <v>16</v>
      </c>
      <c r="D48" s="1"/>
      <c r="E48" s="1"/>
      <c r="F48" s="5"/>
      <c r="G48" s="5"/>
      <c r="H48" s="5"/>
      <c r="I48" s="5"/>
      <c r="J48" s="5"/>
      <c r="K48" s="1"/>
      <c r="L48" s="5"/>
      <c r="M48" s="5"/>
      <c r="N48" s="1"/>
      <c r="O48" s="1"/>
      <c r="P48" s="8">
        <f>SUM(D48:O48)</f>
        <v>0</v>
      </c>
    </row>
    <row r="49" spans="1:16" ht="18.75">
      <c r="A49" s="484"/>
      <c r="B49" s="485"/>
      <c r="C49" s="58" t="s">
        <v>18</v>
      </c>
      <c r="D49" s="2"/>
      <c r="E49" s="2"/>
      <c r="F49" s="41"/>
      <c r="G49" s="41"/>
      <c r="H49" s="41"/>
      <c r="I49" s="41"/>
      <c r="J49" s="41"/>
      <c r="K49" s="2"/>
      <c r="L49" s="41"/>
      <c r="M49" s="41"/>
      <c r="N49" s="2"/>
      <c r="O49" s="2"/>
      <c r="P49" s="9">
        <f>SUM(D49:O49)</f>
        <v>0</v>
      </c>
    </row>
    <row r="50" spans="1:16" ht="18.75">
      <c r="A50" s="482" t="s">
        <v>47</v>
      </c>
      <c r="B50" s="483"/>
      <c r="C50" s="65" t="s">
        <v>16</v>
      </c>
      <c r="D50" s="1"/>
      <c r="E50" s="1"/>
      <c r="F50" s="5"/>
      <c r="G50" s="5"/>
      <c r="H50" s="5"/>
      <c r="I50" s="5"/>
      <c r="J50" s="5"/>
      <c r="K50" s="1"/>
      <c r="L50" s="5"/>
      <c r="M50" s="5"/>
      <c r="N50" s="1"/>
      <c r="O50" s="1"/>
      <c r="P50" s="8">
        <f>SUM(D50:O50)</f>
        <v>0</v>
      </c>
    </row>
    <row r="51" spans="1:16" ht="18.75">
      <c r="A51" s="484"/>
      <c r="B51" s="485"/>
      <c r="C51" s="58" t="s">
        <v>18</v>
      </c>
      <c r="D51" s="2"/>
      <c r="E51" s="2"/>
      <c r="F51" s="41"/>
      <c r="G51" s="41"/>
      <c r="H51" s="41"/>
      <c r="I51" s="41"/>
      <c r="J51" s="41"/>
      <c r="K51" s="2"/>
      <c r="L51" s="41"/>
      <c r="M51" s="41"/>
      <c r="N51" s="2"/>
      <c r="O51" s="2"/>
      <c r="P51" s="9">
        <f>SUM(D51:O51)</f>
        <v>0</v>
      </c>
    </row>
    <row r="52" spans="1:16" ht="18.75">
      <c r="A52" s="482" t="s">
        <v>48</v>
      </c>
      <c r="B52" s="483"/>
      <c r="C52" s="65" t="s">
        <v>16</v>
      </c>
      <c r="D52" s="1"/>
      <c r="E52" s="1"/>
      <c r="F52" s="5"/>
      <c r="G52" s="5"/>
      <c r="H52" s="5"/>
      <c r="I52" s="5"/>
      <c r="J52" s="5"/>
      <c r="K52" s="1"/>
      <c r="L52" s="5"/>
      <c r="M52" s="5"/>
      <c r="N52" s="1"/>
      <c r="O52" s="1"/>
      <c r="P52" s="8">
        <f>SUM(D52:O52)</f>
        <v>0</v>
      </c>
    </row>
    <row r="53" spans="1:16" ht="18.75">
      <c r="A53" s="484"/>
      <c r="B53" s="485"/>
      <c r="C53" s="58" t="s">
        <v>18</v>
      </c>
      <c r="D53" s="2"/>
      <c r="E53" s="2"/>
      <c r="F53" s="41"/>
      <c r="G53" s="41"/>
      <c r="H53" s="41"/>
      <c r="I53" s="41"/>
      <c r="J53" s="41"/>
      <c r="K53" s="2"/>
      <c r="L53" s="41"/>
      <c r="M53" s="41"/>
      <c r="N53" s="2"/>
      <c r="O53" s="2"/>
      <c r="P53" s="9">
        <f aca="true" t="shared" si="12" ref="P53:P67">SUM(D53:O53)</f>
        <v>0</v>
      </c>
    </row>
    <row r="54" spans="1:16" ht="18.75">
      <c r="A54" s="53" t="s">
        <v>0</v>
      </c>
      <c r="B54" s="488" t="s">
        <v>132</v>
      </c>
      <c r="C54" s="65" t="s">
        <v>16</v>
      </c>
      <c r="D54" s="1"/>
      <c r="E54" s="1"/>
      <c r="F54" s="5"/>
      <c r="G54" s="5"/>
      <c r="H54" s="5"/>
      <c r="I54" s="5"/>
      <c r="J54" s="5"/>
      <c r="K54" s="1"/>
      <c r="L54" s="5"/>
      <c r="M54" s="5"/>
      <c r="N54" s="1"/>
      <c r="O54" s="1"/>
      <c r="P54" s="8">
        <f t="shared" si="12"/>
        <v>0</v>
      </c>
    </row>
    <row r="55" spans="1:16" ht="18.75">
      <c r="A55" s="53" t="s">
        <v>38</v>
      </c>
      <c r="B55" s="489"/>
      <c r="C55" s="58" t="s">
        <v>18</v>
      </c>
      <c r="D55" s="2"/>
      <c r="E55" s="2"/>
      <c r="F55" s="41"/>
      <c r="G55" s="41"/>
      <c r="H55" s="41"/>
      <c r="I55" s="41"/>
      <c r="J55" s="41"/>
      <c r="K55" s="2"/>
      <c r="L55" s="41"/>
      <c r="M55" s="41"/>
      <c r="N55" s="2"/>
      <c r="O55" s="2"/>
      <c r="P55" s="9">
        <f t="shared" si="12"/>
        <v>0</v>
      </c>
    </row>
    <row r="56" spans="1:16" ht="18.75">
      <c r="A56" s="53" t="s">
        <v>17</v>
      </c>
      <c r="B56" s="56" t="s">
        <v>20</v>
      </c>
      <c r="C56" s="65" t="s">
        <v>16</v>
      </c>
      <c r="D56" s="1"/>
      <c r="E56" s="1"/>
      <c r="F56" s="5"/>
      <c r="G56" s="5"/>
      <c r="H56" s="5"/>
      <c r="I56" s="5"/>
      <c r="J56" s="5"/>
      <c r="K56" s="1"/>
      <c r="L56" s="5"/>
      <c r="M56" s="5"/>
      <c r="N56" s="1"/>
      <c r="O56" s="1"/>
      <c r="P56" s="8">
        <f t="shared" si="12"/>
        <v>0</v>
      </c>
    </row>
    <row r="57" spans="1:16" ht="18.75">
      <c r="A57" s="53" t="s">
        <v>23</v>
      </c>
      <c r="B57" s="58" t="s">
        <v>151</v>
      </c>
      <c r="C57" s="58" t="s">
        <v>18</v>
      </c>
      <c r="D57" s="2"/>
      <c r="E57" s="2"/>
      <c r="F57" s="41"/>
      <c r="G57" s="41"/>
      <c r="H57" s="41"/>
      <c r="I57" s="41"/>
      <c r="J57" s="41"/>
      <c r="K57" s="2"/>
      <c r="L57" s="41"/>
      <c r="M57" s="41"/>
      <c r="N57" s="2"/>
      <c r="O57" s="2"/>
      <c r="P57" s="9">
        <f t="shared" si="12"/>
        <v>0</v>
      </c>
    </row>
    <row r="58" spans="1:16" s="71" customFormat="1" ht="18.75">
      <c r="A58" s="68"/>
      <c r="B58" s="494" t="s">
        <v>107</v>
      </c>
      <c r="C58" s="73" t="s">
        <v>16</v>
      </c>
      <c r="D58" s="5">
        <f aca="true" t="shared" si="13" ref="D58:K59">+D54+D56</f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si="13"/>
        <v>0</v>
      </c>
      <c r="L58" s="5">
        <f aca="true" t="shared" si="14" ref="L58:N59">+L54+L56</f>
        <v>0</v>
      </c>
      <c r="M58" s="5">
        <f t="shared" si="14"/>
        <v>0</v>
      </c>
      <c r="N58" s="5">
        <f t="shared" si="14"/>
        <v>0</v>
      </c>
      <c r="O58" s="5">
        <f>+O54+O56</f>
        <v>0</v>
      </c>
      <c r="P58" s="15">
        <f t="shared" si="12"/>
        <v>0</v>
      </c>
    </row>
    <row r="59" spans="1:16" s="71" customFormat="1" ht="18.75">
      <c r="A59" s="104"/>
      <c r="B59" s="495"/>
      <c r="C59" s="105" t="s">
        <v>18</v>
      </c>
      <c r="D59" s="41">
        <f t="shared" si="13"/>
        <v>0</v>
      </c>
      <c r="E59" s="41">
        <f t="shared" si="13"/>
        <v>0</v>
      </c>
      <c r="F59" s="41">
        <f t="shared" si="13"/>
        <v>0</v>
      </c>
      <c r="G59" s="41">
        <f t="shared" si="13"/>
        <v>0</v>
      </c>
      <c r="H59" s="41">
        <f t="shared" si="13"/>
        <v>0</v>
      </c>
      <c r="I59" s="41">
        <f t="shared" si="13"/>
        <v>0</v>
      </c>
      <c r="J59" s="41">
        <f t="shared" si="13"/>
        <v>0</v>
      </c>
      <c r="K59" s="41">
        <f t="shared" si="13"/>
        <v>0</v>
      </c>
      <c r="L59" s="41">
        <f t="shared" si="14"/>
        <v>0</v>
      </c>
      <c r="M59" s="41">
        <f t="shared" si="14"/>
        <v>0</v>
      </c>
      <c r="N59" s="41">
        <f t="shared" si="14"/>
        <v>0</v>
      </c>
      <c r="O59" s="41">
        <f>+O55+O57</f>
        <v>0</v>
      </c>
      <c r="P59" s="106">
        <f t="shared" si="12"/>
        <v>0</v>
      </c>
    </row>
    <row r="60" spans="1:16" ht="18.75">
      <c r="A60" s="53" t="s">
        <v>0</v>
      </c>
      <c r="B60" s="488" t="s">
        <v>115</v>
      </c>
      <c r="C60" s="65" t="s">
        <v>16</v>
      </c>
      <c r="D60" s="1"/>
      <c r="E60" s="1"/>
      <c r="F60" s="5"/>
      <c r="G60" s="5"/>
      <c r="H60" s="5"/>
      <c r="I60" s="5"/>
      <c r="J60" s="5"/>
      <c r="K60" s="1"/>
      <c r="L60" s="5"/>
      <c r="M60" s="5"/>
      <c r="N60" s="1"/>
      <c r="O60" s="1"/>
      <c r="P60" s="8">
        <f t="shared" si="12"/>
        <v>0</v>
      </c>
    </row>
    <row r="61" spans="1:16" ht="18.75">
      <c r="A61" s="53" t="s">
        <v>49</v>
      </c>
      <c r="B61" s="489"/>
      <c r="C61" s="58" t="s">
        <v>18</v>
      </c>
      <c r="D61" s="2"/>
      <c r="E61" s="2"/>
      <c r="F61" s="41"/>
      <c r="G61" s="41"/>
      <c r="H61" s="41"/>
      <c r="I61" s="41"/>
      <c r="J61" s="41"/>
      <c r="K61" s="2"/>
      <c r="L61" s="41"/>
      <c r="M61" s="41"/>
      <c r="N61" s="2"/>
      <c r="O61" s="2"/>
      <c r="P61" s="9">
        <f t="shared" si="12"/>
        <v>0</v>
      </c>
    </row>
    <row r="62" spans="1:16" ht="18.75">
      <c r="A62" s="53" t="s">
        <v>0</v>
      </c>
      <c r="B62" s="56" t="s">
        <v>50</v>
      </c>
      <c r="C62" s="65" t="s">
        <v>16</v>
      </c>
      <c r="D62" s="1"/>
      <c r="E62" s="1"/>
      <c r="F62" s="5"/>
      <c r="G62" s="5"/>
      <c r="H62" s="5"/>
      <c r="I62" s="5"/>
      <c r="J62" s="5"/>
      <c r="K62" s="1"/>
      <c r="L62" s="5"/>
      <c r="M62" s="5"/>
      <c r="N62" s="1"/>
      <c r="O62" s="1"/>
      <c r="P62" s="8">
        <f t="shared" si="12"/>
        <v>0</v>
      </c>
    </row>
    <row r="63" spans="1:16" ht="18.75">
      <c r="A63" s="53" t="s">
        <v>51</v>
      </c>
      <c r="B63" s="58" t="s">
        <v>52</v>
      </c>
      <c r="C63" s="58" t="s">
        <v>18</v>
      </c>
      <c r="D63" s="2"/>
      <c r="E63" s="2"/>
      <c r="F63" s="41"/>
      <c r="G63" s="41"/>
      <c r="H63" s="41"/>
      <c r="I63" s="41"/>
      <c r="J63" s="41"/>
      <c r="K63" s="2"/>
      <c r="L63" s="41"/>
      <c r="M63" s="41"/>
      <c r="N63" s="2"/>
      <c r="O63" s="2"/>
      <c r="P63" s="9">
        <f t="shared" si="12"/>
        <v>0</v>
      </c>
    </row>
    <row r="64" spans="1:16" ht="18.75">
      <c r="A64" s="53" t="s">
        <v>0</v>
      </c>
      <c r="B64" s="488" t="s">
        <v>53</v>
      </c>
      <c r="C64" s="65" t="s">
        <v>16</v>
      </c>
      <c r="D64" s="1"/>
      <c r="E64" s="1"/>
      <c r="F64" s="5"/>
      <c r="G64" s="5"/>
      <c r="H64" s="5"/>
      <c r="I64" s="5"/>
      <c r="J64" s="5"/>
      <c r="K64" s="1"/>
      <c r="L64" s="5"/>
      <c r="M64" s="5"/>
      <c r="N64" s="1"/>
      <c r="O64" s="1"/>
      <c r="P64" s="8">
        <f t="shared" si="12"/>
        <v>0</v>
      </c>
    </row>
    <row r="65" spans="1:16" ht="18.75">
      <c r="A65" s="53" t="s">
        <v>23</v>
      </c>
      <c r="B65" s="489"/>
      <c r="C65" s="58" t="s">
        <v>18</v>
      </c>
      <c r="D65" s="2"/>
      <c r="E65" s="2"/>
      <c r="F65" s="41"/>
      <c r="G65" s="41"/>
      <c r="H65" s="41"/>
      <c r="I65" s="41"/>
      <c r="J65" s="41"/>
      <c r="K65" s="2"/>
      <c r="L65" s="41"/>
      <c r="M65" s="41"/>
      <c r="N65" s="2"/>
      <c r="O65" s="2"/>
      <c r="P65" s="9">
        <f t="shared" si="12"/>
        <v>0</v>
      </c>
    </row>
    <row r="66" spans="1:16" ht="18.75">
      <c r="A66" s="60"/>
      <c r="B66" s="56" t="s">
        <v>20</v>
      </c>
      <c r="C66" s="65"/>
      <c r="D66" s="1"/>
      <c r="E66" s="1"/>
      <c r="F66" s="5"/>
      <c r="G66" s="5"/>
      <c r="H66" s="5"/>
      <c r="I66" s="5"/>
      <c r="J66" s="5"/>
      <c r="K66" s="1"/>
      <c r="L66" s="5"/>
      <c r="M66" s="5"/>
      <c r="N66" s="1"/>
      <c r="O66" s="1"/>
      <c r="P66" s="8">
        <f t="shared" si="12"/>
        <v>0</v>
      </c>
    </row>
    <row r="67" spans="1:16" ht="19.5" thickBot="1">
      <c r="A67" s="61" t="s">
        <v>0</v>
      </c>
      <c r="B67" s="62" t="s">
        <v>116</v>
      </c>
      <c r="C67" s="62"/>
      <c r="D67" s="16"/>
      <c r="E67" s="16"/>
      <c r="F67" s="6"/>
      <c r="G67" s="6"/>
      <c r="H67" s="6"/>
      <c r="I67" s="6"/>
      <c r="J67" s="6"/>
      <c r="K67" s="16"/>
      <c r="L67" s="6"/>
      <c r="M67" s="6"/>
      <c r="N67" s="16"/>
      <c r="O67" s="16"/>
      <c r="P67" s="10">
        <f t="shared" si="12"/>
        <v>0</v>
      </c>
    </row>
    <row r="68" spans="4:16" ht="18.75">
      <c r="D68" s="79"/>
      <c r="P68" s="11"/>
    </row>
    <row r="69" spans="1:16" ht="19.5" thickBot="1">
      <c r="A69" s="12" t="s">
        <v>218</v>
      </c>
      <c r="B69" s="47"/>
      <c r="C69" s="12"/>
      <c r="D69" s="12"/>
      <c r="E69" s="12"/>
      <c r="F69" s="75"/>
      <c r="G69" s="75"/>
      <c r="H69" s="75"/>
      <c r="I69" s="75"/>
      <c r="J69" s="75"/>
      <c r="K69" s="12"/>
      <c r="L69" s="75"/>
      <c r="M69" s="75"/>
      <c r="N69" s="12"/>
      <c r="O69" s="12"/>
      <c r="P69" s="12"/>
    </row>
    <row r="70" spans="1:16" ht="18.75">
      <c r="A70" s="59"/>
      <c r="B70" s="64"/>
      <c r="C70" s="64"/>
      <c r="D70" s="51" t="s">
        <v>2</v>
      </c>
      <c r="E70" s="51" t="s">
        <v>3</v>
      </c>
      <c r="F70" s="96" t="s">
        <v>4</v>
      </c>
      <c r="G70" s="96" t="s">
        <v>5</v>
      </c>
      <c r="H70" s="96" t="s">
        <v>6</v>
      </c>
      <c r="I70" s="96" t="s">
        <v>7</v>
      </c>
      <c r="J70" s="96" t="s">
        <v>8</v>
      </c>
      <c r="K70" s="51" t="s">
        <v>9</v>
      </c>
      <c r="L70" s="96" t="s">
        <v>10</v>
      </c>
      <c r="M70" s="96" t="s">
        <v>11</v>
      </c>
      <c r="N70" s="51" t="s">
        <v>12</v>
      </c>
      <c r="O70" s="51" t="s">
        <v>13</v>
      </c>
      <c r="P70" s="52" t="s">
        <v>14</v>
      </c>
    </row>
    <row r="71" spans="1:16" ht="18.75">
      <c r="A71" s="53" t="s">
        <v>49</v>
      </c>
      <c r="B71" s="486" t="s">
        <v>117</v>
      </c>
      <c r="C71" s="65" t="s">
        <v>16</v>
      </c>
      <c r="D71" s="1">
        <f>D60+D62+D64+D66</f>
        <v>0</v>
      </c>
      <c r="E71" s="1">
        <f aca="true" t="shared" si="15" ref="E71:O71">+E60+E62+E64+E66</f>
        <v>0</v>
      </c>
      <c r="F71" s="5">
        <f t="shared" si="15"/>
        <v>0</v>
      </c>
      <c r="G71" s="5">
        <f t="shared" si="15"/>
        <v>0</v>
      </c>
      <c r="H71" s="5">
        <f t="shared" si="15"/>
        <v>0</v>
      </c>
      <c r="I71" s="5">
        <f t="shared" si="15"/>
        <v>0</v>
      </c>
      <c r="J71" s="5">
        <f t="shared" si="15"/>
        <v>0</v>
      </c>
      <c r="K71" s="1">
        <f t="shared" si="15"/>
        <v>0</v>
      </c>
      <c r="L71" s="5">
        <f t="shared" si="15"/>
        <v>0</v>
      </c>
      <c r="M71" s="5">
        <f t="shared" si="15"/>
        <v>0</v>
      </c>
      <c r="N71" s="1">
        <f t="shared" si="15"/>
        <v>0</v>
      </c>
      <c r="O71" s="1">
        <f t="shared" si="15"/>
        <v>0</v>
      </c>
      <c r="P71" s="8">
        <f aca="true" t="shared" si="16" ref="P71:P80">SUM(D71:O71)</f>
        <v>0</v>
      </c>
    </row>
    <row r="72" spans="1:16" ht="18.75">
      <c r="A72" s="81" t="s">
        <v>51</v>
      </c>
      <c r="B72" s="487"/>
      <c r="C72" s="58" t="s">
        <v>18</v>
      </c>
      <c r="D72" s="2">
        <f>D61+D63+D65+D67</f>
        <v>0</v>
      </c>
      <c r="E72" s="2">
        <f aca="true" t="shared" si="17" ref="E72:O72">+E61+E63+E65+E67</f>
        <v>0</v>
      </c>
      <c r="F72" s="41">
        <f t="shared" si="17"/>
        <v>0</v>
      </c>
      <c r="G72" s="41">
        <f t="shared" si="17"/>
        <v>0</v>
      </c>
      <c r="H72" s="41">
        <f t="shared" si="17"/>
        <v>0</v>
      </c>
      <c r="I72" s="41">
        <f t="shared" si="17"/>
        <v>0</v>
      </c>
      <c r="J72" s="41">
        <f t="shared" si="17"/>
        <v>0</v>
      </c>
      <c r="K72" s="2">
        <f t="shared" si="17"/>
        <v>0</v>
      </c>
      <c r="L72" s="41">
        <f t="shared" si="17"/>
        <v>0</v>
      </c>
      <c r="M72" s="41">
        <f t="shared" si="17"/>
        <v>0</v>
      </c>
      <c r="N72" s="2">
        <f t="shared" si="17"/>
        <v>0</v>
      </c>
      <c r="O72" s="2">
        <f t="shared" si="17"/>
        <v>0</v>
      </c>
      <c r="P72" s="9">
        <f t="shared" si="16"/>
        <v>0</v>
      </c>
    </row>
    <row r="73" spans="1:16" ht="18.75">
      <c r="A73" s="53" t="s">
        <v>0</v>
      </c>
      <c r="B73" s="488" t="s">
        <v>54</v>
      </c>
      <c r="C73" s="65" t="s">
        <v>16</v>
      </c>
      <c r="D73" s="1"/>
      <c r="E73" s="1"/>
      <c r="F73" s="5"/>
      <c r="G73" s="5"/>
      <c r="H73" s="5"/>
      <c r="I73" s="5"/>
      <c r="J73" s="5"/>
      <c r="K73" s="1"/>
      <c r="L73" s="5"/>
      <c r="M73" s="5"/>
      <c r="N73" s="1"/>
      <c r="O73" s="1"/>
      <c r="P73" s="8">
        <f t="shared" si="16"/>
        <v>0</v>
      </c>
    </row>
    <row r="74" spans="1:16" ht="18.75">
      <c r="A74" s="53" t="s">
        <v>34</v>
      </c>
      <c r="B74" s="489"/>
      <c r="C74" s="58" t="s">
        <v>18</v>
      </c>
      <c r="D74" s="2"/>
      <c r="E74" s="2"/>
      <c r="F74" s="41"/>
      <c r="G74" s="41"/>
      <c r="H74" s="41"/>
      <c r="I74" s="41"/>
      <c r="J74" s="41"/>
      <c r="K74" s="2"/>
      <c r="L74" s="41"/>
      <c r="M74" s="41"/>
      <c r="N74" s="2"/>
      <c r="O74" s="2"/>
      <c r="P74" s="9">
        <f t="shared" si="16"/>
        <v>0</v>
      </c>
    </row>
    <row r="75" spans="1:16" ht="18.75">
      <c r="A75" s="53" t="s">
        <v>0</v>
      </c>
      <c r="B75" s="488" t="s">
        <v>55</v>
      </c>
      <c r="C75" s="65" t="s">
        <v>16</v>
      </c>
      <c r="D75" s="1"/>
      <c r="E75" s="1"/>
      <c r="F75" s="5"/>
      <c r="G75" s="5"/>
      <c r="H75" s="5"/>
      <c r="I75" s="5"/>
      <c r="J75" s="5"/>
      <c r="K75" s="1"/>
      <c r="L75" s="5"/>
      <c r="M75" s="5"/>
      <c r="N75" s="1"/>
      <c r="O75" s="1"/>
      <c r="P75" s="8">
        <f t="shared" si="16"/>
        <v>0</v>
      </c>
    </row>
    <row r="76" spans="1:16" ht="18.75">
      <c r="A76" s="53" t="s">
        <v>0</v>
      </c>
      <c r="B76" s="489"/>
      <c r="C76" s="58" t="s">
        <v>18</v>
      </c>
      <c r="D76" s="2"/>
      <c r="E76" s="2"/>
      <c r="F76" s="41"/>
      <c r="G76" s="41"/>
      <c r="H76" s="41"/>
      <c r="I76" s="41"/>
      <c r="J76" s="41"/>
      <c r="K76" s="2"/>
      <c r="L76" s="41"/>
      <c r="M76" s="41"/>
      <c r="N76" s="2"/>
      <c r="O76" s="2"/>
      <c r="P76" s="9">
        <f t="shared" si="16"/>
        <v>0</v>
      </c>
    </row>
    <row r="77" spans="1:16" ht="18.75">
      <c r="A77" s="53" t="s">
        <v>56</v>
      </c>
      <c r="B77" s="56" t="s">
        <v>57</v>
      </c>
      <c r="C77" s="65" t="s">
        <v>16</v>
      </c>
      <c r="D77" s="1"/>
      <c r="E77" s="1"/>
      <c r="F77" s="5"/>
      <c r="G77" s="5"/>
      <c r="H77" s="5"/>
      <c r="I77" s="5"/>
      <c r="J77" s="5"/>
      <c r="K77" s="1"/>
      <c r="L77" s="5"/>
      <c r="M77" s="5"/>
      <c r="N77" s="1"/>
      <c r="O77" s="1"/>
      <c r="P77" s="8">
        <f t="shared" si="16"/>
        <v>0</v>
      </c>
    </row>
    <row r="78" spans="1:16" ht="18.75">
      <c r="A78" s="60"/>
      <c r="B78" s="58" t="s">
        <v>58</v>
      </c>
      <c r="C78" s="58" t="s">
        <v>18</v>
      </c>
      <c r="D78" s="2"/>
      <c r="E78" s="2"/>
      <c r="F78" s="41"/>
      <c r="G78" s="41"/>
      <c r="H78" s="41"/>
      <c r="I78" s="41"/>
      <c r="J78" s="41"/>
      <c r="K78" s="2"/>
      <c r="L78" s="41"/>
      <c r="M78" s="41"/>
      <c r="N78" s="2"/>
      <c r="O78" s="2"/>
      <c r="P78" s="9">
        <f t="shared" si="16"/>
        <v>0</v>
      </c>
    </row>
    <row r="79" spans="1:16" ht="18.75">
      <c r="A79" s="60"/>
      <c r="B79" s="488" t="s">
        <v>59</v>
      </c>
      <c r="C79" s="65" t="s">
        <v>16</v>
      </c>
      <c r="D79" s="1"/>
      <c r="E79" s="1"/>
      <c r="F79" s="5"/>
      <c r="G79" s="5"/>
      <c r="H79" s="5"/>
      <c r="I79" s="5"/>
      <c r="J79" s="5"/>
      <c r="K79" s="1"/>
      <c r="L79" s="5"/>
      <c r="M79" s="5"/>
      <c r="N79" s="1"/>
      <c r="O79" s="1"/>
      <c r="P79" s="8">
        <f t="shared" si="16"/>
        <v>0</v>
      </c>
    </row>
    <row r="80" spans="1:16" ht="18.75">
      <c r="A80" s="53" t="s">
        <v>17</v>
      </c>
      <c r="B80" s="489"/>
      <c r="C80" s="58" t="s">
        <v>18</v>
      </c>
      <c r="D80" s="2"/>
      <c r="E80" s="2"/>
      <c r="F80" s="41"/>
      <c r="G80" s="41"/>
      <c r="H80" s="41"/>
      <c r="I80" s="41"/>
      <c r="J80" s="41"/>
      <c r="K80" s="2"/>
      <c r="L80" s="41"/>
      <c r="M80" s="41"/>
      <c r="N80" s="2"/>
      <c r="O80" s="2"/>
      <c r="P80" s="9">
        <f t="shared" si="16"/>
        <v>0</v>
      </c>
    </row>
    <row r="81" spans="1:16" ht="18.75">
      <c r="A81" s="60"/>
      <c r="B81" s="56" t="s">
        <v>20</v>
      </c>
      <c r="C81" s="65" t="s">
        <v>16</v>
      </c>
      <c r="D81" s="1">
        <v>0.0494</v>
      </c>
      <c r="E81" s="1">
        <v>0.0842</v>
      </c>
      <c r="F81" s="5">
        <v>0.0925</v>
      </c>
      <c r="G81" s="5">
        <v>0.0415</v>
      </c>
      <c r="H81" s="5">
        <v>0.047</v>
      </c>
      <c r="I81" s="5">
        <v>0.0245</v>
      </c>
      <c r="J81" s="5"/>
      <c r="K81" s="1"/>
      <c r="L81" s="5"/>
      <c r="M81" s="5"/>
      <c r="N81" s="1">
        <v>0.0077</v>
      </c>
      <c r="O81" s="1">
        <v>0.0382</v>
      </c>
      <c r="P81" s="8">
        <f aca="true" t="shared" si="18" ref="P81:P94">SUM(D81:O81)</f>
        <v>0.385</v>
      </c>
    </row>
    <row r="82" spans="1:16" ht="18.75">
      <c r="A82" s="60"/>
      <c r="B82" s="58" t="s">
        <v>60</v>
      </c>
      <c r="C82" s="58" t="s">
        <v>18</v>
      </c>
      <c r="D82" s="2">
        <v>20.119</v>
      </c>
      <c r="E82" s="2">
        <v>41.982</v>
      </c>
      <c r="F82" s="41">
        <v>32.084</v>
      </c>
      <c r="G82" s="41">
        <v>13.462</v>
      </c>
      <c r="H82" s="41">
        <v>12.811</v>
      </c>
      <c r="I82" s="41">
        <v>8.453</v>
      </c>
      <c r="J82" s="41"/>
      <c r="K82" s="2"/>
      <c r="L82" s="41"/>
      <c r="M82" s="41"/>
      <c r="N82" s="2">
        <v>3.465</v>
      </c>
      <c r="O82" s="2">
        <v>16.895</v>
      </c>
      <c r="P82" s="9">
        <f t="shared" si="18"/>
        <v>149.27100000000002</v>
      </c>
    </row>
    <row r="83" spans="1:16" s="71" customFormat="1" ht="18.75">
      <c r="A83" s="103" t="s">
        <v>23</v>
      </c>
      <c r="B83" s="494" t="s">
        <v>107</v>
      </c>
      <c r="C83" s="73" t="s">
        <v>16</v>
      </c>
      <c r="D83" s="5">
        <f>+D73+D75+D77+D79+D81</f>
        <v>0.0494</v>
      </c>
      <c r="E83" s="5">
        <f aca="true" t="shared" si="19" ref="E83:J84">+E73+E75+E77+E79+E81</f>
        <v>0.0842</v>
      </c>
      <c r="F83" s="5">
        <f t="shared" si="19"/>
        <v>0.0925</v>
      </c>
      <c r="G83" s="5">
        <f t="shared" si="19"/>
        <v>0.0415</v>
      </c>
      <c r="H83" s="5">
        <f t="shared" si="19"/>
        <v>0.047</v>
      </c>
      <c r="I83" s="5">
        <f t="shared" si="19"/>
        <v>0.0245</v>
      </c>
      <c r="J83" s="5">
        <f t="shared" si="19"/>
        <v>0</v>
      </c>
      <c r="K83" s="5">
        <f>+K73+K75+K77+K79+K81</f>
        <v>0</v>
      </c>
      <c r="L83" s="5">
        <f aca="true" t="shared" si="20" ref="L83:N84">+L73+L75+L77+L79+L81</f>
        <v>0</v>
      </c>
      <c r="M83" s="5">
        <f t="shared" si="20"/>
        <v>0</v>
      </c>
      <c r="N83" s="5">
        <f t="shared" si="20"/>
        <v>0.0077</v>
      </c>
      <c r="O83" s="5">
        <f>+O73+O75+O77+O79+O81</f>
        <v>0.0382</v>
      </c>
      <c r="P83" s="15">
        <f t="shared" si="18"/>
        <v>0.385</v>
      </c>
    </row>
    <row r="84" spans="1:16" s="71" customFormat="1" ht="18.75">
      <c r="A84" s="104"/>
      <c r="B84" s="495"/>
      <c r="C84" s="105" t="s">
        <v>18</v>
      </c>
      <c r="D84" s="41">
        <f>+D74+D76+D78+D80+D82</f>
        <v>20.119</v>
      </c>
      <c r="E84" s="41">
        <f t="shared" si="19"/>
        <v>41.982</v>
      </c>
      <c r="F84" s="41">
        <f t="shared" si="19"/>
        <v>32.084</v>
      </c>
      <c r="G84" s="41">
        <f t="shared" si="19"/>
        <v>13.462</v>
      </c>
      <c r="H84" s="41">
        <f t="shared" si="19"/>
        <v>12.811</v>
      </c>
      <c r="I84" s="41">
        <f t="shared" si="19"/>
        <v>8.453</v>
      </c>
      <c r="J84" s="41">
        <f t="shared" si="19"/>
        <v>0</v>
      </c>
      <c r="K84" s="41">
        <f>+K74+K76+K78+K80+K82</f>
        <v>0</v>
      </c>
      <c r="L84" s="41">
        <f t="shared" si="20"/>
        <v>0</v>
      </c>
      <c r="M84" s="41">
        <f t="shared" si="20"/>
        <v>0</v>
      </c>
      <c r="N84" s="41">
        <f t="shared" si="20"/>
        <v>3.465</v>
      </c>
      <c r="O84" s="41">
        <f>+O74+O76+O78+O80+O82</f>
        <v>16.895</v>
      </c>
      <c r="P84" s="106">
        <f t="shared" si="18"/>
        <v>149.27100000000002</v>
      </c>
    </row>
    <row r="85" spans="1:16" ht="18.75">
      <c r="A85" s="482" t="s">
        <v>152</v>
      </c>
      <c r="B85" s="483"/>
      <c r="C85" s="65" t="s">
        <v>16</v>
      </c>
      <c r="D85" s="1"/>
      <c r="E85" s="1"/>
      <c r="F85" s="5"/>
      <c r="G85" s="5"/>
      <c r="H85" s="5"/>
      <c r="I85" s="5"/>
      <c r="J85" s="5"/>
      <c r="K85" s="1"/>
      <c r="L85" s="5"/>
      <c r="M85" s="5"/>
      <c r="N85" s="1"/>
      <c r="O85" s="1"/>
      <c r="P85" s="8">
        <f t="shared" si="18"/>
        <v>0</v>
      </c>
    </row>
    <row r="86" spans="1:16" ht="18.75">
      <c r="A86" s="484"/>
      <c r="B86" s="485"/>
      <c r="C86" s="58" t="s">
        <v>18</v>
      </c>
      <c r="D86" s="2"/>
      <c r="E86" s="2"/>
      <c r="F86" s="41"/>
      <c r="G86" s="41"/>
      <c r="H86" s="41"/>
      <c r="I86" s="41"/>
      <c r="J86" s="41"/>
      <c r="K86" s="2"/>
      <c r="L86" s="41"/>
      <c r="M86" s="41"/>
      <c r="N86" s="2"/>
      <c r="O86" s="2"/>
      <c r="P86" s="9">
        <f t="shared" si="18"/>
        <v>0</v>
      </c>
    </row>
    <row r="87" spans="1:16" ht="18.75">
      <c r="A87" s="482" t="s">
        <v>61</v>
      </c>
      <c r="B87" s="483"/>
      <c r="C87" s="65" t="s">
        <v>16</v>
      </c>
      <c r="D87" s="1"/>
      <c r="E87" s="1"/>
      <c r="F87" s="5"/>
      <c r="G87" s="5"/>
      <c r="H87" s="5"/>
      <c r="I87" s="5"/>
      <c r="J87" s="5"/>
      <c r="K87" s="1"/>
      <c r="L87" s="5"/>
      <c r="M87" s="5"/>
      <c r="N87" s="1"/>
      <c r="O87" s="1"/>
      <c r="P87" s="8">
        <f t="shared" si="18"/>
        <v>0</v>
      </c>
    </row>
    <row r="88" spans="1:16" ht="18.75">
      <c r="A88" s="484"/>
      <c r="B88" s="485"/>
      <c r="C88" s="58" t="s">
        <v>18</v>
      </c>
      <c r="D88" s="2"/>
      <c r="E88" s="2"/>
      <c r="F88" s="41"/>
      <c r="G88" s="41"/>
      <c r="H88" s="41"/>
      <c r="I88" s="41"/>
      <c r="J88" s="41"/>
      <c r="K88" s="2"/>
      <c r="L88" s="41"/>
      <c r="M88" s="41"/>
      <c r="N88" s="2"/>
      <c r="O88" s="2"/>
      <c r="P88" s="9">
        <f t="shared" si="18"/>
        <v>0</v>
      </c>
    </row>
    <row r="89" spans="1:16" ht="18.75">
      <c r="A89" s="482" t="s">
        <v>119</v>
      </c>
      <c r="B89" s="483"/>
      <c r="C89" s="65" t="s">
        <v>16</v>
      </c>
      <c r="D89" s="1"/>
      <c r="E89" s="1"/>
      <c r="F89" s="5"/>
      <c r="G89" s="5"/>
      <c r="H89" s="5"/>
      <c r="I89" s="5"/>
      <c r="J89" s="5"/>
      <c r="K89" s="1"/>
      <c r="L89" s="5"/>
      <c r="M89" s="5"/>
      <c r="N89" s="1"/>
      <c r="O89" s="1"/>
      <c r="P89" s="8">
        <f t="shared" si="18"/>
        <v>0</v>
      </c>
    </row>
    <row r="90" spans="1:16" ht="18.75">
      <c r="A90" s="484"/>
      <c r="B90" s="485"/>
      <c r="C90" s="58" t="s">
        <v>18</v>
      </c>
      <c r="D90" s="2"/>
      <c r="E90" s="2"/>
      <c r="F90" s="41"/>
      <c r="G90" s="41"/>
      <c r="H90" s="41"/>
      <c r="I90" s="41"/>
      <c r="J90" s="41"/>
      <c r="K90" s="2"/>
      <c r="L90" s="41"/>
      <c r="M90" s="41"/>
      <c r="N90" s="2"/>
      <c r="O90" s="2"/>
      <c r="P90" s="9">
        <f t="shared" si="18"/>
        <v>0</v>
      </c>
    </row>
    <row r="91" spans="1:16" ht="18.75">
      <c r="A91" s="482" t="s">
        <v>120</v>
      </c>
      <c r="B91" s="483"/>
      <c r="C91" s="65" t="s">
        <v>16</v>
      </c>
      <c r="D91" s="1"/>
      <c r="E91" s="1"/>
      <c r="F91" s="5"/>
      <c r="G91" s="5"/>
      <c r="H91" s="5"/>
      <c r="I91" s="5"/>
      <c r="J91" s="5"/>
      <c r="K91" s="1"/>
      <c r="L91" s="5"/>
      <c r="M91" s="5"/>
      <c r="N91" s="1"/>
      <c r="O91" s="1"/>
      <c r="P91" s="8">
        <f t="shared" si="18"/>
        <v>0</v>
      </c>
    </row>
    <row r="92" spans="1:16" ht="18.75">
      <c r="A92" s="484"/>
      <c r="B92" s="485"/>
      <c r="C92" s="58" t="s">
        <v>18</v>
      </c>
      <c r="D92" s="2"/>
      <c r="E92" s="2"/>
      <c r="F92" s="41"/>
      <c r="G92" s="41"/>
      <c r="H92" s="41"/>
      <c r="I92" s="41"/>
      <c r="J92" s="41"/>
      <c r="K92" s="2"/>
      <c r="L92" s="41"/>
      <c r="M92" s="41"/>
      <c r="N92" s="2"/>
      <c r="O92" s="2"/>
      <c r="P92" s="9">
        <f t="shared" si="18"/>
        <v>0</v>
      </c>
    </row>
    <row r="93" spans="1:16" ht="18.75">
      <c r="A93" s="482" t="s">
        <v>63</v>
      </c>
      <c r="B93" s="483"/>
      <c r="C93" s="65" t="s">
        <v>16</v>
      </c>
      <c r="D93" s="1"/>
      <c r="E93" s="1"/>
      <c r="F93" s="5"/>
      <c r="G93" s="5"/>
      <c r="H93" s="5"/>
      <c r="I93" s="5"/>
      <c r="J93" s="5"/>
      <c r="K93" s="1"/>
      <c r="L93" s="5"/>
      <c r="M93" s="5"/>
      <c r="N93" s="1"/>
      <c r="O93" s="1"/>
      <c r="P93" s="8">
        <f t="shared" si="18"/>
        <v>0</v>
      </c>
    </row>
    <row r="94" spans="1:16" ht="18.75">
      <c r="A94" s="484"/>
      <c r="B94" s="485"/>
      <c r="C94" s="58" t="s">
        <v>18</v>
      </c>
      <c r="D94" s="2"/>
      <c r="E94" s="2"/>
      <c r="F94" s="41"/>
      <c r="G94" s="41"/>
      <c r="H94" s="41"/>
      <c r="I94" s="41"/>
      <c r="J94" s="41"/>
      <c r="K94" s="2"/>
      <c r="L94" s="41"/>
      <c r="M94" s="41"/>
      <c r="N94" s="2"/>
      <c r="O94" s="2"/>
      <c r="P94" s="9">
        <f t="shared" si="18"/>
        <v>0</v>
      </c>
    </row>
    <row r="95" spans="1:16" ht="18.75">
      <c r="A95" s="482" t="s">
        <v>121</v>
      </c>
      <c r="B95" s="483"/>
      <c r="C95" s="65" t="s">
        <v>16</v>
      </c>
      <c r="D95" s="1"/>
      <c r="E95" s="1"/>
      <c r="F95" s="5"/>
      <c r="G95" s="5"/>
      <c r="H95" s="5"/>
      <c r="I95" s="5"/>
      <c r="J95" s="5"/>
      <c r="K95" s="1"/>
      <c r="L95" s="5"/>
      <c r="M95" s="5"/>
      <c r="N95" s="1"/>
      <c r="O95" s="1"/>
      <c r="P95" s="8">
        <f aca="true" t="shared" si="21" ref="P95:P102">SUM(D95:O95)</f>
        <v>0</v>
      </c>
    </row>
    <row r="96" spans="1:16" ht="18.75">
      <c r="A96" s="484"/>
      <c r="B96" s="485"/>
      <c r="C96" s="58" t="s">
        <v>18</v>
      </c>
      <c r="D96" s="2"/>
      <c r="E96" s="2"/>
      <c r="F96" s="41"/>
      <c r="G96" s="41"/>
      <c r="H96" s="41"/>
      <c r="I96" s="41"/>
      <c r="J96" s="41"/>
      <c r="K96" s="2"/>
      <c r="L96" s="41"/>
      <c r="M96" s="41"/>
      <c r="N96" s="2"/>
      <c r="O96" s="2"/>
      <c r="P96" s="9">
        <f t="shared" si="21"/>
        <v>0</v>
      </c>
    </row>
    <row r="97" spans="1:16" ht="18.75">
      <c r="A97" s="482" t="s">
        <v>64</v>
      </c>
      <c r="B97" s="483"/>
      <c r="C97" s="65" t="s">
        <v>16</v>
      </c>
      <c r="D97" s="1">
        <v>0.1403</v>
      </c>
      <c r="E97" s="1">
        <v>0.147</v>
      </c>
      <c r="F97" s="5">
        <v>0.15</v>
      </c>
      <c r="G97" s="5">
        <v>0.4461</v>
      </c>
      <c r="H97" s="5">
        <v>0.1055</v>
      </c>
      <c r="I97" s="5">
        <v>0.1815</v>
      </c>
      <c r="J97" s="5">
        <v>0.013</v>
      </c>
      <c r="K97" s="1"/>
      <c r="L97" s="5">
        <v>0.152</v>
      </c>
      <c r="M97" s="5">
        <v>0.4076</v>
      </c>
      <c r="N97" s="1">
        <v>0.5757</v>
      </c>
      <c r="O97" s="1">
        <v>0.1938</v>
      </c>
      <c r="P97" s="8">
        <f t="shared" si="21"/>
        <v>2.5124999999999997</v>
      </c>
    </row>
    <row r="98" spans="1:16" ht="18.75">
      <c r="A98" s="484"/>
      <c r="B98" s="485"/>
      <c r="C98" s="58" t="s">
        <v>18</v>
      </c>
      <c r="D98" s="2">
        <v>50.947</v>
      </c>
      <c r="E98" s="2">
        <v>51.063</v>
      </c>
      <c r="F98" s="41">
        <v>55.546</v>
      </c>
      <c r="G98" s="41">
        <v>270.472</v>
      </c>
      <c r="H98" s="41">
        <v>23.259</v>
      </c>
      <c r="I98" s="41">
        <v>41.977</v>
      </c>
      <c r="J98" s="41">
        <v>2.814</v>
      </c>
      <c r="K98" s="2"/>
      <c r="L98" s="41">
        <v>32.621</v>
      </c>
      <c r="M98" s="41">
        <v>94.311</v>
      </c>
      <c r="N98" s="2">
        <v>163.51</v>
      </c>
      <c r="O98" s="2">
        <v>61.038</v>
      </c>
      <c r="P98" s="9">
        <f t="shared" si="21"/>
        <v>847.5580000000001</v>
      </c>
    </row>
    <row r="99" spans="1:16" s="71" customFormat="1" ht="18.75">
      <c r="A99" s="496" t="s">
        <v>65</v>
      </c>
      <c r="B99" s="497"/>
      <c r="C99" s="73" t="s">
        <v>16</v>
      </c>
      <c r="D99" s="5">
        <f>+D8+D10+D22+D28+D36+D38+D40+D42+D44+D46+D48+D50+D52+D58+D71+D83+D85+D87+D89+D91+D93+D95+D97</f>
        <v>0.1897</v>
      </c>
      <c r="E99" s="5">
        <f aca="true" t="shared" si="22" ref="E99:H100">+E8+E10+E22+E28+E36+E38+E40+E42+E44+E46+E48+E50+E52+E58+E71+E83+E85+E87+E89+E91+E93+E95+E97</f>
        <v>0.2312</v>
      </c>
      <c r="F99" s="5">
        <f t="shared" si="22"/>
        <v>0.2425</v>
      </c>
      <c r="G99" s="5">
        <f t="shared" si="22"/>
        <v>0.4876</v>
      </c>
      <c r="H99" s="5">
        <f t="shared" si="22"/>
        <v>0.1525</v>
      </c>
      <c r="I99" s="5">
        <f aca="true" t="shared" si="23" ref="I99:K100">+I8+I10+I22+I28+I36+I38+I40+I42+I44+I46+I48+I50+I52+I58+I71+I83+I85+I87+I89+I91+I93+I95+I97</f>
        <v>0.206</v>
      </c>
      <c r="J99" s="5">
        <f t="shared" si="23"/>
        <v>0.013</v>
      </c>
      <c r="K99" s="5">
        <f t="shared" si="23"/>
        <v>0</v>
      </c>
      <c r="L99" s="5">
        <f aca="true" t="shared" si="24" ref="L99:N100">+L8+L10+L22+L28+L36+L38+L40+L42+L44+L46+L48+L50+L52+L58+L71+L83+L85+L87+L89+L91+L93+L95+L97</f>
        <v>0.152</v>
      </c>
      <c r="M99" s="5">
        <f t="shared" si="24"/>
        <v>0.4076</v>
      </c>
      <c r="N99" s="5">
        <f t="shared" si="24"/>
        <v>0.5834</v>
      </c>
      <c r="O99" s="5">
        <f>+O8+O10+O22+O28+O36+O38+O40+O42+O44+O46+O48+O50+O52+O58+O71+O83+O85+O87+O89+O91+O93+O95+O97</f>
        <v>0.23199999999999998</v>
      </c>
      <c r="P99" s="15">
        <f t="shared" si="21"/>
        <v>2.8975</v>
      </c>
    </row>
    <row r="100" spans="1:16" s="71" customFormat="1" ht="18.75">
      <c r="A100" s="498"/>
      <c r="B100" s="499"/>
      <c r="C100" s="105" t="s">
        <v>18</v>
      </c>
      <c r="D100" s="41">
        <f>+D9+D11+D23+D29+D37+D39+D41+D43+D45+D47+D49+D51+D53+D59+D72+D84+D86+D88+D90+D92+D94+D96+D98</f>
        <v>71.066</v>
      </c>
      <c r="E100" s="41">
        <f t="shared" si="22"/>
        <v>93.045</v>
      </c>
      <c r="F100" s="41">
        <f t="shared" si="22"/>
        <v>87.63</v>
      </c>
      <c r="G100" s="41">
        <f t="shared" si="22"/>
        <v>283.93399999999997</v>
      </c>
      <c r="H100" s="41">
        <f t="shared" si="22"/>
        <v>36.07</v>
      </c>
      <c r="I100" s="41">
        <f t="shared" si="23"/>
        <v>50.42999999999999</v>
      </c>
      <c r="J100" s="41">
        <f t="shared" si="23"/>
        <v>2.814</v>
      </c>
      <c r="K100" s="41">
        <f t="shared" si="23"/>
        <v>0</v>
      </c>
      <c r="L100" s="41">
        <f t="shared" si="24"/>
        <v>32.621</v>
      </c>
      <c r="M100" s="41">
        <f t="shared" si="24"/>
        <v>94.311</v>
      </c>
      <c r="N100" s="41">
        <f t="shared" si="24"/>
        <v>166.975</v>
      </c>
      <c r="O100" s="41">
        <f>+O9+O11+O23+O29+O37+O39+O41+O43+O45+O47+O49+O51+O53+O59+O72+O84+O86+O88+O90+O92+O94+O96+O98</f>
        <v>77.93299999999999</v>
      </c>
      <c r="P100" s="106">
        <f t="shared" si="21"/>
        <v>996.829</v>
      </c>
    </row>
    <row r="101" spans="1:16" ht="18.75">
      <c r="A101" s="53" t="s">
        <v>0</v>
      </c>
      <c r="B101" s="488" t="s">
        <v>134</v>
      </c>
      <c r="C101" s="65" t="s">
        <v>16</v>
      </c>
      <c r="D101" s="1"/>
      <c r="E101" s="1"/>
      <c r="F101" s="5"/>
      <c r="G101" s="5"/>
      <c r="H101" s="5"/>
      <c r="I101" s="5"/>
      <c r="J101" s="5"/>
      <c r="K101" s="1"/>
      <c r="L101" s="5"/>
      <c r="M101" s="5"/>
      <c r="N101" s="1"/>
      <c r="O101" s="1"/>
      <c r="P101" s="8">
        <f t="shared" si="21"/>
        <v>0</v>
      </c>
    </row>
    <row r="102" spans="1:16" ht="18.75">
      <c r="A102" s="53" t="s">
        <v>0</v>
      </c>
      <c r="B102" s="489"/>
      <c r="C102" s="58" t="s">
        <v>18</v>
      </c>
      <c r="D102" s="2"/>
      <c r="E102" s="2"/>
      <c r="F102" s="41"/>
      <c r="G102" s="41"/>
      <c r="H102" s="41"/>
      <c r="I102" s="41"/>
      <c r="J102" s="41"/>
      <c r="K102" s="2"/>
      <c r="L102" s="41"/>
      <c r="M102" s="41"/>
      <c r="N102" s="2"/>
      <c r="O102" s="2"/>
      <c r="P102" s="9">
        <f t="shared" si="21"/>
        <v>0</v>
      </c>
    </row>
    <row r="103" spans="1:16" ht="18.75">
      <c r="A103" s="53" t="s">
        <v>66</v>
      </c>
      <c r="B103" s="488" t="s">
        <v>123</v>
      </c>
      <c r="C103" s="65" t="s">
        <v>16</v>
      </c>
      <c r="D103" s="1"/>
      <c r="E103" s="1"/>
      <c r="F103" s="5"/>
      <c r="G103" s="5"/>
      <c r="H103" s="5"/>
      <c r="I103" s="5"/>
      <c r="J103" s="5"/>
      <c r="K103" s="1"/>
      <c r="L103" s="5"/>
      <c r="M103" s="5"/>
      <c r="N103" s="1"/>
      <c r="O103" s="1"/>
      <c r="P103" s="8">
        <f aca="true" t="shared" si="25" ref="P103:P112">SUM(D103:O103)</f>
        <v>0</v>
      </c>
    </row>
    <row r="104" spans="1:16" ht="18.75">
      <c r="A104" s="53" t="s">
        <v>0</v>
      </c>
      <c r="B104" s="489"/>
      <c r="C104" s="58" t="s">
        <v>18</v>
      </c>
      <c r="D104" s="2"/>
      <c r="E104" s="2"/>
      <c r="F104" s="41"/>
      <c r="G104" s="41"/>
      <c r="H104" s="41"/>
      <c r="I104" s="41"/>
      <c r="J104" s="41"/>
      <c r="K104" s="2"/>
      <c r="L104" s="41"/>
      <c r="M104" s="41"/>
      <c r="N104" s="2"/>
      <c r="O104" s="2"/>
      <c r="P104" s="9">
        <f t="shared" si="25"/>
        <v>0</v>
      </c>
    </row>
    <row r="105" spans="1:16" ht="18.75">
      <c r="A105" s="53" t="s">
        <v>0</v>
      </c>
      <c r="B105" s="488" t="s">
        <v>148</v>
      </c>
      <c r="C105" s="65" t="s">
        <v>16</v>
      </c>
      <c r="D105" s="1"/>
      <c r="E105" s="1"/>
      <c r="F105" s="5"/>
      <c r="G105" s="5"/>
      <c r="H105" s="5"/>
      <c r="I105" s="5"/>
      <c r="J105" s="5"/>
      <c r="K105" s="1"/>
      <c r="L105" s="5"/>
      <c r="M105" s="5"/>
      <c r="N105" s="1"/>
      <c r="O105" s="1"/>
      <c r="P105" s="8">
        <f t="shared" si="25"/>
        <v>0</v>
      </c>
    </row>
    <row r="106" spans="1:16" ht="18.75">
      <c r="A106" s="60"/>
      <c r="B106" s="489"/>
      <c r="C106" s="58" t="s">
        <v>18</v>
      </c>
      <c r="D106" s="2"/>
      <c r="E106" s="2"/>
      <c r="F106" s="41"/>
      <c r="G106" s="41"/>
      <c r="H106" s="41"/>
      <c r="I106" s="41"/>
      <c r="J106" s="41"/>
      <c r="K106" s="2"/>
      <c r="L106" s="41"/>
      <c r="M106" s="41"/>
      <c r="N106" s="2"/>
      <c r="O106" s="2"/>
      <c r="P106" s="9">
        <f t="shared" si="25"/>
        <v>0</v>
      </c>
    </row>
    <row r="107" spans="1:16" ht="18.75">
      <c r="A107" s="53" t="s">
        <v>67</v>
      </c>
      <c r="B107" s="488" t="s">
        <v>149</v>
      </c>
      <c r="C107" s="65" t="s">
        <v>16</v>
      </c>
      <c r="D107" s="1"/>
      <c r="E107" s="1"/>
      <c r="F107" s="5"/>
      <c r="G107" s="5"/>
      <c r="H107" s="5"/>
      <c r="I107" s="5"/>
      <c r="J107" s="5"/>
      <c r="K107" s="1"/>
      <c r="L107" s="5"/>
      <c r="M107" s="5"/>
      <c r="N107" s="1">
        <v>0.004</v>
      </c>
      <c r="O107" s="1"/>
      <c r="P107" s="8">
        <f t="shared" si="25"/>
        <v>0.004</v>
      </c>
    </row>
    <row r="108" spans="1:16" ht="18.75">
      <c r="A108" s="60"/>
      <c r="B108" s="489"/>
      <c r="C108" s="58" t="s">
        <v>18</v>
      </c>
      <c r="D108" s="2"/>
      <c r="E108" s="2"/>
      <c r="F108" s="41"/>
      <c r="G108" s="41"/>
      <c r="H108" s="41"/>
      <c r="I108" s="41"/>
      <c r="J108" s="41"/>
      <c r="K108" s="2"/>
      <c r="L108" s="41"/>
      <c r="M108" s="41"/>
      <c r="N108" s="2">
        <v>1.26</v>
      </c>
      <c r="O108" s="2"/>
      <c r="P108" s="9">
        <f t="shared" si="25"/>
        <v>1.26</v>
      </c>
    </row>
    <row r="109" spans="1:16" ht="18.75">
      <c r="A109" s="60"/>
      <c r="B109" s="488" t="s">
        <v>150</v>
      </c>
      <c r="C109" s="65" t="s">
        <v>16</v>
      </c>
      <c r="D109" s="1">
        <v>0.0215</v>
      </c>
      <c r="E109" s="1"/>
      <c r="F109" s="5"/>
      <c r="G109" s="5"/>
      <c r="H109" s="5"/>
      <c r="I109" s="5">
        <v>0.009</v>
      </c>
      <c r="J109" s="5"/>
      <c r="K109" s="1"/>
      <c r="L109" s="5">
        <v>0.0345</v>
      </c>
      <c r="M109" s="5">
        <v>0.1796</v>
      </c>
      <c r="N109" s="1">
        <v>0.1157</v>
      </c>
      <c r="O109" s="1">
        <v>0.0162</v>
      </c>
      <c r="P109" s="8">
        <f t="shared" si="25"/>
        <v>0.3765</v>
      </c>
    </row>
    <row r="110" spans="1:16" ht="18.75">
      <c r="A110" s="60"/>
      <c r="B110" s="489"/>
      <c r="C110" s="58" t="s">
        <v>18</v>
      </c>
      <c r="D110" s="2">
        <v>16.034</v>
      </c>
      <c r="E110" s="2"/>
      <c r="F110" s="41"/>
      <c r="G110" s="41"/>
      <c r="H110" s="41"/>
      <c r="I110" s="41">
        <v>7.56</v>
      </c>
      <c r="J110" s="41"/>
      <c r="K110" s="2"/>
      <c r="L110" s="41">
        <v>15.795</v>
      </c>
      <c r="M110" s="41">
        <v>51.743</v>
      </c>
      <c r="N110" s="2">
        <v>41.733</v>
      </c>
      <c r="O110" s="2">
        <v>6.35</v>
      </c>
      <c r="P110" s="9">
        <f t="shared" si="25"/>
        <v>139.215</v>
      </c>
    </row>
    <row r="111" spans="1:16" ht="18.75">
      <c r="A111" s="53" t="s">
        <v>68</v>
      </c>
      <c r="B111" s="488" t="s">
        <v>127</v>
      </c>
      <c r="C111" s="65" t="s">
        <v>16</v>
      </c>
      <c r="D111" s="1"/>
      <c r="E111" s="1"/>
      <c r="F111" s="5"/>
      <c r="G111" s="5"/>
      <c r="H111" s="5"/>
      <c r="I111" s="5"/>
      <c r="J111" s="5"/>
      <c r="K111" s="1"/>
      <c r="L111" s="5"/>
      <c r="M111" s="5"/>
      <c r="N111" s="1"/>
      <c r="O111" s="1"/>
      <c r="P111" s="8">
        <f t="shared" si="25"/>
        <v>0</v>
      </c>
    </row>
    <row r="112" spans="1:16" ht="18.75">
      <c r="A112" s="60"/>
      <c r="B112" s="489"/>
      <c r="C112" s="58" t="s">
        <v>18</v>
      </c>
      <c r="D112" s="2"/>
      <c r="E112" s="2"/>
      <c r="F112" s="41"/>
      <c r="G112" s="41"/>
      <c r="H112" s="41"/>
      <c r="I112" s="41"/>
      <c r="J112" s="41"/>
      <c r="K112" s="2"/>
      <c r="L112" s="41"/>
      <c r="M112" s="41"/>
      <c r="N112" s="2"/>
      <c r="O112" s="2"/>
      <c r="P112" s="9">
        <f t="shared" si="25"/>
        <v>0</v>
      </c>
    </row>
    <row r="113" spans="1:16" ht="18.75">
      <c r="A113" s="60"/>
      <c r="B113" s="488" t="s">
        <v>128</v>
      </c>
      <c r="C113" s="65" t="s">
        <v>16</v>
      </c>
      <c r="D113" s="1"/>
      <c r="E113" s="1"/>
      <c r="F113" s="5"/>
      <c r="G113" s="5"/>
      <c r="H113" s="5"/>
      <c r="I113" s="5"/>
      <c r="J113" s="5"/>
      <c r="K113" s="1"/>
      <c r="L113" s="5"/>
      <c r="M113" s="5"/>
      <c r="N113" s="1"/>
      <c r="O113" s="1"/>
      <c r="P113" s="8">
        <f aca="true" t="shared" si="26" ref="P113:P121">SUM(D113:O113)</f>
        <v>0</v>
      </c>
    </row>
    <row r="114" spans="1:16" ht="18.75">
      <c r="A114" s="60"/>
      <c r="B114" s="489"/>
      <c r="C114" s="58" t="s">
        <v>18</v>
      </c>
      <c r="D114" s="2"/>
      <c r="E114" s="2"/>
      <c r="F114" s="41"/>
      <c r="G114" s="41"/>
      <c r="H114" s="41"/>
      <c r="I114" s="41"/>
      <c r="J114" s="41"/>
      <c r="K114" s="2"/>
      <c r="L114" s="41"/>
      <c r="M114" s="41"/>
      <c r="N114" s="2"/>
      <c r="O114" s="2"/>
      <c r="P114" s="9">
        <f t="shared" si="26"/>
        <v>0</v>
      </c>
    </row>
    <row r="115" spans="1:16" ht="18.75">
      <c r="A115" s="53" t="s">
        <v>70</v>
      </c>
      <c r="B115" s="488" t="s">
        <v>71</v>
      </c>
      <c r="C115" s="65" t="s">
        <v>16</v>
      </c>
      <c r="D115" s="1"/>
      <c r="E115" s="1"/>
      <c r="F115" s="5"/>
      <c r="G115" s="5"/>
      <c r="H115" s="5"/>
      <c r="I115" s="5"/>
      <c r="J115" s="5"/>
      <c r="K115" s="1"/>
      <c r="L115" s="5"/>
      <c r="M115" s="5"/>
      <c r="N115" s="1"/>
      <c r="O115" s="1"/>
      <c r="P115" s="8">
        <f t="shared" si="26"/>
        <v>0</v>
      </c>
    </row>
    <row r="116" spans="1:16" ht="18.75">
      <c r="A116" s="60"/>
      <c r="B116" s="489"/>
      <c r="C116" s="58" t="s">
        <v>18</v>
      </c>
      <c r="D116" s="2"/>
      <c r="E116" s="2"/>
      <c r="F116" s="41"/>
      <c r="G116" s="41"/>
      <c r="H116" s="41"/>
      <c r="I116" s="41"/>
      <c r="J116" s="41"/>
      <c r="K116" s="2"/>
      <c r="L116" s="41"/>
      <c r="M116" s="41"/>
      <c r="N116" s="2"/>
      <c r="O116" s="2"/>
      <c r="P116" s="9">
        <f t="shared" si="26"/>
        <v>0</v>
      </c>
    </row>
    <row r="117" spans="1:16" ht="18.75">
      <c r="A117" s="60"/>
      <c r="B117" s="488" t="s">
        <v>72</v>
      </c>
      <c r="C117" s="65" t="s">
        <v>16</v>
      </c>
      <c r="D117" s="1">
        <v>3.2245</v>
      </c>
      <c r="E117" s="1">
        <v>2.9818</v>
      </c>
      <c r="F117" s="5">
        <v>5.4859</v>
      </c>
      <c r="G117" s="5">
        <v>6.9516</v>
      </c>
      <c r="H117" s="5">
        <v>11.4375</v>
      </c>
      <c r="I117" s="5">
        <v>10.5555</v>
      </c>
      <c r="J117" s="5">
        <v>0.2715</v>
      </c>
      <c r="K117" s="1"/>
      <c r="L117" s="5">
        <v>5.2678</v>
      </c>
      <c r="M117" s="5">
        <v>6.69</v>
      </c>
      <c r="N117" s="1">
        <v>7.6026</v>
      </c>
      <c r="O117" s="1">
        <v>7.0466</v>
      </c>
      <c r="P117" s="8">
        <f t="shared" si="26"/>
        <v>67.51530000000001</v>
      </c>
    </row>
    <row r="118" spans="1:16" ht="18.75">
      <c r="A118" s="60"/>
      <c r="B118" s="489"/>
      <c r="C118" s="58" t="s">
        <v>18</v>
      </c>
      <c r="D118" s="2">
        <v>3705.524</v>
      </c>
      <c r="E118" s="2">
        <v>3594.828</v>
      </c>
      <c r="F118" s="41">
        <v>7432.599</v>
      </c>
      <c r="G118" s="41">
        <v>10533.993</v>
      </c>
      <c r="H118" s="41">
        <v>10497.104</v>
      </c>
      <c r="I118" s="41">
        <v>13465.698</v>
      </c>
      <c r="J118" s="41">
        <v>1009.824</v>
      </c>
      <c r="K118" s="2"/>
      <c r="L118" s="41">
        <v>10922.163</v>
      </c>
      <c r="M118" s="41">
        <v>13108.579</v>
      </c>
      <c r="N118" s="2">
        <v>10032.482</v>
      </c>
      <c r="O118" s="2">
        <v>9498.362</v>
      </c>
      <c r="P118" s="9">
        <f t="shared" si="26"/>
        <v>93801.156</v>
      </c>
    </row>
    <row r="119" spans="1:16" ht="18.75">
      <c r="A119" s="53" t="s">
        <v>23</v>
      </c>
      <c r="B119" s="488" t="s">
        <v>130</v>
      </c>
      <c r="C119" s="65" t="s">
        <v>16</v>
      </c>
      <c r="D119" s="1">
        <v>0.8185</v>
      </c>
      <c r="E119" s="1">
        <v>0.6135</v>
      </c>
      <c r="F119" s="5">
        <v>0.4645</v>
      </c>
      <c r="G119" s="5">
        <v>0.9635</v>
      </c>
      <c r="H119" s="5">
        <v>2.1685</v>
      </c>
      <c r="I119" s="5">
        <v>3.0205</v>
      </c>
      <c r="J119" s="5">
        <v>0.053</v>
      </c>
      <c r="K119" s="1"/>
      <c r="L119" s="5">
        <v>0.7781</v>
      </c>
      <c r="M119" s="5">
        <v>1.6122</v>
      </c>
      <c r="N119" s="1">
        <v>0.6844</v>
      </c>
      <c r="O119" s="1">
        <v>0.7412</v>
      </c>
      <c r="P119" s="8">
        <f t="shared" si="26"/>
        <v>11.9179</v>
      </c>
    </row>
    <row r="120" spans="1:16" ht="18.75">
      <c r="A120" s="60"/>
      <c r="B120" s="489"/>
      <c r="C120" s="58" t="s">
        <v>18</v>
      </c>
      <c r="D120" s="2">
        <v>212.788</v>
      </c>
      <c r="E120" s="2">
        <v>177.577</v>
      </c>
      <c r="F120" s="41">
        <v>144.005</v>
      </c>
      <c r="G120" s="41">
        <v>242.458</v>
      </c>
      <c r="H120" s="41">
        <v>474.97</v>
      </c>
      <c r="I120" s="41">
        <v>477.255</v>
      </c>
      <c r="J120" s="41">
        <v>8.348</v>
      </c>
      <c r="K120" s="2"/>
      <c r="L120" s="41">
        <v>133.508</v>
      </c>
      <c r="M120" s="41">
        <v>387.353</v>
      </c>
      <c r="N120" s="2">
        <v>298.224</v>
      </c>
      <c r="O120" s="2">
        <v>311.925</v>
      </c>
      <c r="P120" s="9">
        <f t="shared" si="26"/>
        <v>2868.411</v>
      </c>
    </row>
    <row r="121" spans="1:16" ht="18.75">
      <c r="A121" s="60"/>
      <c r="B121" s="56" t="s">
        <v>20</v>
      </c>
      <c r="C121" s="65" t="s">
        <v>16</v>
      </c>
      <c r="D121" s="1"/>
      <c r="E121" s="1"/>
      <c r="F121" s="5"/>
      <c r="G121" s="5"/>
      <c r="H121" s="5"/>
      <c r="I121" s="5"/>
      <c r="J121" s="5"/>
      <c r="K121" s="1"/>
      <c r="L121" s="5"/>
      <c r="M121" s="5"/>
      <c r="N121" s="1"/>
      <c r="O121" s="1"/>
      <c r="P121" s="8">
        <f t="shared" si="26"/>
        <v>0</v>
      </c>
    </row>
    <row r="122" spans="1:16" ht="18.75">
      <c r="A122" s="60"/>
      <c r="B122" s="58" t="s">
        <v>73</v>
      </c>
      <c r="C122" s="58" t="s">
        <v>18</v>
      </c>
      <c r="D122" s="2"/>
      <c r="E122" s="2"/>
      <c r="F122" s="41"/>
      <c r="G122" s="41"/>
      <c r="H122" s="41"/>
      <c r="I122" s="41"/>
      <c r="J122" s="41"/>
      <c r="K122" s="2"/>
      <c r="L122" s="41"/>
      <c r="M122" s="41"/>
      <c r="N122" s="2"/>
      <c r="O122" s="2"/>
      <c r="P122" s="9">
        <f aca="true" t="shared" si="27" ref="P122:P128">SUM(D122:O122)</f>
        <v>0</v>
      </c>
    </row>
    <row r="123" spans="1:16" s="71" customFormat="1" ht="18.75">
      <c r="A123" s="68"/>
      <c r="B123" s="494" t="s">
        <v>114</v>
      </c>
      <c r="C123" s="73" t="s">
        <v>16</v>
      </c>
      <c r="D123" s="5">
        <f>+D101+D103+D105+D107+D109+D111+D113+D115+D117+D119+D121</f>
        <v>4.0645</v>
      </c>
      <c r="E123" s="5">
        <f aca="true" t="shared" si="28" ref="E123:O124">+E101+E103+E105+E107+E109+E111+E113+E115+E117+E119+E121</f>
        <v>3.5953</v>
      </c>
      <c r="F123" s="5">
        <f>+F101+F103+F105+F107+F109+F111+F113+F115+F117+F119+F121</f>
        <v>5.9504</v>
      </c>
      <c r="G123" s="5">
        <f>+G101+G103+G105+G107+G109+G111+G113+G115+G117+G119+G121</f>
        <v>7.9151</v>
      </c>
      <c r="H123" s="5">
        <f>+H101+H103+H105+H107+H109+H111+H113+H115+H117+H119+H121</f>
        <v>13.606</v>
      </c>
      <c r="I123" s="5">
        <f>+I101+I103+I105+I107+I109+I111+I113+I115+I117+I119+I121</f>
        <v>13.585</v>
      </c>
      <c r="J123" s="5">
        <f>+J101+J103+J105+J107+J109+J111+J113+J115+J117+J119+J121</f>
        <v>0.3245</v>
      </c>
      <c r="K123" s="5">
        <f t="shared" si="28"/>
        <v>0</v>
      </c>
      <c r="L123" s="5">
        <f t="shared" si="28"/>
        <v>6.080400000000001</v>
      </c>
      <c r="M123" s="5">
        <f t="shared" si="28"/>
        <v>8.4818</v>
      </c>
      <c r="N123" s="5">
        <f t="shared" si="28"/>
        <v>8.406699999999999</v>
      </c>
      <c r="O123" s="5">
        <f t="shared" si="28"/>
        <v>7.804</v>
      </c>
      <c r="P123" s="15">
        <f t="shared" si="27"/>
        <v>79.8137</v>
      </c>
    </row>
    <row r="124" spans="1:16" s="71" customFormat="1" ht="18.75">
      <c r="A124" s="104"/>
      <c r="B124" s="495"/>
      <c r="C124" s="105" t="s">
        <v>18</v>
      </c>
      <c r="D124" s="41">
        <f>+D102+D104+D106+D108+D110+D112+D114+D116+D118+D120+D122</f>
        <v>3934.346</v>
      </c>
      <c r="E124" s="41">
        <f t="shared" si="28"/>
        <v>3772.4049999999997</v>
      </c>
      <c r="F124" s="41">
        <f t="shared" si="28"/>
        <v>7576.604</v>
      </c>
      <c r="G124" s="41">
        <f t="shared" si="28"/>
        <v>10776.451000000001</v>
      </c>
      <c r="H124" s="41">
        <f t="shared" si="28"/>
        <v>10972.073999999999</v>
      </c>
      <c r="I124" s="41">
        <f t="shared" si="28"/>
        <v>13950.512999999999</v>
      </c>
      <c r="J124" s="41">
        <f>+J102+J104+J106+J108+J110+J112+J114+J116+J118+J120+J122</f>
        <v>1018.1719999999999</v>
      </c>
      <c r="K124" s="41">
        <f t="shared" si="28"/>
        <v>0</v>
      </c>
      <c r="L124" s="41">
        <f t="shared" si="28"/>
        <v>11071.466</v>
      </c>
      <c r="M124" s="41">
        <f t="shared" si="28"/>
        <v>13547.675</v>
      </c>
      <c r="N124" s="41">
        <f t="shared" si="28"/>
        <v>10373.699</v>
      </c>
      <c r="O124" s="41">
        <f t="shared" si="28"/>
        <v>9816.636999999999</v>
      </c>
      <c r="P124" s="106">
        <f t="shared" si="27"/>
        <v>96810.042</v>
      </c>
    </row>
    <row r="125" spans="1:16" ht="18.75">
      <c r="A125" s="53" t="s">
        <v>0</v>
      </c>
      <c r="B125" s="488" t="s">
        <v>74</v>
      </c>
      <c r="C125" s="65" t="s">
        <v>16</v>
      </c>
      <c r="D125" s="1"/>
      <c r="E125" s="1"/>
      <c r="F125" s="5"/>
      <c r="G125" s="5"/>
      <c r="H125" s="5"/>
      <c r="I125" s="5"/>
      <c r="J125" s="5"/>
      <c r="K125" s="1"/>
      <c r="L125" s="5"/>
      <c r="M125" s="5"/>
      <c r="N125" s="1"/>
      <c r="O125" s="1"/>
      <c r="P125" s="8">
        <f t="shared" si="27"/>
        <v>0</v>
      </c>
    </row>
    <row r="126" spans="1:16" ht="18.75">
      <c r="A126" s="53" t="s">
        <v>0</v>
      </c>
      <c r="B126" s="489"/>
      <c r="C126" s="58" t="s">
        <v>18</v>
      </c>
      <c r="D126" s="2"/>
      <c r="E126" s="2"/>
      <c r="F126" s="41"/>
      <c r="G126" s="41"/>
      <c r="H126" s="41"/>
      <c r="I126" s="41"/>
      <c r="J126" s="41"/>
      <c r="K126" s="2"/>
      <c r="L126" s="41"/>
      <c r="M126" s="41"/>
      <c r="N126" s="2"/>
      <c r="O126" s="2"/>
      <c r="P126" s="9">
        <f t="shared" si="27"/>
        <v>0</v>
      </c>
    </row>
    <row r="127" spans="1:16" ht="18.75">
      <c r="A127" s="53" t="s">
        <v>75</v>
      </c>
      <c r="B127" s="488" t="s">
        <v>76</v>
      </c>
      <c r="C127" s="65" t="s">
        <v>16</v>
      </c>
      <c r="D127" s="1"/>
      <c r="E127" s="1"/>
      <c r="F127" s="5"/>
      <c r="G127" s="5"/>
      <c r="H127" s="5"/>
      <c r="I127" s="5"/>
      <c r="J127" s="5"/>
      <c r="K127" s="1"/>
      <c r="L127" s="5"/>
      <c r="M127" s="5"/>
      <c r="N127" s="1"/>
      <c r="O127" s="1"/>
      <c r="P127" s="8">
        <f t="shared" si="27"/>
        <v>0</v>
      </c>
    </row>
    <row r="128" spans="1:16" ht="18.75">
      <c r="A128" s="60"/>
      <c r="B128" s="489"/>
      <c r="C128" s="58" t="s">
        <v>18</v>
      </c>
      <c r="D128" s="2"/>
      <c r="E128" s="2"/>
      <c r="F128" s="41"/>
      <c r="G128" s="41"/>
      <c r="H128" s="41"/>
      <c r="I128" s="41"/>
      <c r="J128" s="41"/>
      <c r="K128" s="2"/>
      <c r="L128" s="41"/>
      <c r="M128" s="41"/>
      <c r="N128" s="2"/>
      <c r="O128" s="2"/>
      <c r="P128" s="9">
        <f t="shared" si="27"/>
        <v>0</v>
      </c>
    </row>
    <row r="129" spans="1:16" ht="18.75">
      <c r="A129" s="53" t="s">
        <v>77</v>
      </c>
      <c r="B129" s="56" t="s">
        <v>20</v>
      </c>
      <c r="C129" s="56" t="s">
        <v>16</v>
      </c>
      <c r="D129" s="3"/>
      <c r="E129" s="3"/>
      <c r="F129" s="4"/>
      <c r="G129" s="4"/>
      <c r="H129" s="4"/>
      <c r="I129" s="4"/>
      <c r="J129" s="4"/>
      <c r="K129" s="3"/>
      <c r="L129" s="4"/>
      <c r="M129" s="4"/>
      <c r="N129" s="3"/>
      <c r="O129" s="3"/>
      <c r="P129" s="13">
        <f aca="true" t="shared" si="29" ref="P129:P136">SUM(D129:O129)</f>
        <v>0</v>
      </c>
    </row>
    <row r="130" spans="1:16" ht="18.75">
      <c r="A130" s="60"/>
      <c r="B130" s="56" t="s">
        <v>78</v>
      </c>
      <c r="C130" s="65" t="s">
        <v>79</v>
      </c>
      <c r="D130" s="22"/>
      <c r="E130" s="34"/>
      <c r="F130" s="101"/>
      <c r="G130" s="101"/>
      <c r="H130" s="101"/>
      <c r="I130" s="31"/>
      <c r="J130" s="31"/>
      <c r="K130" s="28"/>
      <c r="L130" s="31"/>
      <c r="M130" s="31"/>
      <c r="N130" s="28"/>
      <c r="O130" s="28"/>
      <c r="P130" s="23">
        <f t="shared" si="29"/>
        <v>0</v>
      </c>
    </row>
    <row r="131" spans="1:16" ht="18.75">
      <c r="A131" s="53" t="s">
        <v>23</v>
      </c>
      <c r="B131" s="2"/>
      <c r="C131" s="58" t="s">
        <v>18</v>
      </c>
      <c r="D131" s="2"/>
      <c r="E131" s="2"/>
      <c r="F131" s="41"/>
      <c r="G131" s="41"/>
      <c r="H131" s="41"/>
      <c r="I131" s="41"/>
      <c r="J131" s="41"/>
      <c r="K131" s="2"/>
      <c r="L131" s="41"/>
      <c r="M131" s="41"/>
      <c r="N131" s="2"/>
      <c r="O131" s="2"/>
      <c r="P131" s="9">
        <f t="shared" si="29"/>
        <v>0</v>
      </c>
    </row>
    <row r="132" spans="1:16" s="71" customFormat="1" ht="18.75">
      <c r="A132" s="68"/>
      <c r="B132" s="107" t="s">
        <v>0</v>
      </c>
      <c r="C132" s="70" t="s">
        <v>16</v>
      </c>
      <c r="D132" s="4">
        <f>D125+D127+D129</f>
        <v>0</v>
      </c>
      <c r="E132" s="36">
        <f>E125+E127+E129</f>
        <v>0</v>
      </c>
      <c r="F132" s="36">
        <f>F125+F127+F129</f>
        <v>0</v>
      </c>
      <c r="G132" s="36">
        <f>G125+G127+G129</f>
        <v>0</v>
      </c>
      <c r="H132" s="36">
        <f>H125+H127+H129</f>
        <v>0</v>
      </c>
      <c r="I132" s="36">
        <f>+I125+I127+I129</f>
        <v>0</v>
      </c>
      <c r="J132" s="36">
        <f>J125+J127+J129</f>
        <v>0</v>
      </c>
      <c r="K132" s="36">
        <f>+K125+K127+K129</f>
        <v>0</v>
      </c>
      <c r="L132" s="36">
        <f>+L125+L127+L129</f>
        <v>0</v>
      </c>
      <c r="M132" s="36">
        <f>+M125+M127+M129</f>
        <v>0</v>
      </c>
      <c r="N132" s="36">
        <f>+N125+N127+N129</f>
        <v>0</v>
      </c>
      <c r="O132" s="36">
        <f>O125+O127+O129</f>
        <v>0</v>
      </c>
      <c r="P132" s="14">
        <f t="shared" si="29"/>
        <v>0</v>
      </c>
    </row>
    <row r="133" spans="1:16" s="71" customFormat="1" ht="18.75">
      <c r="A133" s="68"/>
      <c r="B133" s="108" t="s">
        <v>138</v>
      </c>
      <c r="C133" s="73" t="s">
        <v>79</v>
      </c>
      <c r="D133" s="5">
        <f>D130</f>
        <v>0</v>
      </c>
      <c r="E133" s="37">
        <f>E130</f>
        <v>0</v>
      </c>
      <c r="F133" s="37">
        <f>F130</f>
        <v>0</v>
      </c>
      <c r="G133" s="37">
        <f>G130</f>
        <v>0</v>
      </c>
      <c r="H133" s="37">
        <f>H130</f>
        <v>0</v>
      </c>
      <c r="I133" s="37">
        <f aca="true" t="shared" si="30" ref="I133:N133">+I130</f>
        <v>0</v>
      </c>
      <c r="J133" s="37">
        <f t="shared" si="30"/>
        <v>0</v>
      </c>
      <c r="K133" s="37">
        <f t="shared" si="30"/>
        <v>0</v>
      </c>
      <c r="L133" s="37">
        <f t="shared" si="30"/>
        <v>0</v>
      </c>
      <c r="M133" s="37">
        <f t="shared" si="30"/>
        <v>0</v>
      </c>
      <c r="N133" s="37">
        <f t="shared" si="30"/>
        <v>0</v>
      </c>
      <c r="O133" s="37">
        <f>O130</f>
        <v>0</v>
      </c>
      <c r="P133" s="24">
        <f t="shared" si="29"/>
        <v>0</v>
      </c>
    </row>
    <row r="134" spans="1:16" s="71" customFormat="1" ht="18.75">
      <c r="A134" s="104"/>
      <c r="B134" s="41"/>
      <c r="C134" s="105" t="s">
        <v>18</v>
      </c>
      <c r="D134" s="41">
        <f>D126+D128+D131</f>
        <v>0</v>
      </c>
      <c r="E134" s="102">
        <f>E126+E128+E131</f>
        <v>0</v>
      </c>
      <c r="F134" s="102">
        <f>F126+F128+F131</f>
        <v>0</v>
      </c>
      <c r="G134" s="102">
        <f>G126+G128+G131</f>
        <v>0</v>
      </c>
      <c r="H134" s="102">
        <f>H126+H128+H131</f>
        <v>0</v>
      </c>
      <c r="I134" s="102">
        <f>+I126+I128+I131</f>
        <v>0</v>
      </c>
      <c r="J134" s="102">
        <f>J126+J128+J131</f>
        <v>0</v>
      </c>
      <c r="K134" s="102">
        <f>+K126+K128+K131</f>
        <v>0</v>
      </c>
      <c r="L134" s="102">
        <f>+L126+L128+L131</f>
        <v>0</v>
      </c>
      <c r="M134" s="102">
        <f>+M126+M128+M131</f>
        <v>0</v>
      </c>
      <c r="N134" s="102">
        <f>+N126+N128+N131</f>
        <v>0</v>
      </c>
      <c r="O134" s="102">
        <f>O126+O128+O131</f>
        <v>0</v>
      </c>
      <c r="P134" s="106">
        <f t="shared" si="29"/>
        <v>0</v>
      </c>
    </row>
    <row r="135" spans="1:16" s="71" customFormat="1" ht="18.75">
      <c r="A135" s="68"/>
      <c r="B135" s="69" t="s">
        <v>0</v>
      </c>
      <c r="C135" s="70" t="s">
        <v>16</v>
      </c>
      <c r="D135" s="4">
        <f>D132+D123+D99</f>
        <v>4.2542</v>
      </c>
      <c r="E135" s="35">
        <f>E132+E123+E99</f>
        <v>3.8265</v>
      </c>
      <c r="F135" s="36">
        <f aca="true" t="shared" si="31" ref="F135:O135">F132+F123+F99</f>
        <v>6.1929</v>
      </c>
      <c r="G135" s="36">
        <f t="shared" si="31"/>
        <v>8.4027</v>
      </c>
      <c r="H135" s="36">
        <f t="shared" si="31"/>
        <v>13.7585</v>
      </c>
      <c r="I135" s="36">
        <f t="shared" si="31"/>
        <v>13.791</v>
      </c>
      <c r="J135" s="36">
        <f t="shared" si="31"/>
        <v>0.3375</v>
      </c>
      <c r="K135" s="36">
        <f t="shared" si="31"/>
        <v>0</v>
      </c>
      <c r="L135" s="36">
        <f t="shared" si="31"/>
        <v>6.232400000000001</v>
      </c>
      <c r="M135" s="36">
        <f t="shared" si="31"/>
        <v>8.8894</v>
      </c>
      <c r="N135" s="35">
        <f t="shared" si="31"/>
        <v>8.990099999999998</v>
      </c>
      <c r="O135" s="35">
        <f t="shared" si="31"/>
        <v>8.036</v>
      </c>
      <c r="P135" s="14">
        <f>SUM(D135:O135)</f>
        <v>82.71119999999999</v>
      </c>
    </row>
    <row r="136" spans="1:16" s="71" customFormat="1" ht="18.75">
      <c r="A136" s="68"/>
      <c r="B136" s="72" t="s">
        <v>143</v>
      </c>
      <c r="C136" s="73" t="s">
        <v>79</v>
      </c>
      <c r="D136" s="5">
        <f>+D130</f>
        <v>0</v>
      </c>
      <c r="E136" s="33">
        <f aca="true" t="shared" si="32" ref="E136:J136">E133</f>
        <v>0</v>
      </c>
      <c r="F136" s="37">
        <f t="shared" si="32"/>
        <v>0</v>
      </c>
      <c r="G136" s="37">
        <f t="shared" si="32"/>
        <v>0</v>
      </c>
      <c r="H136" s="37">
        <f t="shared" si="32"/>
        <v>0</v>
      </c>
      <c r="I136" s="37">
        <f t="shared" si="32"/>
        <v>0</v>
      </c>
      <c r="J136" s="37">
        <f t="shared" si="32"/>
        <v>0</v>
      </c>
      <c r="K136" s="37">
        <f>+K130</f>
        <v>0</v>
      </c>
      <c r="L136" s="37">
        <f>+L130</f>
        <v>0</v>
      </c>
      <c r="M136" s="37">
        <f>M133</f>
        <v>0</v>
      </c>
      <c r="N136" s="33">
        <f>N133</f>
        <v>0</v>
      </c>
      <c r="O136" s="33">
        <f>O133</f>
        <v>0</v>
      </c>
      <c r="P136" s="24">
        <f t="shared" si="29"/>
        <v>0</v>
      </c>
    </row>
    <row r="137" spans="1:16" s="71" customFormat="1" ht="19.5" thickBot="1">
      <c r="A137" s="74"/>
      <c r="B137" s="75"/>
      <c r="C137" s="76" t="s">
        <v>18</v>
      </c>
      <c r="D137" s="6">
        <f>D134+D124+D100</f>
        <v>4005.412</v>
      </c>
      <c r="E137" s="43">
        <f aca="true" t="shared" si="33" ref="E137:O137">E134+E124+E100</f>
        <v>3865.45</v>
      </c>
      <c r="F137" s="38">
        <f t="shared" si="33"/>
        <v>7664.234</v>
      </c>
      <c r="G137" s="38">
        <f t="shared" si="33"/>
        <v>11060.385</v>
      </c>
      <c r="H137" s="38">
        <f t="shared" si="33"/>
        <v>11008.143999999998</v>
      </c>
      <c r="I137" s="38">
        <f t="shared" si="33"/>
        <v>14000.943</v>
      </c>
      <c r="J137" s="38">
        <f t="shared" si="33"/>
        <v>1020.9859999999999</v>
      </c>
      <c r="K137" s="38">
        <f t="shared" si="33"/>
        <v>0</v>
      </c>
      <c r="L137" s="38">
        <f t="shared" si="33"/>
        <v>11104.087</v>
      </c>
      <c r="M137" s="38">
        <f t="shared" si="33"/>
        <v>13641.985999999999</v>
      </c>
      <c r="N137" s="43">
        <f t="shared" si="33"/>
        <v>10540.674</v>
      </c>
      <c r="O137" s="43">
        <f t="shared" si="33"/>
        <v>9894.57</v>
      </c>
      <c r="P137" s="7">
        <f>SUM(D137:O137)</f>
        <v>97806.87099999998</v>
      </c>
    </row>
    <row r="138" spans="15:16" ht="18.75">
      <c r="O138" s="77"/>
      <c r="P138" s="78" t="s">
        <v>92</v>
      </c>
    </row>
    <row r="140" spans="5:6" ht="18.75">
      <c r="E140" s="79"/>
      <c r="F140" s="25"/>
    </row>
    <row r="141" spans="4:10" ht="18.75">
      <c r="D141" s="4"/>
      <c r="E141" s="79"/>
      <c r="F141" s="25"/>
      <c r="G141" s="25"/>
      <c r="H141" s="25"/>
      <c r="I141" s="25"/>
      <c r="J141" s="25"/>
    </row>
    <row r="142" spans="4:10" ht="18.75">
      <c r="D142" s="4"/>
      <c r="E142" s="79"/>
      <c r="F142" s="25"/>
      <c r="G142" s="25"/>
      <c r="H142" s="25"/>
      <c r="I142" s="25"/>
      <c r="J142" s="25"/>
    </row>
    <row r="143" spans="4:10" ht="18.75">
      <c r="D143" s="25"/>
      <c r="E143" s="79"/>
      <c r="F143" s="25"/>
      <c r="G143" s="25"/>
      <c r="H143" s="25"/>
      <c r="I143" s="25"/>
      <c r="J143" s="25"/>
    </row>
    <row r="144" spans="4:10" ht="18.75">
      <c r="D144" s="79"/>
      <c r="E144" s="79"/>
      <c r="F144" s="25"/>
      <c r="G144" s="25"/>
      <c r="H144" s="25"/>
      <c r="I144" s="25"/>
      <c r="J144" s="25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2"/>
  <sheetViews>
    <sheetView view="pageBreakPreview" zoomScale="25" zoomScaleNormal="50" zoomScaleSheetLayoutView="25" zoomScalePageLayoutView="0" workbookViewId="0" topLeftCell="A1">
      <pane xSplit="3" ySplit="3" topLeftCell="F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11" customWidth="1"/>
    <col min="6" max="6" width="19.625" style="11" customWidth="1"/>
    <col min="7" max="11" width="19.625" style="82" customWidth="1"/>
    <col min="12" max="12" width="19.625" style="11" customWidth="1"/>
    <col min="13" max="15" width="19.625" style="82" customWidth="1"/>
    <col min="16" max="16" width="23.00390625" style="45" customWidth="1"/>
    <col min="17" max="16384" width="9.00390625" style="46" customWidth="1"/>
  </cols>
  <sheetData>
    <row r="1" ht="18.75">
      <c r="B1" s="44" t="s">
        <v>0</v>
      </c>
    </row>
    <row r="2" spans="1:15" ht="19.5" thickBot="1">
      <c r="A2" s="12" t="s">
        <v>219</v>
      </c>
      <c r="B2" s="47"/>
      <c r="C2" s="12"/>
      <c r="F2" s="12"/>
      <c r="G2" s="75"/>
      <c r="H2" s="75"/>
      <c r="I2" s="75"/>
      <c r="J2" s="75"/>
      <c r="K2" s="75"/>
      <c r="L2" s="12"/>
      <c r="M2" s="75"/>
      <c r="N2" s="75"/>
      <c r="O2" s="75"/>
    </row>
    <row r="3" spans="1:16" ht="18.75">
      <c r="A3" s="48"/>
      <c r="B3" s="49"/>
      <c r="C3" s="49"/>
      <c r="D3" s="51" t="s">
        <v>2</v>
      </c>
      <c r="E3" s="51" t="s">
        <v>3</v>
      </c>
      <c r="F3" s="51" t="s">
        <v>4</v>
      </c>
      <c r="G3" s="96" t="s">
        <v>5</v>
      </c>
      <c r="H3" s="96" t="s">
        <v>6</v>
      </c>
      <c r="I3" s="96" t="s">
        <v>7</v>
      </c>
      <c r="J3" s="96" t="s">
        <v>8</v>
      </c>
      <c r="K3" s="96" t="s">
        <v>9</v>
      </c>
      <c r="L3" s="51" t="s">
        <v>10</v>
      </c>
      <c r="M3" s="96" t="s">
        <v>11</v>
      </c>
      <c r="N3" s="96" t="s">
        <v>12</v>
      </c>
      <c r="O3" s="96" t="s">
        <v>13</v>
      </c>
      <c r="P3" s="52" t="s">
        <v>14</v>
      </c>
    </row>
    <row r="4" spans="1:16" ht="18.75">
      <c r="A4" s="54" t="s">
        <v>0</v>
      </c>
      <c r="B4" s="488" t="s">
        <v>15</v>
      </c>
      <c r="C4" s="65" t="s">
        <v>16</v>
      </c>
      <c r="D4" s="1"/>
      <c r="E4" s="1"/>
      <c r="F4" s="1"/>
      <c r="G4" s="5"/>
      <c r="H4" s="5"/>
      <c r="I4" s="5"/>
      <c r="J4" s="5"/>
      <c r="K4" s="5"/>
      <c r="L4" s="1"/>
      <c r="M4" s="5"/>
      <c r="N4" s="5"/>
      <c r="O4" s="5"/>
      <c r="P4" s="8">
        <f>SUM(D4:O4)</f>
        <v>0</v>
      </c>
    </row>
    <row r="5" spans="1:16" ht="18.75">
      <c r="A5" s="54" t="s">
        <v>17</v>
      </c>
      <c r="B5" s="489"/>
      <c r="C5" s="58" t="s">
        <v>18</v>
      </c>
      <c r="D5" s="2"/>
      <c r="E5" s="2"/>
      <c r="F5" s="2"/>
      <c r="G5" s="41"/>
      <c r="H5" s="41"/>
      <c r="I5" s="41"/>
      <c r="J5" s="41"/>
      <c r="K5" s="41"/>
      <c r="L5" s="2"/>
      <c r="M5" s="41"/>
      <c r="N5" s="41"/>
      <c r="O5" s="41"/>
      <c r="P5" s="9">
        <f>SUM(D5:O5)</f>
        <v>0</v>
      </c>
    </row>
    <row r="6" spans="1:16" ht="18.75">
      <c r="A6" s="54" t="s">
        <v>19</v>
      </c>
      <c r="B6" s="56" t="s">
        <v>20</v>
      </c>
      <c r="C6" s="65" t="s">
        <v>16</v>
      </c>
      <c r="D6" s="1"/>
      <c r="E6" s="1"/>
      <c r="F6" s="1"/>
      <c r="G6" s="5"/>
      <c r="H6" s="5"/>
      <c r="I6" s="5"/>
      <c r="J6" s="5"/>
      <c r="K6" s="5"/>
      <c r="L6" s="1"/>
      <c r="M6" s="5"/>
      <c r="N6" s="5"/>
      <c r="O6" s="5"/>
      <c r="P6" s="8">
        <f>SUM(D6:O6)</f>
        <v>0</v>
      </c>
    </row>
    <row r="7" spans="1:16" ht="18.75">
      <c r="A7" s="54" t="s">
        <v>21</v>
      </c>
      <c r="B7" s="58" t="s">
        <v>153</v>
      </c>
      <c r="C7" s="58" t="s">
        <v>18</v>
      </c>
      <c r="D7" s="2"/>
      <c r="E7" s="2"/>
      <c r="F7" s="2"/>
      <c r="G7" s="41"/>
      <c r="H7" s="41"/>
      <c r="I7" s="41"/>
      <c r="J7" s="41"/>
      <c r="K7" s="41"/>
      <c r="L7" s="2"/>
      <c r="M7" s="41"/>
      <c r="N7" s="41"/>
      <c r="O7" s="41"/>
      <c r="P7" s="9">
        <f>SUM(D7:O7)</f>
        <v>0</v>
      </c>
    </row>
    <row r="8" spans="1:16" s="71" customFormat="1" ht="18.75">
      <c r="A8" s="109" t="s">
        <v>23</v>
      </c>
      <c r="B8" s="494" t="s">
        <v>114</v>
      </c>
      <c r="C8" s="73" t="s">
        <v>16</v>
      </c>
      <c r="D8" s="5">
        <f>D4+D6</f>
        <v>0</v>
      </c>
      <c r="E8" s="5">
        <f>E4+E6</f>
        <v>0</v>
      </c>
      <c r="F8" s="5">
        <f>+F4+F6</f>
        <v>0</v>
      </c>
      <c r="G8" s="5">
        <f aca="true" t="shared" si="0" ref="G8:I9">G4+G6</f>
        <v>0</v>
      </c>
      <c r="H8" s="5">
        <f t="shared" si="0"/>
        <v>0</v>
      </c>
      <c r="I8" s="5">
        <f t="shared" si="0"/>
        <v>0</v>
      </c>
      <c r="J8" s="5">
        <f>+J4+J6</f>
        <v>0</v>
      </c>
      <c r="K8" s="5">
        <f>+K4+K6</f>
        <v>0</v>
      </c>
      <c r="L8" s="5">
        <f>L4+L6</f>
        <v>0</v>
      </c>
      <c r="M8" s="5">
        <f>+M4+M6</f>
        <v>0</v>
      </c>
      <c r="N8" s="5">
        <f>N4+N6</f>
        <v>0</v>
      </c>
      <c r="O8" s="5">
        <f>O4+O6</f>
        <v>0</v>
      </c>
      <c r="P8" s="15">
        <f aca="true" t="shared" si="1" ref="P8:P29">SUM(D8:O8)</f>
        <v>0</v>
      </c>
    </row>
    <row r="9" spans="1:16" s="71" customFormat="1" ht="18.75">
      <c r="A9" s="110"/>
      <c r="B9" s="495"/>
      <c r="C9" s="105" t="s">
        <v>18</v>
      </c>
      <c r="D9" s="41">
        <f>D5+D7</f>
        <v>0</v>
      </c>
      <c r="E9" s="41">
        <f>E5+E7</f>
        <v>0</v>
      </c>
      <c r="F9" s="41">
        <f>+F5+F7</f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>+J5+J7</f>
        <v>0</v>
      </c>
      <c r="K9" s="41">
        <f>+K5+K7</f>
        <v>0</v>
      </c>
      <c r="L9" s="41">
        <f>L5+L7</f>
        <v>0</v>
      </c>
      <c r="M9" s="41">
        <f>+M5+M7</f>
        <v>0</v>
      </c>
      <c r="N9" s="41">
        <f>N5+N7</f>
        <v>0</v>
      </c>
      <c r="O9" s="41">
        <f>O5+O7</f>
        <v>0</v>
      </c>
      <c r="P9" s="106">
        <f t="shared" si="1"/>
        <v>0</v>
      </c>
    </row>
    <row r="10" spans="1:16" ht="18.75">
      <c r="A10" s="482" t="s">
        <v>25</v>
      </c>
      <c r="B10" s="483"/>
      <c r="C10" s="65" t="s">
        <v>16</v>
      </c>
      <c r="D10" s="1"/>
      <c r="E10" s="1"/>
      <c r="F10" s="1"/>
      <c r="G10" s="5"/>
      <c r="H10" s="5"/>
      <c r="I10" s="5"/>
      <c r="J10" s="5"/>
      <c r="K10" s="5"/>
      <c r="L10" s="1"/>
      <c r="M10" s="5"/>
      <c r="N10" s="5"/>
      <c r="O10" s="5"/>
      <c r="P10" s="8">
        <f t="shared" si="1"/>
        <v>0</v>
      </c>
    </row>
    <row r="11" spans="1:16" ht="18.75">
      <c r="A11" s="484"/>
      <c r="B11" s="485"/>
      <c r="C11" s="58" t="s">
        <v>18</v>
      </c>
      <c r="D11" s="2"/>
      <c r="E11" s="2"/>
      <c r="F11" s="2"/>
      <c r="G11" s="41"/>
      <c r="H11" s="41"/>
      <c r="I11" s="41"/>
      <c r="J11" s="41"/>
      <c r="K11" s="41"/>
      <c r="L11" s="2"/>
      <c r="M11" s="41"/>
      <c r="N11" s="41"/>
      <c r="O11" s="41"/>
      <c r="P11" s="9">
        <f t="shared" si="1"/>
        <v>0</v>
      </c>
    </row>
    <row r="12" spans="1:16" ht="18.75">
      <c r="A12" s="60"/>
      <c r="B12" s="488" t="s">
        <v>26</v>
      </c>
      <c r="C12" s="65" t="s">
        <v>16</v>
      </c>
      <c r="D12" s="1"/>
      <c r="E12" s="1"/>
      <c r="F12" s="1"/>
      <c r="G12" s="5"/>
      <c r="H12" s="5"/>
      <c r="I12" s="5"/>
      <c r="J12" s="5"/>
      <c r="K12" s="5"/>
      <c r="L12" s="1"/>
      <c r="M12" s="5"/>
      <c r="N12" s="5"/>
      <c r="O12" s="5"/>
      <c r="P12" s="8">
        <f t="shared" si="1"/>
        <v>0</v>
      </c>
    </row>
    <row r="13" spans="1:16" ht="18.75">
      <c r="A13" s="53" t="s">
        <v>0</v>
      </c>
      <c r="B13" s="489"/>
      <c r="C13" s="58" t="s">
        <v>18</v>
      </c>
      <c r="D13" s="2"/>
      <c r="E13" s="2"/>
      <c r="F13" s="2"/>
      <c r="G13" s="41"/>
      <c r="H13" s="41"/>
      <c r="I13" s="41"/>
      <c r="J13" s="41"/>
      <c r="K13" s="41"/>
      <c r="L13" s="2"/>
      <c r="M13" s="41"/>
      <c r="N13" s="41"/>
      <c r="O13" s="41"/>
      <c r="P13" s="9">
        <f t="shared" si="1"/>
        <v>0</v>
      </c>
    </row>
    <row r="14" spans="1:16" ht="18.75">
      <c r="A14" s="54" t="s">
        <v>27</v>
      </c>
      <c r="B14" s="488" t="s">
        <v>28</v>
      </c>
      <c r="C14" s="65" t="s">
        <v>16</v>
      </c>
      <c r="D14" s="1"/>
      <c r="E14" s="1"/>
      <c r="F14" s="1"/>
      <c r="G14" s="5"/>
      <c r="H14" s="5"/>
      <c r="I14" s="5">
        <v>0.01</v>
      </c>
      <c r="J14" s="5">
        <v>0.0122</v>
      </c>
      <c r="K14" s="5">
        <v>0.2938</v>
      </c>
      <c r="L14" s="1"/>
      <c r="M14" s="5">
        <v>0.0169</v>
      </c>
      <c r="N14" s="5"/>
      <c r="O14" s="5"/>
      <c r="P14" s="8">
        <f t="shared" si="1"/>
        <v>0.3329</v>
      </c>
    </row>
    <row r="15" spans="1:16" ht="18.75">
      <c r="A15" s="54" t="s">
        <v>0</v>
      </c>
      <c r="B15" s="489"/>
      <c r="C15" s="58" t="s">
        <v>18</v>
      </c>
      <c r="D15" s="2"/>
      <c r="E15" s="2"/>
      <c r="F15" s="2"/>
      <c r="G15" s="41"/>
      <c r="H15" s="41"/>
      <c r="I15" s="41">
        <v>7.35</v>
      </c>
      <c r="J15" s="41">
        <v>6.405</v>
      </c>
      <c r="K15" s="41">
        <v>216.861</v>
      </c>
      <c r="L15" s="2"/>
      <c r="M15" s="41">
        <v>8.873</v>
      </c>
      <c r="N15" s="41"/>
      <c r="O15" s="41"/>
      <c r="P15" s="9">
        <f t="shared" si="1"/>
        <v>239.48899999999998</v>
      </c>
    </row>
    <row r="16" spans="1:16" ht="18.75">
      <c r="A16" s="54" t="s">
        <v>29</v>
      </c>
      <c r="B16" s="488" t="s">
        <v>30</v>
      </c>
      <c r="C16" s="65" t="s">
        <v>16</v>
      </c>
      <c r="D16" s="1"/>
      <c r="E16" s="1"/>
      <c r="F16" s="1"/>
      <c r="G16" s="5"/>
      <c r="H16" s="5"/>
      <c r="I16" s="5"/>
      <c r="J16" s="5"/>
      <c r="K16" s="5"/>
      <c r="L16" s="1"/>
      <c r="M16" s="5"/>
      <c r="N16" s="5"/>
      <c r="O16" s="5"/>
      <c r="P16" s="8">
        <f t="shared" si="1"/>
        <v>0</v>
      </c>
    </row>
    <row r="17" spans="1:16" ht="18.75">
      <c r="A17" s="54"/>
      <c r="B17" s="489"/>
      <c r="C17" s="58" t="s">
        <v>18</v>
      </c>
      <c r="D17" s="2"/>
      <c r="E17" s="2"/>
      <c r="F17" s="2"/>
      <c r="G17" s="41"/>
      <c r="H17" s="41"/>
      <c r="I17" s="41"/>
      <c r="J17" s="41"/>
      <c r="K17" s="41"/>
      <c r="L17" s="2"/>
      <c r="M17" s="41"/>
      <c r="N17" s="41"/>
      <c r="O17" s="41"/>
      <c r="P17" s="9">
        <f t="shared" si="1"/>
        <v>0</v>
      </c>
    </row>
    <row r="18" spans="1:16" ht="18.75">
      <c r="A18" s="54" t="s">
        <v>31</v>
      </c>
      <c r="B18" s="56" t="s">
        <v>108</v>
      </c>
      <c r="C18" s="65" t="s">
        <v>16</v>
      </c>
      <c r="D18" s="1"/>
      <c r="E18" s="1"/>
      <c r="F18" s="5"/>
      <c r="G18" s="5"/>
      <c r="H18" s="5"/>
      <c r="I18" s="5"/>
      <c r="J18" s="5"/>
      <c r="K18" s="5"/>
      <c r="L18" s="1"/>
      <c r="M18" s="5"/>
      <c r="N18" s="5"/>
      <c r="O18" s="5"/>
      <c r="P18" s="8">
        <f t="shared" si="1"/>
        <v>0</v>
      </c>
    </row>
    <row r="19" spans="1:16" ht="18.75">
      <c r="A19" s="54"/>
      <c r="B19" s="58" t="s">
        <v>109</v>
      </c>
      <c r="C19" s="58" t="s">
        <v>18</v>
      </c>
      <c r="D19" s="2"/>
      <c r="E19" s="2"/>
      <c r="F19" s="2"/>
      <c r="G19" s="41"/>
      <c r="H19" s="41"/>
      <c r="I19" s="41"/>
      <c r="J19" s="41"/>
      <c r="K19" s="41"/>
      <c r="L19" s="2"/>
      <c r="M19" s="41"/>
      <c r="N19" s="41"/>
      <c r="O19" s="41"/>
      <c r="P19" s="9">
        <f t="shared" si="1"/>
        <v>0</v>
      </c>
    </row>
    <row r="20" spans="1:16" ht="18.75">
      <c r="A20" s="54" t="s">
        <v>23</v>
      </c>
      <c r="B20" s="488" t="s">
        <v>32</v>
      </c>
      <c r="C20" s="65" t="s">
        <v>16</v>
      </c>
      <c r="D20" s="1"/>
      <c r="E20" s="1"/>
      <c r="F20" s="1"/>
      <c r="G20" s="5"/>
      <c r="H20" s="5"/>
      <c r="I20" s="5"/>
      <c r="J20" s="5"/>
      <c r="K20" s="5"/>
      <c r="L20" s="1"/>
      <c r="M20" s="5"/>
      <c r="N20" s="5"/>
      <c r="O20" s="5"/>
      <c r="P20" s="8">
        <f t="shared" si="1"/>
        <v>0</v>
      </c>
    </row>
    <row r="21" spans="1:16" ht="18.75">
      <c r="A21" s="60"/>
      <c r="B21" s="489"/>
      <c r="C21" s="58" t="s">
        <v>18</v>
      </c>
      <c r="D21" s="2"/>
      <c r="E21" s="2"/>
      <c r="F21" s="2"/>
      <c r="G21" s="41"/>
      <c r="H21" s="41"/>
      <c r="I21" s="41"/>
      <c r="J21" s="41"/>
      <c r="K21" s="41"/>
      <c r="L21" s="2"/>
      <c r="M21" s="41"/>
      <c r="N21" s="41"/>
      <c r="O21" s="41"/>
      <c r="P21" s="9">
        <f t="shared" si="1"/>
        <v>0</v>
      </c>
    </row>
    <row r="22" spans="1:16" s="71" customFormat="1" ht="18.75">
      <c r="A22" s="68"/>
      <c r="B22" s="486" t="s">
        <v>114</v>
      </c>
      <c r="C22" s="73" t="s">
        <v>16</v>
      </c>
      <c r="D22" s="5">
        <f aca="true" t="shared" si="2" ref="D22:I23">D12+D14+D16+D18+D20</f>
        <v>0</v>
      </c>
      <c r="E22" s="5">
        <f t="shared" si="2"/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0.01</v>
      </c>
      <c r="J22" s="5">
        <f>+J12+J14+J16+J18+J20</f>
        <v>0.0122</v>
      </c>
      <c r="K22" s="5">
        <f aca="true" t="shared" si="3" ref="K22:N23">+K12+K14+K16+K18+K20</f>
        <v>0.2938</v>
      </c>
      <c r="L22" s="5">
        <f t="shared" si="3"/>
        <v>0</v>
      </c>
      <c r="M22" s="5">
        <f t="shared" si="3"/>
        <v>0.0169</v>
      </c>
      <c r="N22" s="5">
        <f t="shared" si="3"/>
        <v>0</v>
      </c>
      <c r="O22" s="5">
        <f>O12+O14+O16+O18+O20</f>
        <v>0</v>
      </c>
      <c r="P22" s="15">
        <f t="shared" si="1"/>
        <v>0.3329</v>
      </c>
    </row>
    <row r="23" spans="1:16" s="71" customFormat="1" ht="18.75">
      <c r="A23" s="104"/>
      <c r="B23" s="487"/>
      <c r="C23" s="105" t="s">
        <v>18</v>
      </c>
      <c r="D23" s="41">
        <f t="shared" si="2"/>
        <v>0</v>
      </c>
      <c r="E23" s="41">
        <f t="shared" si="2"/>
        <v>0</v>
      </c>
      <c r="F23" s="41">
        <f t="shared" si="2"/>
        <v>0</v>
      </c>
      <c r="G23" s="41">
        <f t="shared" si="2"/>
        <v>0</v>
      </c>
      <c r="H23" s="41">
        <f t="shared" si="2"/>
        <v>0</v>
      </c>
      <c r="I23" s="41">
        <f t="shared" si="2"/>
        <v>7.35</v>
      </c>
      <c r="J23" s="41">
        <f>+J13+J15+J17+J19+J21</f>
        <v>6.405</v>
      </c>
      <c r="K23" s="41">
        <f t="shared" si="3"/>
        <v>216.861</v>
      </c>
      <c r="L23" s="41">
        <f t="shared" si="3"/>
        <v>0</v>
      </c>
      <c r="M23" s="41">
        <f t="shared" si="3"/>
        <v>8.873</v>
      </c>
      <c r="N23" s="41">
        <f t="shared" si="3"/>
        <v>0</v>
      </c>
      <c r="O23" s="41">
        <f>O13+O15+O17+O19+O21</f>
        <v>0</v>
      </c>
      <c r="P23" s="106">
        <f t="shared" si="1"/>
        <v>239.48899999999998</v>
      </c>
    </row>
    <row r="24" spans="1:16" ht="18.75">
      <c r="A24" s="53" t="s">
        <v>0</v>
      </c>
      <c r="B24" s="488" t="s">
        <v>33</v>
      </c>
      <c r="C24" s="65" t="s">
        <v>16</v>
      </c>
      <c r="D24" s="1"/>
      <c r="E24" s="1"/>
      <c r="F24" s="1"/>
      <c r="G24" s="5"/>
      <c r="H24" s="5"/>
      <c r="I24" s="5"/>
      <c r="J24" s="5"/>
      <c r="K24" s="5"/>
      <c r="L24" s="1"/>
      <c r="M24" s="5"/>
      <c r="N24" s="5"/>
      <c r="O24" s="5"/>
      <c r="P24" s="8">
        <f t="shared" si="1"/>
        <v>0</v>
      </c>
    </row>
    <row r="25" spans="1:16" ht="18.75">
      <c r="A25" s="54" t="s">
        <v>34</v>
      </c>
      <c r="B25" s="489"/>
      <c r="C25" s="58" t="s">
        <v>18</v>
      </c>
      <c r="D25" s="2"/>
      <c r="E25" s="2"/>
      <c r="F25" s="2"/>
      <c r="G25" s="41"/>
      <c r="H25" s="41"/>
      <c r="I25" s="41"/>
      <c r="J25" s="41"/>
      <c r="K25" s="41"/>
      <c r="L25" s="2"/>
      <c r="M25" s="41"/>
      <c r="N25" s="41"/>
      <c r="O25" s="41"/>
      <c r="P25" s="9">
        <f t="shared" si="1"/>
        <v>0</v>
      </c>
    </row>
    <row r="26" spans="1:16" ht="18.75">
      <c r="A26" s="54" t="s">
        <v>35</v>
      </c>
      <c r="B26" s="56" t="s">
        <v>20</v>
      </c>
      <c r="C26" s="65" t="s">
        <v>16</v>
      </c>
      <c r="D26" s="1"/>
      <c r="E26" s="1"/>
      <c r="F26" s="1"/>
      <c r="G26" s="5"/>
      <c r="H26" s="5"/>
      <c r="I26" s="5"/>
      <c r="J26" s="5"/>
      <c r="K26" s="5"/>
      <c r="L26" s="1"/>
      <c r="M26" s="5"/>
      <c r="N26" s="5"/>
      <c r="O26" s="5"/>
      <c r="P26" s="8">
        <f t="shared" si="1"/>
        <v>0</v>
      </c>
    </row>
    <row r="27" spans="1:16" ht="18.75">
      <c r="A27" s="54" t="s">
        <v>36</v>
      </c>
      <c r="B27" s="58" t="s">
        <v>110</v>
      </c>
      <c r="C27" s="58" t="s">
        <v>18</v>
      </c>
      <c r="D27" s="2"/>
      <c r="E27" s="2"/>
      <c r="F27" s="2"/>
      <c r="G27" s="41"/>
      <c r="H27" s="41"/>
      <c r="I27" s="41"/>
      <c r="J27" s="41"/>
      <c r="K27" s="41"/>
      <c r="L27" s="2"/>
      <c r="M27" s="41"/>
      <c r="N27" s="41"/>
      <c r="O27" s="41"/>
      <c r="P27" s="9">
        <f t="shared" si="1"/>
        <v>0</v>
      </c>
    </row>
    <row r="28" spans="1:16" s="71" customFormat="1" ht="18.75">
      <c r="A28" s="109" t="s">
        <v>23</v>
      </c>
      <c r="B28" s="494" t="s">
        <v>114</v>
      </c>
      <c r="C28" s="73" t="s">
        <v>16</v>
      </c>
      <c r="D28" s="5">
        <f aca="true" t="shared" si="4" ref="D28:F29">D24+D26</f>
        <v>0</v>
      </c>
      <c r="E28" s="5">
        <f t="shared" si="4"/>
        <v>0</v>
      </c>
      <c r="F28" s="5">
        <f t="shared" si="4"/>
        <v>0</v>
      </c>
      <c r="G28" s="5">
        <f aca="true" t="shared" si="5" ref="G28:J29">G24+G26</f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aca="true" t="shared" si="6" ref="K28:N29">+K24+K26</f>
        <v>0</v>
      </c>
      <c r="L28" s="5">
        <f t="shared" si="6"/>
        <v>0</v>
      </c>
      <c r="M28" s="97">
        <f t="shared" si="6"/>
        <v>0</v>
      </c>
      <c r="N28" s="5">
        <f t="shared" si="6"/>
        <v>0</v>
      </c>
      <c r="O28" s="5">
        <f>O24+O26</f>
        <v>0</v>
      </c>
      <c r="P28" s="15">
        <f t="shared" si="1"/>
        <v>0</v>
      </c>
    </row>
    <row r="29" spans="1:16" s="71" customFormat="1" ht="18.75">
      <c r="A29" s="104"/>
      <c r="B29" s="495"/>
      <c r="C29" s="105" t="s">
        <v>18</v>
      </c>
      <c r="D29" s="41">
        <f t="shared" si="4"/>
        <v>0</v>
      </c>
      <c r="E29" s="41">
        <f t="shared" si="4"/>
        <v>0</v>
      </c>
      <c r="F29" s="41">
        <f t="shared" si="4"/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6"/>
        <v>0</v>
      </c>
      <c r="L29" s="41">
        <f t="shared" si="6"/>
        <v>0</v>
      </c>
      <c r="M29" s="100">
        <f t="shared" si="6"/>
        <v>0</v>
      </c>
      <c r="N29" s="41">
        <f t="shared" si="6"/>
        <v>0</v>
      </c>
      <c r="O29" s="41">
        <f>O25+O27</f>
        <v>0</v>
      </c>
      <c r="P29" s="106">
        <f t="shared" si="1"/>
        <v>0</v>
      </c>
    </row>
    <row r="30" spans="1:16" ht="18.75">
      <c r="A30" s="53" t="s">
        <v>0</v>
      </c>
      <c r="B30" s="488" t="s">
        <v>37</v>
      </c>
      <c r="C30" s="65" t="s">
        <v>16</v>
      </c>
      <c r="D30" s="1">
        <v>0.9689</v>
      </c>
      <c r="E30" s="1">
        <v>1.9682</v>
      </c>
      <c r="F30" s="1">
        <v>0.4552</v>
      </c>
      <c r="G30" s="5">
        <v>0.0035</v>
      </c>
      <c r="H30" s="5"/>
      <c r="I30" s="5"/>
      <c r="J30" s="5"/>
      <c r="K30" s="5"/>
      <c r="L30" s="1"/>
      <c r="M30" s="5"/>
      <c r="N30" s="5"/>
      <c r="O30" s="5"/>
      <c r="P30" s="8">
        <f aca="true" t="shared" si="7" ref="P30:P39">SUM(D30:O30)</f>
        <v>3.3958</v>
      </c>
    </row>
    <row r="31" spans="1:16" ht="18.75">
      <c r="A31" s="54" t="s">
        <v>38</v>
      </c>
      <c r="B31" s="489"/>
      <c r="C31" s="58" t="s">
        <v>18</v>
      </c>
      <c r="D31" s="2">
        <v>282.511</v>
      </c>
      <c r="E31" s="2">
        <v>356.961</v>
      </c>
      <c r="F31" s="2">
        <v>110.365</v>
      </c>
      <c r="G31" s="41">
        <v>0.368</v>
      </c>
      <c r="H31" s="41"/>
      <c r="I31" s="41"/>
      <c r="J31" s="41"/>
      <c r="K31" s="41"/>
      <c r="L31" s="2"/>
      <c r="M31" s="41"/>
      <c r="N31" s="41"/>
      <c r="O31" s="41"/>
      <c r="P31" s="9">
        <f t="shared" si="7"/>
        <v>750.205</v>
      </c>
    </row>
    <row r="32" spans="1:16" ht="18.75">
      <c r="A32" s="54" t="s">
        <v>0</v>
      </c>
      <c r="B32" s="488" t="s">
        <v>39</v>
      </c>
      <c r="C32" s="65" t="s">
        <v>16</v>
      </c>
      <c r="D32" s="1">
        <v>0.0193</v>
      </c>
      <c r="E32" s="1">
        <v>0.0107</v>
      </c>
      <c r="F32" s="1"/>
      <c r="G32" s="5"/>
      <c r="H32" s="5"/>
      <c r="I32" s="5"/>
      <c r="J32" s="5"/>
      <c r="K32" s="5"/>
      <c r="L32" s="1"/>
      <c r="M32" s="5"/>
      <c r="N32" s="5"/>
      <c r="O32" s="5"/>
      <c r="P32" s="8">
        <f t="shared" si="7"/>
        <v>0.03</v>
      </c>
    </row>
    <row r="33" spans="1:16" ht="18.75">
      <c r="A33" s="54" t="s">
        <v>40</v>
      </c>
      <c r="B33" s="489"/>
      <c r="C33" s="58" t="s">
        <v>18</v>
      </c>
      <c r="D33" s="2">
        <v>1.517</v>
      </c>
      <c r="E33" s="2">
        <v>2.247</v>
      </c>
      <c r="F33" s="2"/>
      <c r="G33" s="41"/>
      <c r="H33" s="41"/>
      <c r="I33" s="41"/>
      <c r="J33" s="41"/>
      <c r="K33" s="41"/>
      <c r="L33" s="2"/>
      <c r="M33" s="41"/>
      <c r="N33" s="41"/>
      <c r="O33" s="41"/>
      <c r="P33" s="9">
        <f t="shared" si="7"/>
        <v>3.764</v>
      </c>
    </row>
    <row r="34" spans="1:16" ht="18.75">
      <c r="A34" s="54"/>
      <c r="B34" s="56" t="s">
        <v>20</v>
      </c>
      <c r="C34" s="65" t="s">
        <v>16</v>
      </c>
      <c r="D34" s="1">
        <v>0.1471</v>
      </c>
      <c r="E34" s="1">
        <v>0.0959</v>
      </c>
      <c r="F34" s="1"/>
      <c r="G34" s="5">
        <v>0</v>
      </c>
      <c r="H34" s="5">
        <v>0.3414</v>
      </c>
      <c r="I34" s="5"/>
      <c r="J34" s="5"/>
      <c r="K34" s="5"/>
      <c r="L34" s="1"/>
      <c r="M34" s="5">
        <v>0.0881</v>
      </c>
      <c r="N34" s="5">
        <v>0.3756</v>
      </c>
      <c r="O34" s="5">
        <v>0.1233</v>
      </c>
      <c r="P34" s="8">
        <f t="shared" si="7"/>
        <v>1.1714</v>
      </c>
    </row>
    <row r="35" spans="1:16" ht="18.75">
      <c r="A35" s="54" t="s">
        <v>23</v>
      </c>
      <c r="B35" s="58" t="s">
        <v>111</v>
      </c>
      <c r="C35" s="58" t="s">
        <v>18</v>
      </c>
      <c r="D35" s="2">
        <v>11.358</v>
      </c>
      <c r="E35" s="2">
        <v>18.435</v>
      </c>
      <c r="F35" s="2"/>
      <c r="G35" s="41">
        <v>0.21</v>
      </c>
      <c r="H35" s="41">
        <v>57.833</v>
      </c>
      <c r="I35" s="41"/>
      <c r="J35" s="41"/>
      <c r="K35" s="41"/>
      <c r="L35" s="2"/>
      <c r="M35" s="41">
        <v>18.025</v>
      </c>
      <c r="N35" s="41">
        <v>64.421</v>
      </c>
      <c r="O35" s="41">
        <v>20.688</v>
      </c>
      <c r="P35" s="9">
        <f t="shared" si="7"/>
        <v>190.96999999999997</v>
      </c>
    </row>
    <row r="36" spans="1:16" s="71" customFormat="1" ht="18.75">
      <c r="A36" s="68"/>
      <c r="B36" s="494" t="s">
        <v>114</v>
      </c>
      <c r="C36" s="73" t="s">
        <v>16</v>
      </c>
      <c r="D36" s="5">
        <f>+D30+D32+D34</f>
        <v>1.1353</v>
      </c>
      <c r="E36" s="5">
        <f>+E30+E32+E34</f>
        <v>2.0747999999999998</v>
      </c>
      <c r="F36" s="5">
        <f aca="true" t="shared" si="8" ref="E36:O37">+F30+F32+F34</f>
        <v>0.4552</v>
      </c>
      <c r="G36" s="5">
        <f t="shared" si="8"/>
        <v>0.0035</v>
      </c>
      <c r="H36" s="5">
        <f t="shared" si="8"/>
        <v>0.3414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5">
        <f t="shared" si="8"/>
        <v>0.0881</v>
      </c>
      <c r="N36" s="5">
        <f t="shared" si="8"/>
        <v>0.3756</v>
      </c>
      <c r="O36" s="5">
        <f t="shared" si="8"/>
        <v>0.1233</v>
      </c>
      <c r="P36" s="15">
        <f t="shared" si="7"/>
        <v>4.5972</v>
      </c>
    </row>
    <row r="37" spans="1:16" s="71" customFormat="1" ht="18.75">
      <c r="A37" s="104"/>
      <c r="B37" s="495"/>
      <c r="C37" s="105" t="s">
        <v>18</v>
      </c>
      <c r="D37" s="41">
        <f>+D31+D33+D35</f>
        <v>295.386</v>
      </c>
      <c r="E37" s="41">
        <f t="shared" si="8"/>
        <v>377.64300000000003</v>
      </c>
      <c r="F37" s="41">
        <f t="shared" si="8"/>
        <v>110.365</v>
      </c>
      <c r="G37" s="41">
        <f t="shared" si="8"/>
        <v>0.578</v>
      </c>
      <c r="H37" s="41">
        <f t="shared" si="8"/>
        <v>57.833</v>
      </c>
      <c r="I37" s="41">
        <f t="shared" si="8"/>
        <v>0</v>
      </c>
      <c r="J37" s="41">
        <f t="shared" si="8"/>
        <v>0</v>
      </c>
      <c r="K37" s="41">
        <f t="shared" si="8"/>
        <v>0</v>
      </c>
      <c r="L37" s="41">
        <f t="shared" si="8"/>
        <v>0</v>
      </c>
      <c r="M37" s="41">
        <f t="shared" si="8"/>
        <v>18.025</v>
      </c>
      <c r="N37" s="41">
        <f t="shared" si="8"/>
        <v>64.421</v>
      </c>
      <c r="O37" s="41">
        <f t="shared" si="8"/>
        <v>20.688</v>
      </c>
      <c r="P37" s="106">
        <f t="shared" si="7"/>
        <v>944.939</v>
      </c>
    </row>
    <row r="38" spans="1:16" ht="18.75">
      <c r="A38" s="482" t="s">
        <v>41</v>
      </c>
      <c r="B38" s="483"/>
      <c r="C38" s="65" t="s">
        <v>16</v>
      </c>
      <c r="D38" s="1"/>
      <c r="E38" s="1"/>
      <c r="F38" s="1"/>
      <c r="G38" s="5"/>
      <c r="H38" s="5"/>
      <c r="I38" s="5"/>
      <c r="J38" s="5">
        <v>0.2737</v>
      </c>
      <c r="K38" s="5">
        <v>0.0835</v>
      </c>
      <c r="L38" s="1"/>
      <c r="M38" s="5">
        <v>0.0689</v>
      </c>
      <c r="N38" s="5">
        <v>0.0065</v>
      </c>
      <c r="O38" s="5"/>
      <c r="P38" s="8">
        <f t="shared" si="7"/>
        <v>0.43260000000000004</v>
      </c>
    </row>
    <row r="39" spans="1:16" ht="18.75">
      <c r="A39" s="484"/>
      <c r="B39" s="485"/>
      <c r="C39" s="58" t="s">
        <v>18</v>
      </c>
      <c r="D39" s="2"/>
      <c r="E39" s="2"/>
      <c r="F39" s="2"/>
      <c r="G39" s="41"/>
      <c r="H39" s="41"/>
      <c r="I39" s="41"/>
      <c r="J39" s="41">
        <v>17.408</v>
      </c>
      <c r="K39" s="41">
        <v>5.131</v>
      </c>
      <c r="L39" s="2"/>
      <c r="M39" s="41">
        <v>10.38</v>
      </c>
      <c r="N39" s="41">
        <v>0.205</v>
      </c>
      <c r="O39" s="41"/>
      <c r="P39" s="9">
        <f t="shared" si="7"/>
        <v>33.124</v>
      </c>
    </row>
    <row r="40" spans="1:16" ht="18.75">
      <c r="A40" s="482" t="s">
        <v>42</v>
      </c>
      <c r="B40" s="483"/>
      <c r="C40" s="65" t="s">
        <v>16</v>
      </c>
      <c r="D40" s="1"/>
      <c r="E40" s="1"/>
      <c r="F40" s="1"/>
      <c r="G40" s="5"/>
      <c r="H40" s="5">
        <v>0.0106</v>
      </c>
      <c r="I40" s="5">
        <v>0.5024</v>
      </c>
      <c r="J40" s="5">
        <v>3.344</v>
      </c>
      <c r="K40" s="5">
        <v>0.7753</v>
      </c>
      <c r="L40" s="1"/>
      <c r="M40" s="5">
        <v>1.8444</v>
      </c>
      <c r="N40" s="5">
        <v>3.085</v>
      </c>
      <c r="O40" s="5">
        <v>0.0119</v>
      </c>
      <c r="P40" s="8">
        <f aca="true" t="shared" si="9" ref="P40:P47">SUM(D40:O40)</f>
        <v>9.5736</v>
      </c>
    </row>
    <row r="41" spans="1:16" ht="18.75">
      <c r="A41" s="484"/>
      <c r="B41" s="485"/>
      <c r="C41" s="58" t="s">
        <v>18</v>
      </c>
      <c r="D41" s="2"/>
      <c r="E41" s="2"/>
      <c r="F41" s="2"/>
      <c r="G41" s="41"/>
      <c r="H41" s="41">
        <v>7.371</v>
      </c>
      <c r="I41" s="41">
        <v>79.114</v>
      </c>
      <c r="J41" s="41">
        <v>182.996</v>
      </c>
      <c r="K41" s="41">
        <v>33.46</v>
      </c>
      <c r="L41" s="2"/>
      <c r="M41" s="41">
        <v>110.271</v>
      </c>
      <c r="N41" s="41">
        <v>183.004</v>
      </c>
      <c r="O41" s="41">
        <v>1.539</v>
      </c>
      <c r="P41" s="9">
        <f t="shared" si="9"/>
        <v>597.755</v>
      </c>
    </row>
    <row r="42" spans="1:16" ht="18.75">
      <c r="A42" s="482" t="s">
        <v>43</v>
      </c>
      <c r="B42" s="483"/>
      <c r="C42" s="65" t="s">
        <v>16</v>
      </c>
      <c r="D42" s="1"/>
      <c r="E42" s="1"/>
      <c r="F42" s="1"/>
      <c r="G42" s="5"/>
      <c r="H42" s="5"/>
      <c r="I42" s="5"/>
      <c r="J42" s="5"/>
      <c r="K42" s="5"/>
      <c r="L42" s="1"/>
      <c r="M42" s="5"/>
      <c r="N42" s="5"/>
      <c r="O42" s="5"/>
      <c r="P42" s="8">
        <f t="shared" si="9"/>
        <v>0</v>
      </c>
    </row>
    <row r="43" spans="1:16" ht="18.75">
      <c r="A43" s="484"/>
      <c r="B43" s="485"/>
      <c r="C43" s="58" t="s">
        <v>18</v>
      </c>
      <c r="D43" s="2"/>
      <c r="E43" s="2"/>
      <c r="F43" s="2"/>
      <c r="G43" s="41"/>
      <c r="H43" s="41"/>
      <c r="I43" s="41"/>
      <c r="J43" s="41"/>
      <c r="K43" s="41"/>
      <c r="L43" s="2"/>
      <c r="M43" s="41"/>
      <c r="N43" s="41"/>
      <c r="O43" s="41"/>
      <c r="P43" s="9">
        <f t="shared" si="9"/>
        <v>0</v>
      </c>
    </row>
    <row r="44" spans="1:16" ht="18.75">
      <c r="A44" s="482" t="s">
        <v>44</v>
      </c>
      <c r="B44" s="483"/>
      <c r="C44" s="65" t="s">
        <v>16</v>
      </c>
      <c r="D44" s="1"/>
      <c r="E44" s="1"/>
      <c r="F44" s="1"/>
      <c r="G44" s="5"/>
      <c r="H44" s="5"/>
      <c r="I44" s="5"/>
      <c r="J44" s="5"/>
      <c r="K44" s="5"/>
      <c r="L44" s="1"/>
      <c r="M44" s="5"/>
      <c r="N44" s="5"/>
      <c r="O44" s="5"/>
      <c r="P44" s="8">
        <f t="shared" si="9"/>
        <v>0</v>
      </c>
    </row>
    <row r="45" spans="1:16" ht="18.75">
      <c r="A45" s="484"/>
      <c r="B45" s="485"/>
      <c r="C45" s="58" t="s">
        <v>18</v>
      </c>
      <c r="D45" s="2"/>
      <c r="E45" s="2"/>
      <c r="F45" s="2"/>
      <c r="G45" s="41"/>
      <c r="H45" s="41"/>
      <c r="I45" s="41"/>
      <c r="J45" s="41"/>
      <c r="K45" s="41"/>
      <c r="L45" s="2"/>
      <c r="M45" s="41"/>
      <c r="N45" s="41"/>
      <c r="O45" s="41"/>
      <c r="P45" s="9">
        <f t="shared" si="9"/>
        <v>0</v>
      </c>
    </row>
    <row r="46" spans="1:16" ht="18.75">
      <c r="A46" s="482" t="s">
        <v>45</v>
      </c>
      <c r="B46" s="483"/>
      <c r="C46" s="65" t="s">
        <v>16</v>
      </c>
      <c r="D46" s="1"/>
      <c r="E46" s="1"/>
      <c r="F46" s="1"/>
      <c r="G46" s="5"/>
      <c r="H46" s="5"/>
      <c r="I46" s="5"/>
      <c r="J46" s="5"/>
      <c r="K46" s="5"/>
      <c r="L46" s="1"/>
      <c r="M46" s="5"/>
      <c r="N46" s="5"/>
      <c r="O46" s="5"/>
      <c r="P46" s="8">
        <f t="shared" si="9"/>
        <v>0</v>
      </c>
    </row>
    <row r="47" spans="1:16" ht="18.75">
      <c r="A47" s="484"/>
      <c r="B47" s="485"/>
      <c r="C47" s="58" t="s">
        <v>18</v>
      </c>
      <c r="D47" s="2"/>
      <c r="E47" s="2"/>
      <c r="F47" s="2"/>
      <c r="G47" s="41"/>
      <c r="H47" s="41"/>
      <c r="I47" s="41"/>
      <c r="J47" s="41"/>
      <c r="K47" s="41"/>
      <c r="L47" s="2"/>
      <c r="M47" s="41"/>
      <c r="N47" s="41"/>
      <c r="O47" s="41"/>
      <c r="P47" s="9">
        <f t="shared" si="9"/>
        <v>0</v>
      </c>
    </row>
    <row r="48" spans="1:16" ht="18.75">
      <c r="A48" s="482" t="s">
        <v>46</v>
      </c>
      <c r="B48" s="483"/>
      <c r="C48" s="65" t="s">
        <v>16</v>
      </c>
      <c r="D48" s="1"/>
      <c r="E48" s="1"/>
      <c r="F48" s="1"/>
      <c r="G48" s="5"/>
      <c r="H48" s="5"/>
      <c r="I48" s="5"/>
      <c r="J48" s="5"/>
      <c r="K48" s="5"/>
      <c r="L48" s="1"/>
      <c r="M48" s="5"/>
      <c r="N48" s="5"/>
      <c r="O48" s="5"/>
      <c r="P48" s="8">
        <f aca="true" t="shared" si="10" ref="P48:P57">SUM(D48:O48)</f>
        <v>0</v>
      </c>
    </row>
    <row r="49" spans="1:16" ht="18.75">
      <c r="A49" s="484"/>
      <c r="B49" s="485"/>
      <c r="C49" s="58" t="s">
        <v>18</v>
      </c>
      <c r="D49" s="2"/>
      <c r="E49" s="2"/>
      <c r="F49" s="2"/>
      <c r="G49" s="41"/>
      <c r="H49" s="41"/>
      <c r="I49" s="41"/>
      <c r="J49" s="41"/>
      <c r="K49" s="41"/>
      <c r="L49" s="2"/>
      <c r="M49" s="41"/>
      <c r="N49" s="41"/>
      <c r="O49" s="41"/>
      <c r="P49" s="9">
        <f t="shared" si="10"/>
        <v>0</v>
      </c>
    </row>
    <row r="50" spans="1:16" ht="18.75">
      <c r="A50" s="482" t="s">
        <v>47</v>
      </c>
      <c r="B50" s="483"/>
      <c r="C50" s="65" t="s">
        <v>16</v>
      </c>
      <c r="D50" s="1"/>
      <c r="E50" s="1"/>
      <c r="F50" s="1"/>
      <c r="G50" s="5"/>
      <c r="H50" s="5"/>
      <c r="I50" s="5"/>
      <c r="J50" s="5"/>
      <c r="K50" s="5"/>
      <c r="L50" s="1"/>
      <c r="M50" s="5"/>
      <c r="N50" s="5"/>
      <c r="O50" s="5"/>
      <c r="P50" s="8">
        <f t="shared" si="10"/>
        <v>0</v>
      </c>
    </row>
    <row r="51" spans="1:16" ht="18.75">
      <c r="A51" s="484"/>
      <c r="B51" s="485"/>
      <c r="C51" s="58" t="s">
        <v>18</v>
      </c>
      <c r="D51" s="2"/>
      <c r="E51" s="2"/>
      <c r="F51" s="2"/>
      <c r="G51" s="41"/>
      <c r="H51" s="41"/>
      <c r="I51" s="41"/>
      <c r="J51" s="41"/>
      <c r="K51" s="41"/>
      <c r="L51" s="2"/>
      <c r="M51" s="41"/>
      <c r="N51" s="41"/>
      <c r="O51" s="41"/>
      <c r="P51" s="9">
        <f t="shared" si="10"/>
        <v>0</v>
      </c>
    </row>
    <row r="52" spans="1:16" ht="18.75">
      <c r="A52" s="482" t="s">
        <v>48</v>
      </c>
      <c r="B52" s="483"/>
      <c r="C52" s="65" t="s">
        <v>16</v>
      </c>
      <c r="D52" s="1">
        <v>0.114</v>
      </c>
      <c r="E52" s="1">
        <v>0</v>
      </c>
      <c r="F52" s="1">
        <v>0.0058</v>
      </c>
      <c r="G52" s="5">
        <v>0.1209</v>
      </c>
      <c r="H52" s="5">
        <v>0.5078</v>
      </c>
      <c r="I52" s="5">
        <v>0.1775</v>
      </c>
      <c r="J52" s="5"/>
      <c r="K52" s="5"/>
      <c r="L52" s="1"/>
      <c r="M52" s="5">
        <v>88.0372</v>
      </c>
      <c r="N52" s="5">
        <v>65.9605</v>
      </c>
      <c r="O52" s="5">
        <v>2.8054</v>
      </c>
      <c r="P52" s="8">
        <f t="shared" si="10"/>
        <v>157.7291</v>
      </c>
    </row>
    <row r="53" spans="1:16" ht="18.75">
      <c r="A53" s="484"/>
      <c r="B53" s="485"/>
      <c r="C53" s="58" t="s">
        <v>18</v>
      </c>
      <c r="D53" s="2">
        <v>62.123</v>
      </c>
      <c r="E53" s="2">
        <v>0.315</v>
      </c>
      <c r="F53" s="2">
        <v>10.605</v>
      </c>
      <c r="G53" s="41">
        <v>119.269</v>
      </c>
      <c r="H53" s="41">
        <v>132.415</v>
      </c>
      <c r="I53" s="41">
        <v>61.153</v>
      </c>
      <c r="J53" s="41"/>
      <c r="K53" s="41"/>
      <c r="L53" s="2"/>
      <c r="M53" s="41">
        <v>31887.958</v>
      </c>
      <c r="N53" s="41">
        <v>27533.518</v>
      </c>
      <c r="O53" s="41">
        <v>1337.025</v>
      </c>
      <c r="P53" s="9">
        <f t="shared" si="10"/>
        <v>61144.381</v>
      </c>
    </row>
    <row r="54" spans="1:16" ht="18.75">
      <c r="A54" s="53" t="s">
        <v>0</v>
      </c>
      <c r="B54" s="488" t="s">
        <v>132</v>
      </c>
      <c r="C54" s="65" t="s">
        <v>16</v>
      </c>
      <c r="D54" s="1"/>
      <c r="E54" s="1"/>
      <c r="F54" s="1"/>
      <c r="G54" s="5">
        <v>0.0033</v>
      </c>
      <c r="H54" s="5">
        <v>0.1519</v>
      </c>
      <c r="I54" s="5">
        <v>0.0392</v>
      </c>
      <c r="J54" s="5">
        <v>0.0422</v>
      </c>
      <c r="K54" s="5">
        <v>0.0034</v>
      </c>
      <c r="L54" s="1"/>
      <c r="M54" s="5">
        <v>0.027</v>
      </c>
      <c r="N54" s="5"/>
      <c r="O54" s="5"/>
      <c r="P54" s="8">
        <f t="shared" si="10"/>
        <v>0.267</v>
      </c>
    </row>
    <row r="55" spans="1:16" ht="18.75">
      <c r="A55" s="54" t="s">
        <v>38</v>
      </c>
      <c r="B55" s="489"/>
      <c r="C55" s="58" t="s">
        <v>18</v>
      </c>
      <c r="D55" s="2"/>
      <c r="E55" s="2"/>
      <c r="F55" s="2"/>
      <c r="G55" s="41">
        <v>5.198</v>
      </c>
      <c r="H55" s="41">
        <v>191.444</v>
      </c>
      <c r="I55" s="41">
        <v>37.739</v>
      </c>
      <c r="J55" s="41">
        <v>29.927</v>
      </c>
      <c r="K55" s="41">
        <v>1.565</v>
      </c>
      <c r="L55" s="2"/>
      <c r="M55" s="41">
        <v>26.755</v>
      </c>
      <c r="N55" s="41"/>
      <c r="O55" s="41"/>
      <c r="P55" s="9">
        <f t="shared" si="10"/>
        <v>292.628</v>
      </c>
    </row>
    <row r="56" spans="1:16" ht="18.75">
      <c r="A56" s="54" t="s">
        <v>17</v>
      </c>
      <c r="B56" s="56" t="s">
        <v>20</v>
      </c>
      <c r="C56" s="65" t="s">
        <v>16</v>
      </c>
      <c r="D56" s="1"/>
      <c r="E56" s="1"/>
      <c r="F56" s="1">
        <v>0.0006</v>
      </c>
      <c r="G56" s="5">
        <v>0.0541</v>
      </c>
      <c r="H56" s="5">
        <v>0.3084</v>
      </c>
      <c r="I56" s="5">
        <v>0.0943</v>
      </c>
      <c r="J56" s="5">
        <v>0.0037</v>
      </c>
      <c r="K56" s="5">
        <v>0.3348</v>
      </c>
      <c r="L56" s="1">
        <v>0.0279</v>
      </c>
      <c r="M56" s="5">
        <v>0.0026</v>
      </c>
      <c r="N56" s="5"/>
      <c r="O56" s="5"/>
      <c r="P56" s="8">
        <f t="shared" si="10"/>
        <v>0.8264000000000001</v>
      </c>
    </row>
    <row r="57" spans="1:16" ht="18.75">
      <c r="A57" s="54" t="s">
        <v>23</v>
      </c>
      <c r="B57" s="58" t="s">
        <v>113</v>
      </c>
      <c r="C57" s="58" t="s">
        <v>18</v>
      </c>
      <c r="D57" s="2"/>
      <c r="E57" s="2"/>
      <c r="F57" s="2">
        <v>0.315</v>
      </c>
      <c r="G57" s="41">
        <v>39.725</v>
      </c>
      <c r="H57" s="41">
        <v>147.795</v>
      </c>
      <c r="I57" s="41">
        <v>51.455</v>
      </c>
      <c r="J57" s="41">
        <v>2.205</v>
      </c>
      <c r="K57" s="41">
        <v>244.473</v>
      </c>
      <c r="L57" s="2">
        <v>12.296</v>
      </c>
      <c r="M57" s="41">
        <v>2.048</v>
      </c>
      <c r="N57" s="41"/>
      <c r="O57" s="41"/>
      <c r="P57" s="9">
        <f t="shared" si="10"/>
        <v>500.31199999999995</v>
      </c>
    </row>
    <row r="58" spans="1:16" s="71" customFormat="1" ht="18.75">
      <c r="A58" s="68"/>
      <c r="B58" s="494" t="s">
        <v>114</v>
      </c>
      <c r="C58" s="73" t="s">
        <v>16</v>
      </c>
      <c r="D58" s="5">
        <f aca="true" t="shared" si="11" ref="D58:F59">D54+D56</f>
        <v>0</v>
      </c>
      <c r="E58" s="5">
        <f t="shared" si="11"/>
        <v>0</v>
      </c>
      <c r="F58" s="5">
        <f t="shared" si="11"/>
        <v>0.0006</v>
      </c>
      <c r="G58" s="5">
        <f aca="true" t="shared" si="12" ref="G58:I59">G54+G56</f>
        <v>0.0574</v>
      </c>
      <c r="H58" s="5">
        <f t="shared" si="12"/>
        <v>0.46030000000000004</v>
      </c>
      <c r="I58" s="5">
        <f t="shared" si="12"/>
        <v>0.1335</v>
      </c>
      <c r="J58" s="5">
        <f>+J54+J56</f>
        <v>0.0459</v>
      </c>
      <c r="K58" s="5">
        <f aca="true" t="shared" si="13" ref="K58:N59">+K54+K56</f>
        <v>0.3382</v>
      </c>
      <c r="L58" s="5">
        <f t="shared" si="13"/>
        <v>0.0279</v>
      </c>
      <c r="M58" s="5">
        <f t="shared" si="13"/>
        <v>0.0296</v>
      </c>
      <c r="N58" s="5">
        <f t="shared" si="13"/>
        <v>0</v>
      </c>
      <c r="O58" s="5">
        <f>O54+O56</f>
        <v>0</v>
      </c>
      <c r="P58" s="15">
        <f>P54+P56</f>
        <v>1.0934000000000001</v>
      </c>
    </row>
    <row r="59" spans="1:16" s="71" customFormat="1" ht="18.75">
      <c r="A59" s="104"/>
      <c r="B59" s="495"/>
      <c r="C59" s="105" t="s">
        <v>18</v>
      </c>
      <c r="D59" s="41">
        <f t="shared" si="11"/>
        <v>0</v>
      </c>
      <c r="E59" s="41">
        <f t="shared" si="11"/>
        <v>0</v>
      </c>
      <c r="F59" s="41">
        <f t="shared" si="11"/>
        <v>0.315</v>
      </c>
      <c r="G59" s="41">
        <f t="shared" si="12"/>
        <v>44.923</v>
      </c>
      <c r="H59" s="41">
        <f t="shared" si="12"/>
        <v>339.239</v>
      </c>
      <c r="I59" s="41">
        <f t="shared" si="12"/>
        <v>89.19399999999999</v>
      </c>
      <c r="J59" s="41">
        <f>+J55+J57</f>
        <v>32.132</v>
      </c>
      <c r="K59" s="41">
        <f t="shared" si="13"/>
        <v>246.038</v>
      </c>
      <c r="L59" s="41">
        <f t="shared" si="13"/>
        <v>12.296</v>
      </c>
      <c r="M59" s="41">
        <f t="shared" si="13"/>
        <v>28.802999999999997</v>
      </c>
      <c r="N59" s="41">
        <f t="shared" si="13"/>
        <v>0</v>
      </c>
      <c r="O59" s="41">
        <f>O55+O57</f>
        <v>0</v>
      </c>
      <c r="P59" s="106">
        <f>P55+P57</f>
        <v>792.9399999999999</v>
      </c>
    </row>
    <row r="60" spans="1:16" ht="18.75">
      <c r="A60" s="53" t="s">
        <v>0</v>
      </c>
      <c r="B60" s="488" t="s">
        <v>115</v>
      </c>
      <c r="C60" s="65" t="s">
        <v>16</v>
      </c>
      <c r="D60" s="1"/>
      <c r="E60" s="1"/>
      <c r="F60" s="1"/>
      <c r="G60" s="5"/>
      <c r="H60" s="5"/>
      <c r="I60" s="5"/>
      <c r="J60" s="5"/>
      <c r="K60" s="5"/>
      <c r="L60" s="1"/>
      <c r="M60" s="5"/>
      <c r="N60" s="5"/>
      <c r="O60" s="5"/>
      <c r="P60" s="8">
        <f aca="true" t="shared" si="14" ref="P60:P67">P56+P58</f>
        <v>1.9198000000000004</v>
      </c>
    </row>
    <row r="61" spans="1:16" ht="18.75">
      <c r="A61" s="54" t="s">
        <v>49</v>
      </c>
      <c r="B61" s="489"/>
      <c r="C61" s="58" t="s">
        <v>18</v>
      </c>
      <c r="D61" s="2"/>
      <c r="E61" s="2"/>
      <c r="F61" s="2"/>
      <c r="G61" s="41"/>
      <c r="H61" s="41"/>
      <c r="I61" s="41"/>
      <c r="J61" s="41"/>
      <c r="K61" s="41"/>
      <c r="L61" s="2"/>
      <c r="M61" s="41"/>
      <c r="N61" s="41"/>
      <c r="O61" s="41"/>
      <c r="P61" s="9">
        <f t="shared" si="14"/>
        <v>1293.252</v>
      </c>
    </row>
    <row r="62" spans="1:16" ht="18.75">
      <c r="A62" s="54" t="s">
        <v>0</v>
      </c>
      <c r="B62" s="56" t="s">
        <v>50</v>
      </c>
      <c r="C62" s="65" t="s">
        <v>16</v>
      </c>
      <c r="D62" s="1"/>
      <c r="E62" s="1"/>
      <c r="F62" s="1"/>
      <c r="G62" s="5"/>
      <c r="H62" s="5"/>
      <c r="I62" s="5"/>
      <c r="J62" s="5"/>
      <c r="K62" s="5"/>
      <c r="L62" s="1"/>
      <c r="M62" s="5"/>
      <c r="N62" s="5"/>
      <c r="O62" s="5"/>
      <c r="P62" s="8">
        <f t="shared" si="14"/>
        <v>3.0132000000000003</v>
      </c>
    </row>
    <row r="63" spans="1:16" ht="18.75">
      <c r="A63" s="54" t="s">
        <v>51</v>
      </c>
      <c r="B63" s="58" t="s">
        <v>116</v>
      </c>
      <c r="C63" s="58" t="s">
        <v>18</v>
      </c>
      <c r="D63" s="2"/>
      <c r="E63" s="2"/>
      <c r="F63" s="2"/>
      <c r="G63" s="41"/>
      <c r="H63" s="41"/>
      <c r="I63" s="41"/>
      <c r="J63" s="41"/>
      <c r="K63" s="41"/>
      <c r="L63" s="2"/>
      <c r="M63" s="41"/>
      <c r="N63" s="41"/>
      <c r="O63" s="41"/>
      <c r="P63" s="9">
        <f t="shared" si="14"/>
        <v>2086.192</v>
      </c>
    </row>
    <row r="64" spans="1:16" ht="18.75">
      <c r="A64" s="54" t="s">
        <v>0</v>
      </c>
      <c r="B64" s="488" t="s">
        <v>53</v>
      </c>
      <c r="C64" s="65" t="s">
        <v>16</v>
      </c>
      <c r="D64" s="1"/>
      <c r="E64" s="1"/>
      <c r="F64" s="1"/>
      <c r="G64" s="5"/>
      <c r="H64" s="5"/>
      <c r="I64" s="5"/>
      <c r="J64" s="5"/>
      <c r="K64" s="5"/>
      <c r="L64" s="1"/>
      <c r="M64" s="5"/>
      <c r="N64" s="5"/>
      <c r="O64" s="5"/>
      <c r="P64" s="8">
        <f t="shared" si="14"/>
        <v>4.933000000000001</v>
      </c>
    </row>
    <row r="65" spans="1:16" ht="18.75">
      <c r="A65" s="54" t="s">
        <v>23</v>
      </c>
      <c r="B65" s="489"/>
      <c r="C65" s="58" t="s">
        <v>18</v>
      </c>
      <c r="D65" s="2"/>
      <c r="E65" s="2"/>
      <c r="F65" s="2"/>
      <c r="G65" s="41"/>
      <c r="H65" s="41"/>
      <c r="I65" s="41"/>
      <c r="J65" s="41"/>
      <c r="K65" s="41"/>
      <c r="L65" s="2"/>
      <c r="M65" s="41"/>
      <c r="N65" s="41"/>
      <c r="O65" s="41"/>
      <c r="P65" s="9">
        <f t="shared" si="14"/>
        <v>3379.444</v>
      </c>
    </row>
    <row r="66" spans="1:16" ht="18.75">
      <c r="A66" s="54"/>
      <c r="B66" s="56" t="s">
        <v>20</v>
      </c>
      <c r="C66" s="65" t="s">
        <v>16</v>
      </c>
      <c r="D66" s="1"/>
      <c r="E66" s="1"/>
      <c r="F66" s="1"/>
      <c r="G66" s="5"/>
      <c r="H66" s="5"/>
      <c r="I66" s="5"/>
      <c r="J66" s="5"/>
      <c r="K66" s="5"/>
      <c r="L66" s="1"/>
      <c r="M66" s="5"/>
      <c r="N66" s="5"/>
      <c r="O66" s="5"/>
      <c r="P66" s="8">
        <f t="shared" si="14"/>
        <v>7.946200000000001</v>
      </c>
    </row>
    <row r="67" spans="1:16" ht="19.5" thickBot="1">
      <c r="A67" s="61" t="s">
        <v>0</v>
      </c>
      <c r="B67" s="62" t="s">
        <v>116</v>
      </c>
      <c r="C67" s="62" t="s">
        <v>18</v>
      </c>
      <c r="D67" s="16"/>
      <c r="E67" s="16"/>
      <c r="F67" s="16"/>
      <c r="G67" s="6"/>
      <c r="H67" s="6"/>
      <c r="I67" s="6"/>
      <c r="J67" s="6"/>
      <c r="K67" s="6"/>
      <c r="L67" s="16"/>
      <c r="M67" s="6"/>
      <c r="N67" s="6"/>
      <c r="O67" s="6"/>
      <c r="P67" s="10">
        <f t="shared" si="14"/>
        <v>5465.636</v>
      </c>
    </row>
    <row r="68" ht="18.75">
      <c r="P68" s="11"/>
    </row>
    <row r="69" spans="1:16" ht="19.5" thickBot="1">
      <c r="A69" s="12" t="s">
        <v>219</v>
      </c>
      <c r="B69" s="47"/>
      <c r="C69" s="12"/>
      <c r="D69" s="12"/>
      <c r="E69" s="12"/>
      <c r="F69" s="12"/>
      <c r="G69" s="75"/>
      <c r="H69" s="75"/>
      <c r="I69" s="75"/>
      <c r="J69" s="75"/>
      <c r="K69" s="75"/>
      <c r="L69" s="12"/>
      <c r="M69" s="75"/>
      <c r="N69" s="75"/>
      <c r="O69" s="75"/>
      <c r="P69" s="12"/>
    </row>
    <row r="70" spans="1:16" ht="18.75">
      <c r="A70" s="59"/>
      <c r="B70" s="64"/>
      <c r="C70" s="64"/>
      <c r="D70" s="51" t="s">
        <v>154</v>
      </c>
      <c r="E70" s="51" t="s">
        <v>93</v>
      </c>
      <c r="F70" s="51" t="s">
        <v>94</v>
      </c>
      <c r="G70" s="96" t="s">
        <v>95</v>
      </c>
      <c r="H70" s="96" t="s">
        <v>96</v>
      </c>
      <c r="I70" s="96" t="s">
        <v>97</v>
      </c>
      <c r="J70" s="96" t="s">
        <v>98</v>
      </c>
      <c r="K70" s="96" t="s">
        <v>99</v>
      </c>
      <c r="L70" s="51" t="s">
        <v>100</v>
      </c>
      <c r="M70" s="96" t="s">
        <v>101</v>
      </c>
      <c r="N70" s="96" t="s">
        <v>102</v>
      </c>
      <c r="O70" s="96" t="s">
        <v>103</v>
      </c>
      <c r="P70" s="52" t="s">
        <v>14</v>
      </c>
    </row>
    <row r="71" spans="1:16" s="71" customFormat="1" ht="18.75">
      <c r="A71" s="109" t="s">
        <v>49</v>
      </c>
      <c r="B71" s="494" t="s">
        <v>117</v>
      </c>
      <c r="C71" s="73" t="s">
        <v>16</v>
      </c>
      <c r="D71" s="5">
        <f>D60+D62+D64+D66</f>
        <v>0</v>
      </c>
      <c r="E71" s="5">
        <f aca="true" t="shared" si="15" ref="E71:O72">E60+E62+E64+E66</f>
        <v>0</v>
      </c>
      <c r="F71" s="5">
        <f t="shared" si="15"/>
        <v>0</v>
      </c>
      <c r="G71" s="5">
        <f t="shared" si="15"/>
        <v>0</v>
      </c>
      <c r="H71" s="5">
        <f t="shared" si="15"/>
        <v>0</v>
      </c>
      <c r="I71" s="5">
        <f t="shared" si="15"/>
        <v>0</v>
      </c>
      <c r="J71" s="5">
        <f t="shared" si="15"/>
        <v>0</v>
      </c>
      <c r="K71" s="5">
        <f t="shared" si="15"/>
        <v>0</v>
      </c>
      <c r="L71" s="5">
        <f t="shared" si="15"/>
        <v>0</v>
      </c>
      <c r="M71" s="5">
        <f t="shared" si="15"/>
        <v>0</v>
      </c>
      <c r="N71" s="5">
        <f t="shared" si="15"/>
        <v>0</v>
      </c>
      <c r="O71" s="5">
        <f t="shared" si="15"/>
        <v>0</v>
      </c>
      <c r="P71" s="15">
        <f>P60+P62+P64+P66</f>
        <v>17.812200000000004</v>
      </c>
    </row>
    <row r="72" spans="1:16" s="71" customFormat="1" ht="18.75">
      <c r="A72" s="110" t="s">
        <v>51</v>
      </c>
      <c r="B72" s="495"/>
      <c r="C72" s="105" t="s">
        <v>18</v>
      </c>
      <c r="D72" s="41">
        <f>D61+D63+D65+D67</f>
        <v>0</v>
      </c>
      <c r="E72" s="41">
        <f t="shared" si="15"/>
        <v>0</v>
      </c>
      <c r="F72" s="41">
        <f t="shared" si="15"/>
        <v>0</v>
      </c>
      <c r="G72" s="41">
        <f t="shared" si="15"/>
        <v>0</v>
      </c>
      <c r="H72" s="41">
        <f t="shared" si="15"/>
        <v>0</v>
      </c>
      <c r="I72" s="41">
        <f t="shared" si="15"/>
        <v>0</v>
      </c>
      <c r="J72" s="41">
        <f t="shared" si="15"/>
        <v>0</v>
      </c>
      <c r="K72" s="41">
        <f t="shared" si="15"/>
        <v>0</v>
      </c>
      <c r="L72" s="41">
        <f t="shared" si="15"/>
        <v>0</v>
      </c>
      <c r="M72" s="41">
        <f t="shared" si="15"/>
        <v>0</v>
      </c>
      <c r="N72" s="41">
        <f t="shared" si="15"/>
        <v>0</v>
      </c>
      <c r="O72" s="41">
        <f t="shared" si="15"/>
        <v>0</v>
      </c>
      <c r="P72" s="106">
        <f>P61+P63+P65+P67</f>
        <v>12224.524000000001</v>
      </c>
    </row>
    <row r="73" spans="1:16" ht="18.75">
      <c r="A73" s="53" t="s">
        <v>0</v>
      </c>
      <c r="B73" s="488" t="s">
        <v>54</v>
      </c>
      <c r="C73" s="65" t="s">
        <v>16</v>
      </c>
      <c r="D73" s="1">
        <v>1.26</v>
      </c>
      <c r="E73" s="1">
        <v>0.3113</v>
      </c>
      <c r="F73" s="1"/>
      <c r="G73" s="5">
        <v>0.027</v>
      </c>
      <c r="H73" s="5">
        <v>0.2841</v>
      </c>
      <c r="I73" s="5">
        <v>0.0027</v>
      </c>
      <c r="J73" s="5">
        <v>0.0131</v>
      </c>
      <c r="K73" s="5"/>
      <c r="L73" s="1"/>
      <c r="M73" s="5"/>
      <c r="N73" s="5"/>
      <c r="O73" s="5"/>
      <c r="P73" s="8">
        <f>SUM(D73:O73)</f>
        <v>1.8981999999999997</v>
      </c>
    </row>
    <row r="74" spans="1:16" ht="18.75">
      <c r="A74" s="54" t="s">
        <v>34</v>
      </c>
      <c r="B74" s="489"/>
      <c r="C74" s="58" t="s">
        <v>18</v>
      </c>
      <c r="D74" s="2">
        <v>1964.004</v>
      </c>
      <c r="E74" s="2">
        <v>597.159</v>
      </c>
      <c r="F74" s="2"/>
      <c r="G74" s="41">
        <v>63.894</v>
      </c>
      <c r="H74" s="41">
        <v>219.407</v>
      </c>
      <c r="I74" s="41">
        <v>3.402</v>
      </c>
      <c r="J74" s="41">
        <v>13.755</v>
      </c>
      <c r="K74" s="41"/>
      <c r="L74" s="2"/>
      <c r="M74" s="41"/>
      <c r="N74" s="41"/>
      <c r="O74" s="41"/>
      <c r="P74" s="9">
        <f>SUM(D74:O74)</f>
        <v>2861.621</v>
      </c>
    </row>
    <row r="75" spans="1:16" ht="18.75">
      <c r="A75" s="54" t="s">
        <v>0</v>
      </c>
      <c r="B75" s="488" t="s">
        <v>55</v>
      </c>
      <c r="C75" s="65" t="s">
        <v>16</v>
      </c>
      <c r="D75" s="1"/>
      <c r="E75" s="1"/>
      <c r="F75" s="1"/>
      <c r="G75" s="5"/>
      <c r="H75" s="5"/>
      <c r="I75" s="5"/>
      <c r="J75" s="5"/>
      <c r="K75" s="5"/>
      <c r="L75" s="1"/>
      <c r="M75" s="5"/>
      <c r="N75" s="5"/>
      <c r="O75" s="5"/>
      <c r="P75" s="8">
        <f aca="true" t="shared" si="16" ref="P75:P80">SUM(D75:O75)</f>
        <v>0</v>
      </c>
    </row>
    <row r="76" spans="1:16" ht="18.75">
      <c r="A76" s="54" t="s">
        <v>0</v>
      </c>
      <c r="B76" s="489"/>
      <c r="C76" s="58" t="s">
        <v>18</v>
      </c>
      <c r="D76" s="2"/>
      <c r="E76" s="2"/>
      <c r="F76" s="2"/>
      <c r="G76" s="41"/>
      <c r="H76" s="41"/>
      <c r="I76" s="41"/>
      <c r="J76" s="41"/>
      <c r="K76" s="41"/>
      <c r="L76" s="2"/>
      <c r="M76" s="41"/>
      <c r="N76" s="41"/>
      <c r="O76" s="41"/>
      <c r="P76" s="9">
        <f t="shared" si="16"/>
        <v>0</v>
      </c>
    </row>
    <row r="77" spans="1:16" ht="18.75">
      <c r="A77" s="54" t="s">
        <v>56</v>
      </c>
      <c r="B77" s="56" t="s">
        <v>57</v>
      </c>
      <c r="C77" s="65" t="s">
        <v>16</v>
      </c>
      <c r="D77" s="1"/>
      <c r="E77" s="1"/>
      <c r="F77" s="1"/>
      <c r="G77" s="5"/>
      <c r="H77" s="5"/>
      <c r="I77" s="5"/>
      <c r="J77" s="5"/>
      <c r="K77" s="5"/>
      <c r="L77" s="1"/>
      <c r="M77" s="5"/>
      <c r="N77" s="5"/>
      <c r="O77" s="5"/>
      <c r="P77" s="8">
        <f t="shared" si="16"/>
        <v>0</v>
      </c>
    </row>
    <row r="78" spans="1:16" ht="18.75">
      <c r="A78" s="54"/>
      <c r="B78" s="58" t="s">
        <v>58</v>
      </c>
      <c r="C78" s="58" t="s">
        <v>18</v>
      </c>
      <c r="D78" s="2"/>
      <c r="E78" s="2"/>
      <c r="F78" s="2"/>
      <c r="G78" s="41"/>
      <c r="H78" s="41"/>
      <c r="I78" s="41"/>
      <c r="J78" s="41"/>
      <c r="K78" s="41"/>
      <c r="L78" s="2"/>
      <c r="M78" s="41"/>
      <c r="N78" s="41"/>
      <c r="O78" s="41"/>
      <c r="P78" s="9">
        <f t="shared" si="16"/>
        <v>0</v>
      </c>
    </row>
    <row r="79" spans="1:16" ht="18.75">
      <c r="A79" s="54"/>
      <c r="B79" s="488" t="s">
        <v>59</v>
      </c>
      <c r="C79" s="65" t="s">
        <v>16</v>
      </c>
      <c r="D79" s="1"/>
      <c r="E79" s="1"/>
      <c r="F79" s="1"/>
      <c r="G79" s="5"/>
      <c r="H79" s="5"/>
      <c r="I79" s="5"/>
      <c r="J79" s="5"/>
      <c r="K79" s="5"/>
      <c r="L79" s="1"/>
      <c r="M79" s="5"/>
      <c r="N79" s="5"/>
      <c r="O79" s="5"/>
      <c r="P79" s="8">
        <f t="shared" si="16"/>
        <v>0</v>
      </c>
    </row>
    <row r="80" spans="1:16" ht="18.75">
      <c r="A80" s="54" t="s">
        <v>17</v>
      </c>
      <c r="B80" s="489"/>
      <c r="C80" s="58" t="s">
        <v>18</v>
      </c>
      <c r="D80" s="2"/>
      <c r="E80" s="2"/>
      <c r="F80" s="2"/>
      <c r="G80" s="41"/>
      <c r="H80" s="41"/>
      <c r="I80" s="41"/>
      <c r="J80" s="41"/>
      <c r="K80" s="41"/>
      <c r="L80" s="2"/>
      <c r="M80" s="41"/>
      <c r="N80" s="41"/>
      <c r="O80" s="41"/>
      <c r="P80" s="9">
        <f t="shared" si="16"/>
        <v>0</v>
      </c>
    </row>
    <row r="81" spans="1:16" ht="18.75">
      <c r="A81" s="54"/>
      <c r="B81" s="465" t="s">
        <v>20</v>
      </c>
      <c r="C81" s="65" t="s">
        <v>16</v>
      </c>
      <c r="D81" s="1">
        <v>14.9763</v>
      </c>
      <c r="E81" s="1">
        <v>4.3371</v>
      </c>
      <c r="F81" s="1">
        <v>0.1601</v>
      </c>
      <c r="G81" s="5">
        <v>0.3574</v>
      </c>
      <c r="H81" s="5">
        <v>10.2791</v>
      </c>
      <c r="I81" s="5">
        <v>1.4843</v>
      </c>
      <c r="J81" s="5">
        <v>2.3179</v>
      </c>
      <c r="K81" s="5">
        <v>1.9711</v>
      </c>
      <c r="L81" s="1">
        <v>0.8485</v>
      </c>
      <c r="M81" s="5">
        <v>0.3369</v>
      </c>
      <c r="N81" s="5">
        <v>1.311</v>
      </c>
      <c r="O81" s="5">
        <v>10.3507</v>
      </c>
      <c r="P81" s="8">
        <f aca="true" t="shared" si="17" ref="P81:P94">SUM(D81:O81)</f>
        <v>48.7304</v>
      </c>
    </row>
    <row r="82" spans="1:16" ht="18.75">
      <c r="A82" s="54"/>
      <c r="B82" s="55" t="s">
        <v>155</v>
      </c>
      <c r="C82" s="58" t="s">
        <v>18</v>
      </c>
      <c r="D82" s="2">
        <v>5317.825</v>
      </c>
      <c r="E82" s="2">
        <v>2325.215</v>
      </c>
      <c r="F82" s="2">
        <v>31.595</v>
      </c>
      <c r="G82" s="41">
        <v>56.264</v>
      </c>
      <c r="H82" s="41">
        <v>3273.4</v>
      </c>
      <c r="I82" s="41">
        <v>1514.536</v>
      </c>
      <c r="J82" s="41">
        <v>2781.11</v>
      </c>
      <c r="K82" s="41">
        <v>2463.443</v>
      </c>
      <c r="L82" s="2">
        <v>1006.866</v>
      </c>
      <c r="M82" s="41">
        <v>344.616</v>
      </c>
      <c r="N82" s="41">
        <v>636.299</v>
      </c>
      <c r="O82" s="41">
        <v>5050.181</v>
      </c>
      <c r="P82" s="9">
        <f t="shared" si="17"/>
        <v>24801.350000000002</v>
      </c>
    </row>
    <row r="83" spans="1:16" s="71" customFormat="1" ht="18.75">
      <c r="A83" s="109" t="s">
        <v>23</v>
      </c>
      <c r="B83" s="486" t="s">
        <v>156</v>
      </c>
      <c r="C83" s="73" t="s">
        <v>16</v>
      </c>
      <c r="D83" s="5">
        <f>+D73+D75+D77+D79+D81</f>
        <v>16.2363</v>
      </c>
      <c r="E83" s="5">
        <f aca="true" t="shared" si="18" ref="E83:O84">+E73+E75+E77+E79+E81</f>
        <v>4.6484000000000005</v>
      </c>
      <c r="F83" s="5">
        <f t="shared" si="18"/>
        <v>0.1601</v>
      </c>
      <c r="G83" s="5">
        <f t="shared" si="18"/>
        <v>0.3844</v>
      </c>
      <c r="H83" s="5">
        <f t="shared" si="18"/>
        <v>10.5632</v>
      </c>
      <c r="I83" s="5">
        <f t="shared" si="18"/>
        <v>1.4869999999999999</v>
      </c>
      <c r="J83" s="5">
        <f t="shared" si="18"/>
        <v>2.331</v>
      </c>
      <c r="K83" s="5">
        <f t="shared" si="18"/>
        <v>1.9711</v>
      </c>
      <c r="L83" s="5">
        <f t="shared" si="18"/>
        <v>0.8485</v>
      </c>
      <c r="M83" s="5">
        <f t="shared" si="18"/>
        <v>0.3369</v>
      </c>
      <c r="N83" s="5">
        <f t="shared" si="18"/>
        <v>1.311</v>
      </c>
      <c r="O83" s="5">
        <f t="shared" si="18"/>
        <v>10.3507</v>
      </c>
      <c r="P83" s="15">
        <f t="shared" si="17"/>
        <v>50.628600000000006</v>
      </c>
    </row>
    <row r="84" spans="1:16" s="71" customFormat="1" ht="18.75">
      <c r="A84" s="104"/>
      <c r="B84" s="487"/>
      <c r="C84" s="105" t="s">
        <v>18</v>
      </c>
      <c r="D84" s="41">
        <f>+D74+D76+D78+D80+D82</f>
        <v>7281.829</v>
      </c>
      <c r="E84" s="41">
        <f t="shared" si="18"/>
        <v>2922.3740000000003</v>
      </c>
      <c r="F84" s="41">
        <f t="shared" si="18"/>
        <v>31.595</v>
      </c>
      <c r="G84" s="41">
        <f t="shared" si="18"/>
        <v>120.158</v>
      </c>
      <c r="H84" s="41">
        <f t="shared" si="18"/>
        <v>3492.8070000000002</v>
      </c>
      <c r="I84" s="41">
        <f t="shared" si="18"/>
        <v>1517.938</v>
      </c>
      <c r="J84" s="41">
        <f t="shared" si="18"/>
        <v>2794.8650000000002</v>
      </c>
      <c r="K84" s="41">
        <f t="shared" si="18"/>
        <v>2463.443</v>
      </c>
      <c r="L84" s="41">
        <f t="shared" si="18"/>
        <v>1006.866</v>
      </c>
      <c r="M84" s="41">
        <f t="shared" si="18"/>
        <v>344.616</v>
      </c>
      <c r="N84" s="41">
        <f t="shared" si="18"/>
        <v>636.299</v>
      </c>
      <c r="O84" s="41">
        <f t="shared" si="18"/>
        <v>5050.181</v>
      </c>
      <c r="P84" s="106">
        <f t="shared" si="17"/>
        <v>27662.971</v>
      </c>
    </row>
    <row r="85" spans="1:16" ht="18.75">
      <c r="A85" s="482" t="s">
        <v>118</v>
      </c>
      <c r="B85" s="483"/>
      <c r="C85" s="65" t="s">
        <v>16</v>
      </c>
      <c r="D85" s="1">
        <v>0.0122</v>
      </c>
      <c r="E85" s="1"/>
      <c r="F85" s="1"/>
      <c r="G85" s="5"/>
      <c r="H85" s="5">
        <v>0.0013</v>
      </c>
      <c r="I85" s="5"/>
      <c r="J85" s="5"/>
      <c r="K85" s="5"/>
      <c r="L85" s="1"/>
      <c r="M85" s="5"/>
      <c r="N85" s="5">
        <v>0</v>
      </c>
      <c r="O85" s="5"/>
      <c r="P85" s="8">
        <f t="shared" si="17"/>
        <v>0.013500000000000002</v>
      </c>
    </row>
    <row r="86" spans="1:16" ht="18.75">
      <c r="A86" s="484"/>
      <c r="B86" s="485"/>
      <c r="C86" s="58" t="s">
        <v>18</v>
      </c>
      <c r="D86" s="2">
        <v>8.254</v>
      </c>
      <c r="E86" s="2"/>
      <c r="F86" s="2"/>
      <c r="G86" s="41"/>
      <c r="H86" s="41">
        <v>1.575</v>
      </c>
      <c r="I86" s="41"/>
      <c r="J86" s="41"/>
      <c r="K86" s="41"/>
      <c r="L86" s="2"/>
      <c r="M86" s="41"/>
      <c r="N86" s="41">
        <v>0.21</v>
      </c>
      <c r="O86" s="41"/>
      <c r="P86" s="9">
        <f t="shared" si="17"/>
        <v>10.039</v>
      </c>
    </row>
    <row r="87" spans="1:16" ht="18.75">
      <c r="A87" s="482" t="s">
        <v>61</v>
      </c>
      <c r="B87" s="483"/>
      <c r="C87" s="65" t="s">
        <v>16</v>
      </c>
      <c r="D87" s="1"/>
      <c r="E87" s="1"/>
      <c r="F87" s="1"/>
      <c r="G87" s="5"/>
      <c r="H87" s="5"/>
      <c r="I87" s="5"/>
      <c r="J87" s="5"/>
      <c r="K87" s="5"/>
      <c r="L87" s="1"/>
      <c r="M87" s="5"/>
      <c r="N87" s="5"/>
      <c r="O87" s="5"/>
      <c r="P87" s="8">
        <f t="shared" si="17"/>
        <v>0</v>
      </c>
    </row>
    <row r="88" spans="1:16" ht="18.75">
      <c r="A88" s="484"/>
      <c r="B88" s="485"/>
      <c r="C88" s="58" t="s">
        <v>18</v>
      </c>
      <c r="D88" s="2"/>
      <c r="E88" s="2"/>
      <c r="F88" s="2"/>
      <c r="G88" s="41"/>
      <c r="H88" s="41"/>
      <c r="I88" s="41"/>
      <c r="J88" s="41"/>
      <c r="K88" s="41"/>
      <c r="L88" s="2"/>
      <c r="M88" s="41"/>
      <c r="N88" s="41"/>
      <c r="O88" s="41"/>
      <c r="P88" s="9">
        <f t="shared" si="17"/>
        <v>0</v>
      </c>
    </row>
    <row r="89" spans="1:16" ht="18.75">
      <c r="A89" s="482" t="s">
        <v>119</v>
      </c>
      <c r="B89" s="483"/>
      <c r="C89" s="65" t="s">
        <v>16</v>
      </c>
      <c r="D89" s="1"/>
      <c r="E89" s="1"/>
      <c r="F89" s="1"/>
      <c r="G89" s="5"/>
      <c r="H89" s="5"/>
      <c r="I89" s="5"/>
      <c r="J89" s="5"/>
      <c r="K89" s="5"/>
      <c r="L89" s="1"/>
      <c r="M89" s="5"/>
      <c r="N89" s="5"/>
      <c r="O89" s="5"/>
      <c r="P89" s="8">
        <f t="shared" si="17"/>
        <v>0</v>
      </c>
    </row>
    <row r="90" spans="1:16" ht="18.75">
      <c r="A90" s="484"/>
      <c r="B90" s="485"/>
      <c r="C90" s="58" t="s">
        <v>18</v>
      </c>
      <c r="D90" s="2"/>
      <c r="E90" s="2"/>
      <c r="F90" s="2"/>
      <c r="G90" s="41"/>
      <c r="H90" s="41"/>
      <c r="I90" s="41"/>
      <c r="J90" s="41"/>
      <c r="K90" s="41"/>
      <c r="L90" s="2"/>
      <c r="M90" s="41"/>
      <c r="N90" s="41"/>
      <c r="O90" s="41"/>
      <c r="P90" s="9">
        <f t="shared" si="17"/>
        <v>0</v>
      </c>
    </row>
    <row r="91" spans="1:16" ht="18.75">
      <c r="A91" s="482" t="s">
        <v>120</v>
      </c>
      <c r="B91" s="483"/>
      <c r="C91" s="65" t="s">
        <v>16</v>
      </c>
      <c r="D91" s="1"/>
      <c r="E91" s="1"/>
      <c r="F91" s="1"/>
      <c r="G91" s="5"/>
      <c r="H91" s="5"/>
      <c r="I91" s="5"/>
      <c r="J91" s="5"/>
      <c r="K91" s="5"/>
      <c r="L91" s="1"/>
      <c r="M91" s="5"/>
      <c r="N91" s="5"/>
      <c r="O91" s="5"/>
      <c r="P91" s="8">
        <f t="shared" si="17"/>
        <v>0</v>
      </c>
    </row>
    <row r="92" spans="1:16" ht="18.75">
      <c r="A92" s="484"/>
      <c r="B92" s="485"/>
      <c r="C92" s="58" t="s">
        <v>18</v>
      </c>
      <c r="D92" s="2"/>
      <c r="E92" s="2"/>
      <c r="F92" s="2"/>
      <c r="G92" s="41"/>
      <c r="H92" s="41"/>
      <c r="I92" s="41"/>
      <c r="J92" s="41"/>
      <c r="K92" s="41"/>
      <c r="L92" s="2"/>
      <c r="M92" s="41"/>
      <c r="N92" s="41"/>
      <c r="O92" s="41"/>
      <c r="P92" s="9">
        <f t="shared" si="17"/>
        <v>0</v>
      </c>
    </row>
    <row r="93" spans="1:16" ht="18.75">
      <c r="A93" s="482" t="s">
        <v>63</v>
      </c>
      <c r="B93" s="483"/>
      <c r="C93" s="65" t="s">
        <v>16</v>
      </c>
      <c r="D93" s="1"/>
      <c r="E93" s="1"/>
      <c r="F93" s="1"/>
      <c r="G93" s="5"/>
      <c r="H93" s="5"/>
      <c r="I93" s="5"/>
      <c r="J93" s="5"/>
      <c r="K93" s="5"/>
      <c r="L93" s="1"/>
      <c r="M93" s="5"/>
      <c r="N93" s="5"/>
      <c r="O93" s="5"/>
      <c r="P93" s="8">
        <f t="shared" si="17"/>
        <v>0</v>
      </c>
    </row>
    <row r="94" spans="1:16" ht="18.75">
      <c r="A94" s="484"/>
      <c r="B94" s="485"/>
      <c r="C94" s="58" t="s">
        <v>18</v>
      </c>
      <c r="D94" s="2"/>
      <c r="E94" s="2"/>
      <c r="F94" s="2"/>
      <c r="G94" s="41"/>
      <c r="H94" s="41"/>
      <c r="I94" s="41"/>
      <c r="J94" s="41"/>
      <c r="K94" s="41"/>
      <c r="L94" s="2"/>
      <c r="M94" s="41"/>
      <c r="N94" s="41"/>
      <c r="O94" s="41"/>
      <c r="P94" s="9">
        <f t="shared" si="17"/>
        <v>0</v>
      </c>
    </row>
    <row r="95" spans="1:16" ht="18.75">
      <c r="A95" s="482" t="s">
        <v>121</v>
      </c>
      <c r="B95" s="483"/>
      <c r="C95" s="65" t="s">
        <v>16</v>
      </c>
      <c r="D95" s="1">
        <v>1.0954</v>
      </c>
      <c r="E95" s="1">
        <v>1.8404</v>
      </c>
      <c r="F95" s="1">
        <v>3.8953</v>
      </c>
      <c r="G95" s="5">
        <v>0.0505</v>
      </c>
      <c r="H95" s="5">
        <v>0.0448</v>
      </c>
      <c r="I95" s="5">
        <v>0.0022</v>
      </c>
      <c r="J95" s="5"/>
      <c r="K95" s="5"/>
      <c r="L95" s="1"/>
      <c r="M95" s="5"/>
      <c r="N95" s="5"/>
      <c r="O95" s="5"/>
      <c r="P95" s="8">
        <f aca="true" t="shared" si="19" ref="P95:P102">SUM(D95:O95)</f>
        <v>6.928600000000001</v>
      </c>
    </row>
    <row r="96" spans="1:16" ht="18.75">
      <c r="A96" s="484"/>
      <c r="B96" s="485"/>
      <c r="C96" s="58" t="s">
        <v>18</v>
      </c>
      <c r="D96" s="2">
        <v>241.175</v>
      </c>
      <c r="E96" s="2">
        <v>651.555</v>
      </c>
      <c r="F96" s="2">
        <v>2507.757</v>
      </c>
      <c r="G96" s="41">
        <v>31.815</v>
      </c>
      <c r="H96" s="41">
        <v>28.224</v>
      </c>
      <c r="I96" s="41">
        <v>1.386</v>
      </c>
      <c r="J96" s="41"/>
      <c r="K96" s="41"/>
      <c r="L96" s="2"/>
      <c r="M96" s="41"/>
      <c r="N96" s="41"/>
      <c r="O96" s="41"/>
      <c r="P96" s="9">
        <f t="shared" si="19"/>
        <v>3461.9120000000003</v>
      </c>
    </row>
    <row r="97" spans="1:16" ht="18.75">
      <c r="A97" s="482" t="s">
        <v>64</v>
      </c>
      <c r="B97" s="483"/>
      <c r="C97" s="65" t="s">
        <v>16</v>
      </c>
      <c r="D97" s="1">
        <v>1.1561</v>
      </c>
      <c r="E97" s="1">
        <v>0.2257</v>
      </c>
      <c r="F97" s="1">
        <v>0.0531</v>
      </c>
      <c r="G97" s="5">
        <v>0.945</v>
      </c>
      <c r="H97" s="5">
        <v>3.9896</v>
      </c>
      <c r="I97" s="5">
        <v>1.65848</v>
      </c>
      <c r="J97" s="5">
        <v>0.5841</v>
      </c>
      <c r="K97" s="5">
        <v>0.3164</v>
      </c>
      <c r="L97" s="1">
        <v>0.7289</v>
      </c>
      <c r="M97" s="5">
        <v>0.3133</v>
      </c>
      <c r="N97" s="5">
        <v>0.2193</v>
      </c>
      <c r="O97" s="5">
        <v>0.1068</v>
      </c>
      <c r="P97" s="8">
        <f t="shared" si="19"/>
        <v>10.296779999999998</v>
      </c>
    </row>
    <row r="98" spans="1:16" ht="18.75">
      <c r="A98" s="484"/>
      <c r="B98" s="485"/>
      <c r="C98" s="58" t="s">
        <v>18</v>
      </c>
      <c r="D98" s="2">
        <v>540.665</v>
      </c>
      <c r="E98" s="2">
        <v>129.601</v>
      </c>
      <c r="F98" s="2">
        <v>60.738</v>
      </c>
      <c r="G98" s="41">
        <v>1565.855</v>
      </c>
      <c r="H98" s="41">
        <v>2078.294</v>
      </c>
      <c r="I98" s="41">
        <v>838.052</v>
      </c>
      <c r="J98" s="41">
        <v>383.989</v>
      </c>
      <c r="K98" s="41">
        <v>229.662</v>
      </c>
      <c r="L98" s="2">
        <v>956.345</v>
      </c>
      <c r="M98" s="41">
        <v>438.473</v>
      </c>
      <c r="N98" s="41">
        <v>354.724</v>
      </c>
      <c r="O98" s="41">
        <v>83.969</v>
      </c>
      <c r="P98" s="9">
        <f t="shared" si="19"/>
        <v>7660.367</v>
      </c>
    </row>
    <row r="99" spans="1:16" s="71" customFormat="1" ht="18.75">
      <c r="A99" s="490" t="s">
        <v>65</v>
      </c>
      <c r="B99" s="491"/>
      <c r="C99" s="73" t="s">
        <v>16</v>
      </c>
      <c r="D99" s="5">
        <f>+D8+D10+D22+D28+D36+D38+D40+D42+D44+D46+D48+D50+D52+D58+D71+D83+D85+D87+D89+D91+D93+D95+D97</f>
        <v>19.7493</v>
      </c>
      <c r="E99" s="5">
        <f>+E8+E10+E22+E28+E36+E38+E40+E42+E44+E46+E48+E50+E52+E58+E71+E83+E85+E87+E89+E91+E93+E95+E97</f>
        <v>8.7893</v>
      </c>
      <c r="F99" s="5">
        <f aca="true" t="shared" si="20" ref="F99:O100">+F8+F10+F22+F28+F36+F38+F40+F42+F44+F46+F48+F50+F52+F58+F71+F83+F85+F87+F89+F91+F93+F95+F97</f>
        <v>4.5701</v>
      </c>
      <c r="G99" s="5">
        <f t="shared" si="20"/>
        <v>1.5617</v>
      </c>
      <c r="H99" s="5">
        <f t="shared" si="20"/>
        <v>15.919</v>
      </c>
      <c r="I99" s="5">
        <f t="shared" si="20"/>
        <v>3.9710799999999997</v>
      </c>
      <c r="J99" s="5">
        <f t="shared" si="20"/>
        <v>6.5909</v>
      </c>
      <c r="K99" s="5">
        <f t="shared" si="20"/>
        <v>3.7782999999999998</v>
      </c>
      <c r="L99" s="5">
        <f t="shared" si="20"/>
        <v>1.6053000000000002</v>
      </c>
      <c r="M99" s="5">
        <f t="shared" si="20"/>
        <v>90.7353</v>
      </c>
      <c r="N99" s="5">
        <f t="shared" si="20"/>
        <v>70.9579</v>
      </c>
      <c r="O99" s="5">
        <f t="shared" si="20"/>
        <v>13.3981</v>
      </c>
      <c r="P99" s="15">
        <f t="shared" si="19"/>
        <v>241.62627999999998</v>
      </c>
    </row>
    <row r="100" spans="1:16" s="71" customFormat="1" ht="18.75">
      <c r="A100" s="492"/>
      <c r="B100" s="493"/>
      <c r="C100" s="105" t="s">
        <v>18</v>
      </c>
      <c r="D100" s="41">
        <f>+D9+D11+D23+D29+D37+D39+D41+D43+D45+D47+D49+D51+D53+D59+D72+D84+D86+D88+D90+D92+D94+D96+D98</f>
        <v>8429.432</v>
      </c>
      <c r="E100" s="41">
        <f>+E9+E11+E23+E29+E37+E39+E41+E43+E45+E47+E49+E51+E53+E59+E72+E84+E86+E88+E90+E92+E94+E96+E98</f>
        <v>4081.4880000000003</v>
      </c>
      <c r="F100" s="41">
        <f t="shared" si="20"/>
        <v>2721.375</v>
      </c>
      <c r="G100" s="41">
        <f t="shared" si="20"/>
        <v>1882.598</v>
      </c>
      <c r="H100" s="41">
        <f t="shared" si="20"/>
        <v>6137.758</v>
      </c>
      <c r="I100" s="41">
        <f t="shared" si="20"/>
        <v>2594.187</v>
      </c>
      <c r="J100" s="41">
        <f t="shared" si="20"/>
        <v>3417.7950000000005</v>
      </c>
      <c r="K100" s="41">
        <f t="shared" si="20"/>
        <v>3194.595</v>
      </c>
      <c r="L100" s="41">
        <f t="shared" si="20"/>
        <v>1975.507</v>
      </c>
      <c r="M100" s="41">
        <f t="shared" si="20"/>
        <v>32847.399</v>
      </c>
      <c r="N100" s="41">
        <f t="shared" si="20"/>
        <v>28772.380999999998</v>
      </c>
      <c r="O100" s="41">
        <f t="shared" si="20"/>
        <v>6493.402</v>
      </c>
      <c r="P100" s="106">
        <f t="shared" si="19"/>
        <v>102547.917</v>
      </c>
    </row>
    <row r="101" spans="1:16" ht="18.75">
      <c r="A101" s="53" t="s">
        <v>0</v>
      </c>
      <c r="B101" s="488" t="s">
        <v>134</v>
      </c>
      <c r="C101" s="65" t="s">
        <v>16</v>
      </c>
      <c r="D101" s="1"/>
      <c r="E101" s="1"/>
      <c r="F101" s="1"/>
      <c r="G101" s="5"/>
      <c r="H101" s="5"/>
      <c r="I101" s="5"/>
      <c r="J101" s="5"/>
      <c r="K101" s="5"/>
      <c r="L101" s="1"/>
      <c r="M101" s="5"/>
      <c r="N101" s="5"/>
      <c r="O101" s="5"/>
      <c r="P101" s="8">
        <f t="shared" si="19"/>
        <v>0</v>
      </c>
    </row>
    <row r="102" spans="1:16" ht="18.75">
      <c r="A102" s="53" t="s">
        <v>0</v>
      </c>
      <c r="B102" s="489"/>
      <c r="C102" s="58" t="s">
        <v>18</v>
      </c>
      <c r="D102" s="2"/>
      <c r="E102" s="2"/>
      <c r="F102" s="2"/>
      <c r="G102" s="41"/>
      <c r="H102" s="41"/>
      <c r="I102" s="41"/>
      <c r="J102" s="41"/>
      <c r="K102" s="41"/>
      <c r="L102" s="2"/>
      <c r="M102" s="41"/>
      <c r="N102" s="41"/>
      <c r="O102" s="41"/>
      <c r="P102" s="9">
        <f t="shared" si="19"/>
        <v>0</v>
      </c>
    </row>
    <row r="103" spans="1:16" ht="18.75">
      <c r="A103" s="54" t="s">
        <v>66</v>
      </c>
      <c r="B103" s="488" t="s">
        <v>123</v>
      </c>
      <c r="C103" s="65" t="s">
        <v>16</v>
      </c>
      <c r="D103" s="1">
        <v>1.1277</v>
      </c>
      <c r="E103" s="1">
        <v>0.5424</v>
      </c>
      <c r="F103" s="1"/>
      <c r="G103" s="5"/>
      <c r="H103" s="5">
        <v>0.8077</v>
      </c>
      <c r="I103" s="5"/>
      <c r="J103" s="5"/>
      <c r="K103" s="5"/>
      <c r="L103" s="1"/>
      <c r="M103" s="5"/>
      <c r="N103" s="5">
        <v>0.0041</v>
      </c>
      <c r="O103" s="5">
        <v>0.0179</v>
      </c>
      <c r="P103" s="8">
        <f aca="true" t="shared" si="21" ref="P103:P116">SUM(D103:O103)</f>
        <v>2.4998</v>
      </c>
    </row>
    <row r="104" spans="1:16" ht="18.75">
      <c r="A104" s="54" t="s">
        <v>0</v>
      </c>
      <c r="B104" s="489"/>
      <c r="C104" s="58" t="s">
        <v>18</v>
      </c>
      <c r="D104" s="2">
        <v>331.467</v>
      </c>
      <c r="E104" s="2">
        <v>253.652</v>
      </c>
      <c r="F104" s="2"/>
      <c r="G104" s="41"/>
      <c r="H104" s="41">
        <v>234.253</v>
      </c>
      <c r="I104" s="41"/>
      <c r="J104" s="41"/>
      <c r="K104" s="41"/>
      <c r="L104" s="2"/>
      <c r="M104" s="41"/>
      <c r="N104" s="41">
        <v>2.153</v>
      </c>
      <c r="O104" s="41">
        <v>6.804</v>
      </c>
      <c r="P104" s="9">
        <f t="shared" si="21"/>
        <v>828.3289999999998</v>
      </c>
    </row>
    <row r="105" spans="1:16" ht="18.75">
      <c r="A105" s="54" t="s">
        <v>0</v>
      </c>
      <c r="B105" s="488" t="s">
        <v>157</v>
      </c>
      <c r="C105" s="65" t="s">
        <v>16</v>
      </c>
      <c r="D105" s="1">
        <v>0.2358</v>
      </c>
      <c r="E105" s="1">
        <v>0.0042</v>
      </c>
      <c r="F105" s="1"/>
      <c r="G105" s="5"/>
      <c r="H105" s="5">
        <v>0.0412</v>
      </c>
      <c r="I105" s="5">
        <v>0.027</v>
      </c>
      <c r="J105" s="5">
        <v>0.0414</v>
      </c>
      <c r="K105" s="5">
        <v>0</v>
      </c>
      <c r="L105" s="1"/>
      <c r="M105" s="5"/>
      <c r="N105" s="5"/>
      <c r="O105" s="5"/>
      <c r="P105" s="8">
        <f t="shared" si="21"/>
        <v>0.3496</v>
      </c>
    </row>
    <row r="106" spans="1:16" ht="18.75">
      <c r="A106" s="54"/>
      <c r="B106" s="489"/>
      <c r="C106" s="58" t="s">
        <v>18</v>
      </c>
      <c r="D106" s="2">
        <v>49.963</v>
      </c>
      <c r="E106" s="2">
        <v>0.777</v>
      </c>
      <c r="F106" s="2"/>
      <c r="G106" s="41"/>
      <c r="H106" s="41">
        <v>10.312</v>
      </c>
      <c r="I106" s="41">
        <v>18.864</v>
      </c>
      <c r="J106" s="41">
        <v>23.143</v>
      </c>
      <c r="K106" s="41">
        <v>0.032</v>
      </c>
      <c r="L106" s="2"/>
      <c r="M106" s="41"/>
      <c r="N106" s="41"/>
      <c r="O106" s="41"/>
      <c r="P106" s="9">
        <f t="shared" si="21"/>
        <v>103.091</v>
      </c>
    </row>
    <row r="107" spans="1:16" ht="18.75">
      <c r="A107" s="54" t="s">
        <v>67</v>
      </c>
      <c r="B107" s="488" t="s">
        <v>158</v>
      </c>
      <c r="C107" s="65" t="s">
        <v>16</v>
      </c>
      <c r="D107" s="1"/>
      <c r="E107" s="1"/>
      <c r="F107" s="1"/>
      <c r="G107" s="5"/>
      <c r="H107" s="5"/>
      <c r="I107" s="5">
        <v>0.0855</v>
      </c>
      <c r="J107" s="5"/>
      <c r="K107" s="5"/>
      <c r="L107" s="1"/>
      <c r="M107" s="5"/>
      <c r="N107" s="5"/>
      <c r="O107" s="5"/>
      <c r="P107" s="8">
        <f t="shared" si="21"/>
        <v>0.0855</v>
      </c>
    </row>
    <row r="108" spans="1:16" ht="18.75">
      <c r="A108" s="54"/>
      <c r="B108" s="489"/>
      <c r="C108" s="58" t="s">
        <v>18</v>
      </c>
      <c r="D108" s="2"/>
      <c r="E108" s="2"/>
      <c r="F108" s="2"/>
      <c r="G108" s="41"/>
      <c r="H108" s="41"/>
      <c r="I108" s="41">
        <v>78.442</v>
      </c>
      <c r="J108" s="41"/>
      <c r="K108" s="41"/>
      <c r="L108" s="2"/>
      <c r="M108" s="41"/>
      <c r="N108" s="41"/>
      <c r="O108" s="41"/>
      <c r="P108" s="9">
        <f t="shared" si="21"/>
        <v>78.442</v>
      </c>
    </row>
    <row r="109" spans="1:16" ht="18.75">
      <c r="A109" s="54"/>
      <c r="B109" s="488" t="s">
        <v>150</v>
      </c>
      <c r="C109" s="65" t="s">
        <v>16</v>
      </c>
      <c r="D109" s="1">
        <v>0.0032</v>
      </c>
      <c r="E109" s="1">
        <v>0.004</v>
      </c>
      <c r="F109" s="1"/>
      <c r="G109" s="5">
        <v>0.0203</v>
      </c>
      <c r="H109" s="5">
        <v>0.4909</v>
      </c>
      <c r="I109" s="5">
        <v>0.7432</v>
      </c>
      <c r="J109" s="5">
        <v>1.8375</v>
      </c>
      <c r="K109" s="5">
        <v>0.3057</v>
      </c>
      <c r="L109" s="1">
        <v>0.9372</v>
      </c>
      <c r="M109" s="5">
        <v>2.1733</v>
      </c>
      <c r="N109" s="5">
        <v>2.0046</v>
      </c>
      <c r="O109" s="5">
        <v>0.4481</v>
      </c>
      <c r="P109" s="8">
        <f t="shared" si="21"/>
        <v>8.968</v>
      </c>
    </row>
    <row r="110" spans="1:16" ht="18.75">
      <c r="A110" s="54"/>
      <c r="B110" s="489"/>
      <c r="C110" s="58" t="s">
        <v>18</v>
      </c>
      <c r="D110" s="2">
        <v>0.882</v>
      </c>
      <c r="E110" s="2">
        <v>4.41</v>
      </c>
      <c r="F110" s="2"/>
      <c r="G110" s="41">
        <v>30.882</v>
      </c>
      <c r="H110" s="41">
        <v>343.187</v>
      </c>
      <c r="I110" s="41">
        <v>421.859</v>
      </c>
      <c r="J110" s="41">
        <v>877.437</v>
      </c>
      <c r="K110" s="41">
        <v>119.127</v>
      </c>
      <c r="L110" s="2">
        <v>317.969</v>
      </c>
      <c r="M110" s="41">
        <v>834.869</v>
      </c>
      <c r="N110" s="41">
        <v>1041.188</v>
      </c>
      <c r="O110" s="41">
        <v>241.801</v>
      </c>
      <c r="P110" s="9">
        <f t="shared" si="21"/>
        <v>4233.611000000001</v>
      </c>
    </row>
    <row r="111" spans="1:16" ht="18.75">
      <c r="A111" s="54" t="s">
        <v>68</v>
      </c>
      <c r="B111" s="488" t="s">
        <v>159</v>
      </c>
      <c r="C111" s="65" t="s">
        <v>16</v>
      </c>
      <c r="D111" s="1"/>
      <c r="E111" s="1"/>
      <c r="F111" s="1"/>
      <c r="G111" s="5"/>
      <c r="H111" s="5"/>
      <c r="I111" s="5"/>
      <c r="J111" s="5"/>
      <c r="K111" s="5"/>
      <c r="L111" s="1"/>
      <c r="M111" s="5"/>
      <c r="N111" s="5"/>
      <c r="O111" s="5"/>
      <c r="P111" s="8">
        <f t="shared" si="21"/>
        <v>0</v>
      </c>
    </row>
    <row r="112" spans="1:16" ht="18.75">
      <c r="A112" s="54"/>
      <c r="B112" s="489"/>
      <c r="C112" s="58" t="s">
        <v>18</v>
      </c>
      <c r="D112" s="2"/>
      <c r="E112" s="2"/>
      <c r="F112" s="2"/>
      <c r="G112" s="41"/>
      <c r="H112" s="41"/>
      <c r="I112" s="41"/>
      <c r="J112" s="41"/>
      <c r="K112" s="41"/>
      <c r="L112" s="2"/>
      <c r="M112" s="41"/>
      <c r="N112" s="41"/>
      <c r="O112" s="41"/>
      <c r="P112" s="9">
        <f t="shared" si="21"/>
        <v>0</v>
      </c>
    </row>
    <row r="113" spans="1:16" ht="18.75">
      <c r="A113" s="54"/>
      <c r="B113" s="488" t="s">
        <v>160</v>
      </c>
      <c r="C113" s="65" t="s">
        <v>16</v>
      </c>
      <c r="D113" s="1"/>
      <c r="E113" s="1"/>
      <c r="F113" s="1"/>
      <c r="G113" s="5"/>
      <c r="H113" s="5"/>
      <c r="I113" s="5"/>
      <c r="J113" s="5"/>
      <c r="K113" s="5"/>
      <c r="L113" s="1"/>
      <c r="M113" s="5"/>
      <c r="N113" s="5"/>
      <c r="O113" s="5"/>
      <c r="P113" s="8">
        <f t="shared" si="21"/>
        <v>0</v>
      </c>
    </row>
    <row r="114" spans="1:16" ht="18.75">
      <c r="A114" s="54"/>
      <c r="B114" s="489"/>
      <c r="C114" s="58" t="s">
        <v>18</v>
      </c>
      <c r="D114" s="2"/>
      <c r="E114" s="2"/>
      <c r="F114" s="2"/>
      <c r="G114" s="41"/>
      <c r="H114" s="41"/>
      <c r="I114" s="41"/>
      <c r="J114" s="41"/>
      <c r="K114" s="41"/>
      <c r="L114" s="2"/>
      <c r="M114" s="41"/>
      <c r="N114" s="41"/>
      <c r="O114" s="41"/>
      <c r="P114" s="9">
        <f t="shared" si="21"/>
        <v>0</v>
      </c>
    </row>
    <row r="115" spans="1:16" ht="18.75">
      <c r="A115" s="54" t="s">
        <v>70</v>
      </c>
      <c r="B115" s="488" t="s">
        <v>137</v>
      </c>
      <c r="C115" s="65" t="s">
        <v>16</v>
      </c>
      <c r="D115" s="1"/>
      <c r="E115" s="1"/>
      <c r="F115" s="1"/>
      <c r="G115" s="5"/>
      <c r="H115" s="5"/>
      <c r="I115" s="5"/>
      <c r="J115" s="5"/>
      <c r="K115" s="5"/>
      <c r="L115" s="1"/>
      <c r="M115" s="5"/>
      <c r="N115" s="5"/>
      <c r="O115" s="5"/>
      <c r="P115" s="8">
        <f t="shared" si="21"/>
        <v>0</v>
      </c>
    </row>
    <row r="116" spans="1:16" ht="18.75">
      <c r="A116" s="54"/>
      <c r="B116" s="489"/>
      <c r="C116" s="58" t="s">
        <v>18</v>
      </c>
      <c r="D116" s="2"/>
      <c r="E116" s="2"/>
      <c r="F116" s="2"/>
      <c r="G116" s="41"/>
      <c r="H116" s="41"/>
      <c r="I116" s="41"/>
      <c r="J116" s="41"/>
      <c r="K116" s="41"/>
      <c r="L116" s="2"/>
      <c r="M116" s="41"/>
      <c r="N116" s="41"/>
      <c r="O116" s="41"/>
      <c r="P116" s="9">
        <f t="shared" si="21"/>
        <v>0</v>
      </c>
    </row>
    <row r="117" spans="1:16" ht="18.75">
      <c r="A117" s="54"/>
      <c r="B117" s="488" t="s">
        <v>72</v>
      </c>
      <c r="C117" s="65" t="s">
        <v>16</v>
      </c>
      <c r="D117" s="1">
        <v>0.399</v>
      </c>
      <c r="E117" s="1">
        <v>1.6435</v>
      </c>
      <c r="F117" s="1">
        <v>1.3198</v>
      </c>
      <c r="G117" s="5">
        <v>2.4944</v>
      </c>
      <c r="H117" s="5">
        <v>0.0388</v>
      </c>
      <c r="I117" s="5"/>
      <c r="J117" s="5"/>
      <c r="K117" s="5"/>
      <c r="L117" s="1"/>
      <c r="M117" s="5"/>
      <c r="N117" s="5"/>
      <c r="O117" s="5">
        <v>0.3385</v>
      </c>
      <c r="P117" s="8">
        <f aca="true" t="shared" si="22" ref="P117:P131">SUM(D117:O117)</f>
        <v>6.234</v>
      </c>
    </row>
    <row r="118" spans="1:16" ht="18.75">
      <c r="A118" s="54"/>
      <c r="B118" s="489"/>
      <c r="C118" s="58" t="s">
        <v>18</v>
      </c>
      <c r="D118" s="2">
        <v>177.472</v>
      </c>
      <c r="E118" s="2">
        <v>544.763</v>
      </c>
      <c r="F118" s="2">
        <v>435.426</v>
      </c>
      <c r="G118" s="41">
        <v>768.725</v>
      </c>
      <c r="H118" s="41">
        <v>7.261</v>
      </c>
      <c r="I118" s="41"/>
      <c r="J118" s="41"/>
      <c r="K118" s="41"/>
      <c r="L118" s="2"/>
      <c r="M118" s="41"/>
      <c r="N118" s="41"/>
      <c r="O118" s="41">
        <v>160.731</v>
      </c>
      <c r="P118" s="9">
        <f t="shared" si="22"/>
        <v>2094.3779999999997</v>
      </c>
    </row>
    <row r="119" spans="1:16" ht="18.75">
      <c r="A119" s="54" t="s">
        <v>23</v>
      </c>
      <c r="B119" s="488" t="s">
        <v>130</v>
      </c>
      <c r="C119" s="65" t="s">
        <v>16</v>
      </c>
      <c r="D119" s="1">
        <v>0.0196</v>
      </c>
      <c r="E119" s="1"/>
      <c r="F119" s="1"/>
      <c r="G119" s="5">
        <v>0.0018</v>
      </c>
      <c r="H119" s="5">
        <v>0.0214</v>
      </c>
      <c r="I119" s="5">
        <v>0.0056</v>
      </c>
      <c r="J119" s="5">
        <v>0.0104</v>
      </c>
      <c r="K119" s="5">
        <v>0.0428</v>
      </c>
      <c r="L119" s="1">
        <v>0.0959</v>
      </c>
      <c r="M119" s="5">
        <v>0.0024</v>
      </c>
      <c r="N119" s="5"/>
      <c r="O119" s="5">
        <v>0.0034</v>
      </c>
      <c r="P119" s="8">
        <f t="shared" si="22"/>
        <v>0.2033</v>
      </c>
    </row>
    <row r="120" spans="1:16" ht="18.75">
      <c r="A120" s="60"/>
      <c r="B120" s="489"/>
      <c r="C120" s="58" t="s">
        <v>18</v>
      </c>
      <c r="D120" s="2">
        <v>4.636</v>
      </c>
      <c r="E120" s="2"/>
      <c r="F120" s="2"/>
      <c r="G120" s="41">
        <v>0.378</v>
      </c>
      <c r="H120" s="41">
        <v>4.364</v>
      </c>
      <c r="I120" s="41">
        <v>0.882</v>
      </c>
      <c r="J120" s="41">
        <v>1.781</v>
      </c>
      <c r="K120" s="41">
        <v>14.443</v>
      </c>
      <c r="L120" s="2">
        <v>33.15</v>
      </c>
      <c r="M120" s="41">
        <v>0.714</v>
      </c>
      <c r="N120" s="41"/>
      <c r="O120" s="41">
        <v>0.714</v>
      </c>
      <c r="P120" s="9">
        <f t="shared" si="22"/>
        <v>61.062</v>
      </c>
    </row>
    <row r="121" spans="1:16" ht="18.75">
      <c r="A121" s="60"/>
      <c r="B121" s="56" t="s">
        <v>20</v>
      </c>
      <c r="C121" s="65" t="s">
        <v>16</v>
      </c>
      <c r="D121" s="1"/>
      <c r="E121" s="1"/>
      <c r="F121" s="1"/>
      <c r="G121" s="5"/>
      <c r="H121" s="5"/>
      <c r="I121" s="5"/>
      <c r="J121" s="5"/>
      <c r="K121" s="5"/>
      <c r="L121" s="1"/>
      <c r="M121" s="5"/>
      <c r="N121" s="5"/>
      <c r="O121" s="5"/>
      <c r="P121" s="8">
        <f t="shared" si="22"/>
        <v>0</v>
      </c>
    </row>
    <row r="122" spans="1:16" ht="18.75">
      <c r="A122" s="60"/>
      <c r="B122" s="58" t="s">
        <v>73</v>
      </c>
      <c r="C122" s="58" t="s">
        <v>18</v>
      </c>
      <c r="D122" s="2"/>
      <c r="E122" s="2"/>
      <c r="F122" s="2"/>
      <c r="G122" s="41"/>
      <c r="H122" s="41"/>
      <c r="I122" s="41"/>
      <c r="J122" s="41"/>
      <c r="K122" s="41"/>
      <c r="L122" s="2"/>
      <c r="M122" s="41"/>
      <c r="N122" s="41"/>
      <c r="O122" s="41"/>
      <c r="P122" s="9">
        <f t="shared" si="22"/>
        <v>0</v>
      </c>
    </row>
    <row r="123" spans="1:16" s="71" customFormat="1" ht="18.75">
      <c r="A123" s="68"/>
      <c r="B123" s="486" t="s">
        <v>114</v>
      </c>
      <c r="C123" s="73" t="s">
        <v>16</v>
      </c>
      <c r="D123" s="5">
        <f>+D101+D103+D105+D107+D109+D111+D113+D115+D117+D119+D121</f>
        <v>1.7853</v>
      </c>
      <c r="E123" s="5">
        <f aca="true" t="shared" si="23" ref="E123:O124">+E101+E103+E105+E107+E109+E111+E113+E115+E117+E119+E121</f>
        <v>2.1940999999999997</v>
      </c>
      <c r="F123" s="5">
        <f t="shared" si="23"/>
        <v>1.3198</v>
      </c>
      <c r="G123" s="5">
        <f t="shared" si="23"/>
        <v>2.5165</v>
      </c>
      <c r="H123" s="5">
        <f t="shared" si="23"/>
        <v>1.4</v>
      </c>
      <c r="I123" s="5">
        <f t="shared" si="23"/>
        <v>0.8613000000000001</v>
      </c>
      <c r="J123" s="5">
        <f t="shared" si="23"/>
        <v>1.8893</v>
      </c>
      <c r="K123" s="5">
        <f t="shared" si="23"/>
        <v>0.34850000000000003</v>
      </c>
      <c r="L123" s="5">
        <f t="shared" si="23"/>
        <v>1.0331000000000001</v>
      </c>
      <c r="M123" s="5">
        <f t="shared" si="23"/>
        <v>2.1757</v>
      </c>
      <c r="N123" s="5">
        <f t="shared" si="23"/>
        <v>2.0087</v>
      </c>
      <c r="O123" s="5">
        <f t="shared" si="23"/>
        <v>0.8079</v>
      </c>
      <c r="P123" s="15">
        <f t="shared" si="22"/>
        <v>18.3402</v>
      </c>
    </row>
    <row r="124" spans="1:16" s="71" customFormat="1" ht="18.75">
      <c r="A124" s="104"/>
      <c r="B124" s="487"/>
      <c r="C124" s="105" t="s">
        <v>18</v>
      </c>
      <c r="D124" s="41">
        <f>+D102+D104+D106+D108+D110+D112+D114+D116+D118+D120+D122</f>
        <v>564.42</v>
      </c>
      <c r="E124" s="41">
        <f t="shared" si="23"/>
        <v>803.6020000000001</v>
      </c>
      <c r="F124" s="41">
        <f t="shared" si="23"/>
        <v>435.426</v>
      </c>
      <c r="G124" s="41">
        <f t="shared" si="23"/>
        <v>799.985</v>
      </c>
      <c r="H124" s="41">
        <f t="shared" si="23"/>
        <v>599.377</v>
      </c>
      <c r="I124" s="41">
        <f t="shared" si="23"/>
        <v>520.0469999999999</v>
      </c>
      <c r="J124" s="41">
        <f t="shared" si="23"/>
        <v>902.361</v>
      </c>
      <c r="K124" s="41">
        <f t="shared" si="23"/>
        <v>133.602</v>
      </c>
      <c r="L124" s="41">
        <f t="shared" si="23"/>
        <v>351.11899999999997</v>
      </c>
      <c r="M124" s="41">
        <f t="shared" si="23"/>
        <v>835.5830000000001</v>
      </c>
      <c r="N124" s="41">
        <f t="shared" si="23"/>
        <v>1043.3410000000001</v>
      </c>
      <c r="O124" s="41">
        <f t="shared" si="23"/>
        <v>410.05</v>
      </c>
      <c r="P124" s="106">
        <f t="shared" si="22"/>
        <v>7398.913</v>
      </c>
    </row>
    <row r="125" spans="1:16" ht="18.75">
      <c r="A125" s="53" t="s">
        <v>0</v>
      </c>
      <c r="B125" s="488" t="s">
        <v>74</v>
      </c>
      <c r="C125" s="65" t="s">
        <v>16</v>
      </c>
      <c r="D125" s="1"/>
      <c r="E125" s="1"/>
      <c r="F125" s="1"/>
      <c r="G125" s="5"/>
      <c r="H125" s="5"/>
      <c r="I125" s="5"/>
      <c r="J125" s="5"/>
      <c r="K125" s="5"/>
      <c r="L125" s="1"/>
      <c r="M125" s="5"/>
      <c r="N125" s="5"/>
      <c r="O125" s="5"/>
      <c r="P125" s="8">
        <f t="shared" si="22"/>
        <v>0</v>
      </c>
    </row>
    <row r="126" spans="1:16" ht="18.75">
      <c r="A126" s="53" t="s">
        <v>0</v>
      </c>
      <c r="B126" s="489"/>
      <c r="C126" s="58" t="s">
        <v>18</v>
      </c>
      <c r="D126" s="2"/>
      <c r="E126" s="2"/>
      <c r="F126" s="2"/>
      <c r="G126" s="41"/>
      <c r="H126" s="41"/>
      <c r="I126" s="41"/>
      <c r="J126" s="41"/>
      <c r="K126" s="41"/>
      <c r="L126" s="2"/>
      <c r="M126" s="41"/>
      <c r="N126" s="41"/>
      <c r="O126" s="41"/>
      <c r="P126" s="9">
        <f t="shared" si="22"/>
        <v>0</v>
      </c>
    </row>
    <row r="127" spans="1:16" ht="18.75">
      <c r="A127" s="54" t="s">
        <v>75</v>
      </c>
      <c r="B127" s="488" t="s">
        <v>76</v>
      </c>
      <c r="C127" s="65" t="s">
        <v>16</v>
      </c>
      <c r="D127" s="1"/>
      <c r="E127" s="1"/>
      <c r="F127" s="1"/>
      <c r="G127" s="5"/>
      <c r="H127" s="5"/>
      <c r="I127" s="5"/>
      <c r="J127" s="5"/>
      <c r="K127" s="5"/>
      <c r="L127" s="1"/>
      <c r="M127" s="5"/>
      <c r="N127" s="5"/>
      <c r="O127" s="5"/>
      <c r="P127" s="8">
        <f t="shared" si="22"/>
        <v>0</v>
      </c>
    </row>
    <row r="128" spans="1:16" ht="18.75">
      <c r="A128" s="54"/>
      <c r="B128" s="489"/>
      <c r="C128" s="58" t="s">
        <v>18</v>
      </c>
      <c r="D128" s="2"/>
      <c r="E128" s="2"/>
      <c r="F128" s="2"/>
      <c r="G128" s="41"/>
      <c r="H128" s="41"/>
      <c r="I128" s="41"/>
      <c r="J128" s="41"/>
      <c r="K128" s="41"/>
      <c r="L128" s="2"/>
      <c r="M128" s="41"/>
      <c r="N128" s="41"/>
      <c r="O128" s="41"/>
      <c r="P128" s="9">
        <f t="shared" si="22"/>
        <v>0</v>
      </c>
    </row>
    <row r="129" spans="1:16" ht="18.75">
      <c r="A129" s="54" t="s">
        <v>77</v>
      </c>
      <c r="B129" s="56" t="s">
        <v>20</v>
      </c>
      <c r="C129" s="56" t="s">
        <v>16</v>
      </c>
      <c r="D129" s="3"/>
      <c r="E129" s="3"/>
      <c r="F129" s="3"/>
      <c r="G129" s="4"/>
      <c r="H129" s="4"/>
      <c r="I129" s="4"/>
      <c r="J129" s="4"/>
      <c r="K129" s="4"/>
      <c r="L129" s="3"/>
      <c r="M129" s="4"/>
      <c r="N129" s="4"/>
      <c r="O129" s="4"/>
      <c r="P129" s="13">
        <f t="shared" si="22"/>
        <v>0</v>
      </c>
    </row>
    <row r="130" spans="1:16" ht="18.75">
      <c r="A130" s="54"/>
      <c r="B130" s="56" t="s">
        <v>78</v>
      </c>
      <c r="C130" s="65" t="s">
        <v>79</v>
      </c>
      <c r="D130" s="22"/>
      <c r="E130" s="22"/>
      <c r="F130" s="22"/>
      <c r="G130" s="98"/>
      <c r="H130" s="98"/>
      <c r="I130" s="98"/>
      <c r="J130" s="5"/>
      <c r="K130" s="5"/>
      <c r="L130" s="1"/>
      <c r="M130" s="5"/>
      <c r="N130" s="98"/>
      <c r="O130" s="98"/>
      <c r="P130" s="8">
        <f t="shared" si="22"/>
        <v>0</v>
      </c>
    </row>
    <row r="131" spans="1:16" ht="18.75">
      <c r="A131" s="54" t="s">
        <v>23</v>
      </c>
      <c r="B131" s="2"/>
      <c r="C131" s="58" t="s">
        <v>18</v>
      </c>
      <c r="D131" s="2"/>
      <c r="E131" s="2"/>
      <c r="F131" s="2"/>
      <c r="G131" s="41"/>
      <c r="H131" s="41"/>
      <c r="I131" s="41"/>
      <c r="J131" s="41"/>
      <c r="K131" s="41"/>
      <c r="L131" s="2"/>
      <c r="M131" s="41"/>
      <c r="N131" s="41"/>
      <c r="O131" s="41"/>
      <c r="P131" s="9">
        <f t="shared" si="22"/>
        <v>0</v>
      </c>
    </row>
    <row r="132" spans="1:16" s="71" customFormat="1" ht="18.75">
      <c r="A132" s="68"/>
      <c r="B132" s="107" t="s">
        <v>0</v>
      </c>
      <c r="C132" s="70" t="s">
        <v>16</v>
      </c>
      <c r="D132" s="36">
        <f aca="true" t="shared" si="24" ref="D132:I132">D125+D127+D129</f>
        <v>0</v>
      </c>
      <c r="E132" s="4">
        <f t="shared" si="24"/>
        <v>0</v>
      </c>
      <c r="F132" s="36">
        <f t="shared" si="24"/>
        <v>0</v>
      </c>
      <c r="G132" s="36">
        <f t="shared" si="24"/>
        <v>0</v>
      </c>
      <c r="H132" s="36">
        <f t="shared" si="24"/>
        <v>0</v>
      </c>
      <c r="I132" s="36">
        <f t="shared" si="24"/>
        <v>0</v>
      </c>
      <c r="J132" s="36">
        <f aca="true" t="shared" si="25" ref="J132:O132">J125+J127+J129</f>
        <v>0</v>
      </c>
      <c r="K132" s="36">
        <f t="shared" si="25"/>
        <v>0</v>
      </c>
      <c r="L132" s="36">
        <f t="shared" si="25"/>
        <v>0</v>
      </c>
      <c r="M132" s="36">
        <f t="shared" si="25"/>
        <v>0</v>
      </c>
      <c r="N132" s="36">
        <f t="shared" si="25"/>
        <v>0</v>
      </c>
      <c r="O132" s="36">
        <f t="shared" si="25"/>
        <v>0</v>
      </c>
      <c r="P132" s="14">
        <f aca="true" t="shared" si="26" ref="P132:P137">SUM(D132:O132)</f>
        <v>0</v>
      </c>
    </row>
    <row r="133" spans="1:16" s="71" customFormat="1" ht="18.75">
      <c r="A133" s="68"/>
      <c r="B133" s="108" t="s">
        <v>138</v>
      </c>
      <c r="C133" s="73" t="s">
        <v>79</v>
      </c>
      <c r="D133" s="37">
        <f>+D130</f>
        <v>0</v>
      </c>
      <c r="E133" s="5">
        <f>+E130</f>
        <v>0</v>
      </c>
      <c r="F133" s="37">
        <f>F130</f>
        <v>0</v>
      </c>
      <c r="G133" s="37">
        <f>G130</f>
        <v>0</v>
      </c>
      <c r="H133" s="37">
        <f aca="true" t="shared" si="27" ref="H133:O133">+H130</f>
        <v>0</v>
      </c>
      <c r="I133" s="37">
        <f t="shared" si="27"/>
        <v>0</v>
      </c>
      <c r="J133" s="37">
        <f t="shared" si="27"/>
        <v>0</v>
      </c>
      <c r="K133" s="37">
        <f t="shared" si="27"/>
        <v>0</v>
      </c>
      <c r="L133" s="37">
        <f t="shared" si="27"/>
        <v>0</v>
      </c>
      <c r="M133" s="37">
        <f t="shared" si="27"/>
        <v>0</v>
      </c>
      <c r="N133" s="37">
        <f t="shared" si="27"/>
        <v>0</v>
      </c>
      <c r="O133" s="37">
        <f t="shared" si="27"/>
        <v>0</v>
      </c>
      <c r="P133" s="15">
        <f t="shared" si="26"/>
        <v>0</v>
      </c>
    </row>
    <row r="134" spans="1:16" s="71" customFormat="1" ht="18.75">
      <c r="A134" s="104"/>
      <c r="B134" s="41"/>
      <c r="C134" s="105" t="s">
        <v>18</v>
      </c>
      <c r="D134" s="102">
        <f aca="true" t="shared" si="28" ref="D134:K134">D126+D128+D131</f>
        <v>0</v>
      </c>
      <c r="E134" s="41">
        <f t="shared" si="28"/>
        <v>0</v>
      </c>
      <c r="F134" s="102">
        <f t="shared" si="28"/>
        <v>0</v>
      </c>
      <c r="G134" s="102">
        <f t="shared" si="28"/>
        <v>0</v>
      </c>
      <c r="H134" s="102">
        <f t="shared" si="28"/>
        <v>0</v>
      </c>
      <c r="I134" s="102">
        <f t="shared" si="28"/>
        <v>0</v>
      </c>
      <c r="J134" s="102">
        <f t="shared" si="28"/>
        <v>0</v>
      </c>
      <c r="K134" s="102">
        <f t="shared" si="28"/>
        <v>0</v>
      </c>
      <c r="L134" s="102">
        <f>L126+L128+L131</f>
        <v>0</v>
      </c>
      <c r="M134" s="102">
        <f>M126+M128+M131</f>
        <v>0</v>
      </c>
      <c r="N134" s="102">
        <f>N126+N128+N131</f>
        <v>0</v>
      </c>
      <c r="O134" s="102">
        <f>O126+O128+O131</f>
        <v>0</v>
      </c>
      <c r="P134" s="106">
        <f t="shared" si="26"/>
        <v>0</v>
      </c>
    </row>
    <row r="135" spans="1:16" s="71" customFormat="1" ht="18.75">
      <c r="A135" s="68"/>
      <c r="B135" s="69" t="s">
        <v>0</v>
      </c>
      <c r="C135" s="70" t="s">
        <v>16</v>
      </c>
      <c r="D135" s="36">
        <f>D99+D123+D132</f>
        <v>21.5346</v>
      </c>
      <c r="E135" s="4">
        <f>E99+E123+E132</f>
        <v>10.9834</v>
      </c>
      <c r="F135" s="35">
        <f aca="true" t="shared" si="29" ref="F135:K135">F132+F123+F99</f>
        <v>5.8899</v>
      </c>
      <c r="G135" s="36">
        <f t="shared" si="29"/>
        <v>4.078200000000001</v>
      </c>
      <c r="H135" s="36">
        <f t="shared" si="29"/>
        <v>17.319</v>
      </c>
      <c r="I135" s="36">
        <f t="shared" si="29"/>
        <v>4.83238</v>
      </c>
      <c r="J135" s="36">
        <f t="shared" si="29"/>
        <v>8.4802</v>
      </c>
      <c r="K135" s="36">
        <f t="shared" si="29"/>
        <v>4.126799999999999</v>
      </c>
      <c r="L135" s="36">
        <f>L132+L123+L99</f>
        <v>2.6384000000000003</v>
      </c>
      <c r="M135" s="36">
        <f>M132+M123+M99</f>
        <v>92.911</v>
      </c>
      <c r="N135" s="36">
        <f>N132+N123+N99</f>
        <v>72.9666</v>
      </c>
      <c r="O135" s="36">
        <f>O132+O123+O99</f>
        <v>14.206</v>
      </c>
      <c r="P135" s="14">
        <f t="shared" si="26"/>
        <v>259.96648</v>
      </c>
    </row>
    <row r="136" spans="1:16" s="71" customFormat="1" ht="18.75">
      <c r="A136" s="68"/>
      <c r="B136" s="72" t="s">
        <v>161</v>
      </c>
      <c r="C136" s="73" t="s">
        <v>79</v>
      </c>
      <c r="D136" s="37">
        <f>+D130</f>
        <v>0</v>
      </c>
      <c r="E136" s="5">
        <f>+E130</f>
        <v>0</v>
      </c>
      <c r="F136" s="33">
        <f>F133</f>
        <v>0</v>
      </c>
      <c r="G136" s="37">
        <f>G133</f>
        <v>0</v>
      </c>
      <c r="H136" s="37">
        <f>H133</f>
        <v>0</v>
      </c>
      <c r="I136" s="37">
        <f>I133</f>
        <v>0</v>
      </c>
      <c r="J136" s="37">
        <f>J133</f>
        <v>0</v>
      </c>
      <c r="K136" s="37">
        <f>+K130</f>
        <v>0</v>
      </c>
      <c r="L136" s="37">
        <f>+L130</f>
        <v>0</v>
      </c>
      <c r="M136" s="37">
        <f>M133</f>
        <v>0</v>
      </c>
      <c r="N136" s="37">
        <f>N133</f>
        <v>0</v>
      </c>
      <c r="O136" s="37">
        <f>O133</f>
        <v>0</v>
      </c>
      <c r="P136" s="15">
        <f t="shared" si="26"/>
        <v>0</v>
      </c>
    </row>
    <row r="137" spans="1:16" s="71" customFormat="1" ht="19.5" thickBot="1">
      <c r="A137" s="74"/>
      <c r="B137" s="75"/>
      <c r="C137" s="76" t="s">
        <v>18</v>
      </c>
      <c r="D137" s="38">
        <f>D100+D124+D134</f>
        <v>8993.852</v>
      </c>
      <c r="E137" s="6">
        <f>E100+E124+E134</f>
        <v>4885.09</v>
      </c>
      <c r="F137" s="43">
        <f aca="true" t="shared" si="30" ref="F137:K137">F134+F124+F100</f>
        <v>3156.801</v>
      </c>
      <c r="G137" s="38">
        <f t="shared" si="30"/>
        <v>2682.583</v>
      </c>
      <c r="H137" s="38">
        <f t="shared" si="30"/>
        <v>6737.135</v>
      </c>
      <c r="I137" s="38">
        <f t="shared" si="30"/>
        <v>3114.234</v>
      </c>
      <c r="J137" s="38">
        <f t="shared" si="30"/>
        <v>4320.156000000001</v>
      </c>
      <c r="K137" s="38">
        <f t="shared" si="30"/>
        <v>3328.1969999999997</v>
      </c>
      <c r="L137" s="38">
        <f>L134+L124+L100</f>
        <v>2326.626</v>
      </c>
      <c r="M137" s="38">
        <f>M134+M124+M100</f>
        <v>33682.981999999996</v>
      </c>
      <c r="N137" s="38">
        <f>N134+N124+N100</f>
        <v>29815.721999999998</v>
      </c>
      <c r="O137" s="38">
        <f>O134+O124+O100</f>
        <v>6903.452</v>
      </c>
      <c r="P137" s="7">
        <f t="shared" si="26"/>
        <v>109946.82999999999</v>
      </c>
    </row>
    <row r="138" ht="18.75">
      <c r="P138" s="78" t="s">
        <v>92</v>
      </c>
    </row>
    <row r="140" ht="18.75">
      <c r="D140" s="88"/>
    </row>
    <row r="141" ht="18.75">
      <c r="D141" s="88"/>
    </row>
    <row r="142" ht="18.75">
      <c r="D142" s="88"/>
    </row>
  </sheetData>
  <sheetProtection/>
  <mergeCells count="51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5:B126"/>
    <mergeCell ref="A93:B94"/>
    <mergeCell ref="A95:B96"/>
    <mergeCell ref="A97:B98"/>
    <mergeCell ref="A99:B100"/>
    <mergeCell ref="B101:B102"/>
    <mergeCell ref="B103:B104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2012-05-10T07:52:21Z</cp:lastPrinted>
  <dcterms:created xsi:type="dcterms:W3CDTF">1999-06-10T06:54:46Z</dcterms:created>
  <dcterms:modified xsi:type="dcterms:W3CDTF">2013-06-17T04:30:30Z</dcterms:modified>
  <cp:category/>
  <cp:version/>
  <cp:contentType/>
  <cp:contentStatus/>
</cp:coreProperties>
</file>