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100\data\上下水道事業所\002 下水道係\001 調査・回答\001 平成30年度 調査・回答\財政係\2019.1.18経営指標・経営分析\"/>
    </mc:Choice>
  </mc:AlternateContent>
  <workbookProtection workbookAlgorithmName="SHA-512" workbookHashValue="RDK4oUuiizL2EaerpolPsQg6mbJgJXnwepkCmQAdjwXpX2SPNqT2kEbG8yH5AMp+HVWt6vZVwtQIlQaGGh4Srg==" workbookSaltValue="gAlw7Ti0kvdRLSaMFI0g3g==" workbookSpinCount="100000" lockStructure="1"/>
  <bookViews>
    <workbookView xWindow="0" yWindow="0" windowWidth="20490" windowHeight="775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<sst xmlns="http://schemas.openxmlformats.org/spreadsheetml/2006/main" count="240" uniqueCount="127">
  <si>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</si>
  <si>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</si>
  <si>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</si>
  <si>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</si>
  <si>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</si>
  <si>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</si>
  <si>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</si>
  <si>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</si>
  <si>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</si>
  <si>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</si>
  <si>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</si>
  <si>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</si>
  <si>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</si>
  <si>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</si>
  <si>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</si>
  <si>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</si>
  <si>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</si>
  <si>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</si>
  <si>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</si>
  <si>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</si>
  <si>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</si>
  <si>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</si>
  <si>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</si>
  <si>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</si>
  <si>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</si>
  <si>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</si>
  <si>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</si>
  <si>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</si>
  <si>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</si>
  <si>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</si>
  <si>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</si>
  <si>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</si>
  <si>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</si>
  <si>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</si>
  <si>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</si>
  <si>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</si>
  <si>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</si>
  <si>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</si>
  <si>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</si>
  <si>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</si>
  <si>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</si>
  <si>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</si>
  <si>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</si>
  <si>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</si>
  <si>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</si>
  <si>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</si>
  <si>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</si>
  <si>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</si>
  <si>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</si>
  <si>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</si>
  <si>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</si>
  <si>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</si>
  <si>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</si>
  <si>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</si>
  <si>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</si>
  <si>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</si>
  <si>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</si>
  <si>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</si>
  <si>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</si>
  <si>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</si>
  <si>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</si>
  <si>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</si>
  <si>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</si>
  <si>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</si>
  <si>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</si>
  <si>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</si>
  <si>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</si>
  <si>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</si>
  <si>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</si>
  <si>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</si>
  <si>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</si>
  <si>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</si>
  <si>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</si>
  <si>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</si>
  <si>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</si>
  <si>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</si>
  <si>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</si>
  <si>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</si>
  <si>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</si>
  <si>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</si>
  <si>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</si>
  <si>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</si>
  <si>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</si>
  <si>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</si>
  <si>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</si>
  <si>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</si>
  <si>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</si>
  <si>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</si>
  <si>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</si>
  <si>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</si>
  <si>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</si>
  <si>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</si>
  <si>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</si>
  <si>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</si>
  <si>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</si>
  <si>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</si>
  <si>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</si>
  <si>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</si>
  <si>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</si>
  <si>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</si>
  <si>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</si>
  <si>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</si>
  <si>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</si>
  <si>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</si>
  <si>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</si>
  <si>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</si>
  <si>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</si>
  <si>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</si>
  <si>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</si>
  <si>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</si>
  <si>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</si>
  <si>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南三陸町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</si>
  <si>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</si>
  <si>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</si>
  <si>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</si>
  <si>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</si>
  <si>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</si>
  <si>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</si>
  <si>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</si>
  <si>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</si>
  <si>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</si>
  <si>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</si>
  <si>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</si>
  <si>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</si>
  <si>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1. 経営の健全性・効率性について
①　収益的収支比率は、工事費繰越の関係で100％　　　
　に達していない。
④　企業債残高対事業規模比率は、経費削減に努め
　ているものの、廃止した処理区の償還が大きいこ　
　とから一般会計からの繰入に頼らざるを得ない状
　況となっている。
⑤、⑥、⑧の指標については、復興事業の進捗によ
　り、有収水量の回復や経費削減等により、全国平
　均に近づいてきている。今後も経営の安定化を図
　る必要がある。
⑦　施設利用率については、震災により民宿等の宿
　泊施設が減少し、利用率が低下している。
</t>
    <rPh sb="20" eb="22">
      <t>シュウエキ</t>
    </rPh>
    <rPh sb="22" eb="23">
      <t>テキ</t>
    </rPh>
    <rPh sb="23" eb="25">
      <t>シュウシ</t>
    </rPh>
    <rPh sb="25" eb="27">
      <t>ヒリツ</t>
    </rPh>
    <rPh sb="29" eb="32">
      <t>コウジヒ</t>
    </rPh>
    <rPh sb="32" eb="34">
      <t>クリコシ</t>
    </rPh>
    <rPh sb="35" eb="37">
      <t>カンケイ</t>
    </rPh>
    <rPh sb="48" eb="49">
      <t>タッ</t>
    </rPh>
    <rPh sb="58" eb="60">
      <t>キギョウ</t>
    </rPh>
    <rPh sb="60" eb="61">
      <t>サイ</t>
    </rPh>
    <rPh sb="61" eb="63">
      <t>ザンダカ</t>
    </rPh>
    <rPh sb="63" eb="64">
      <t>タイ</t>
    </rPh>
    <rPh sb="64" eb="66">
      <t>ジギョウ</t>
    </rPh>
    <rPh sb="66" eb="68">
      <t>キボ</t>
    </rPh>
    <rPh sb="68" eb="70">
      <t>ヒリツ</t>
    </rPh>
    <rPh sb="72" eb="74">
      <t>ケイヒ</t>
    </rPh>
    <rPh sb="74" eb="76">
      <t>サクゲン</t>
    </rPh>
    <rPh sb="77" eb="78">
      <t>ツト</t>
    </rPh>
    <rPh sb="88" eb="90">
      <t>ハイシ</t>
    </rPh>
    <rPh sb="92" eb="94">
      <t>ショリ</t>
    </rPh>
    <rPh sb="94" eb="95">
      <t>ク</t>
    </rPh>
    <rPh sb="96" eb="98">
      <t>ショウカン</t>
    </rPh>
    <rPh sb="99" eb="100">
      <t>オオ</t>
    </rPh>
    <rPh sb="109" eb="111">
      <t>イッパン</t>
    </rPh>
    <rPh sb="111" eb="113">
      <t>カイケイ</t>
    </rPh>
    <rPh sb="116" eb="118">
      <t>クリイレ</t>
    </rPh>
    <rPh sb="119" eb="120">
      <t>タヨ</t>
    </rPh>
    <rPh sb="124" eb="125">
      <t>エ</t>
    </rPh>
    <rPh sb="145" eb="147">
      <t>シヒョウ</t>
    </rPh>
    <rPh sb="153" eb="155">
      <t>フッコウ</t>
    </rPh>
    <rPh sb="155" eb="157">
      <t>ジギョウ</t>
    </rPh>
    <rPh sb="158" eb="160">
      <t>シンチョク</t>
    </rPh>
    <rPh sb="222" eb="224">
      <t>シセツ</t>
    </rPh>
    <rPh sb="224" eb="227">
      <t>リヨウリツ</t>
    </rPh>
    <rPh sb="233" eb="235">
      <t>シンサイ</t>
    </rPh>
    <rPh sb="238" eb="241">
      <t>ミンシュクトウ</t>
    </rPh>
    <rPh sb="246" eb="248">
      <t>シセツ</t>
    </rPh>
    <rPh sb="249" eb="251">
      <t>ゲンショウ</t>
    </rPh>
    <rPh sb="253" eb="256">
      <t>リヨウリツ</t>
    </rPh>
    <phoneticPr fontId="4"/>
  </si>
  <si>
    <t>　２箇所あった汚水処理場が被災したため、１箇所は廃止し、１箇所は災害復旧事業により整備している。
　管渠については、防潮堤工事のため一部移設工事を実施している。その他の管渠は、法定耐用年数に達しておらず、不具合等も生じていないことから、引き続き適切な維持管理に努めている。</t>
    <rPh sb="58" eb="59">
      <t>ボウ</t>
    </rPh>
    <rPh sb="68" eb="70">
      <t>イセツ</t>
    </rPh>
    <rPh sb="70" eb="72">
      <t>コウジ</t>
    </rPh>
    <rPh sb="73" eb="75">
      <t>ジッシ</t>
    </rPh>
    <rPh sb="82" eb="83">
      <t>タ</t>
    </rPh>
    <rPh sb="84" eb="85">
      <t>カン</t>
    </rPh>
    <rPh sb="85" eb="86">
      <t>キョ</t>
    </rPh>
    <phoneticPr fontId="4"/>
  </si>
  <si>
    <t>　当該地区の復興は、ほぼ完了していることから人口・有収水量等の増加は見込めない状況にあることから、不明水対策など引き続き経費削減等の経営努力を進め、健全で効率の良い経営を図る必要がある。</t>
    <rPh sb="1" eb="3">
      <t>トウガイ</t>
    </rPh>
    <rPh sb="3" eb="5">
      <t>チク</t>
    </rPh>
    <rPh sb="6" eb="8">
      <t>フッコウ</t>
    </rPh>
    <rPh sb="12" eb="14">
      <t>カンリョウ</t>
    </rPh>
    <rPh sb="22" eb="24">
      <t>ジンコウ</t>
    </rPh>
    <rPh sb="31" eb="33">
      <t>ゾウカ</t>
    </rPh>
    <rPh sb="34" eb="36">
      <t>ミコ</t>
    </rPh>
    <rPh sb="39" eb="41">
      <t>ジョウキョウ</t>
    </rPh>
    <rPh sb="49" eb="50">
      <t>フ</t>
    </rPh>
    <rPh sb="50" eb="51">
      <t>メイ</t>
    </rPh>
    <rPh sb="51" eb="52">
      <t>スイ</t>
    </rPh>
    <rPh sb="52" eb="54">
      <t>タイサク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</si>
</sst>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08-4767-B9F0-4C1829F61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845080"/>
        <c:axId val="233348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0.05</c:v>
                </c:pt>
                <c:pt idx="2">
                  <c:v>0.18</c:v>
                </c:pt>
                <c:pt idx="3">
                  <c:v>0.01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08-4767-B9F0-4C1829F61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845080"/>
        <c:axId val="233348968"/>
      </c:lineChart>
      <c:dateAx>
        <c:axId val="312845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348968"/>
        <c:crosses val="autoZero"/>
        <c:auto val="1"/>
        <c:lblOffset val="100"/>
        <c:baseTimeUnit val="years"/>
      </c:dateAx>
      <c:valAx>
        <c:axId val="233348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845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18.37</c:v>
                </c:pt>
                <c:pt idx="3" formatCode="#,##0.00;&quot;△&quot;#,##0.00;&quot;-&quot;">
                  <c:v>22.45</c:v>
                </c:pt>
                <c:pt idx="4" formatCode="#,##0.00;&quot;△&quot;#,##0.00;&quot;-&quot;">
                  <c:v>19.18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95-47C3-BA98-41AEAFF9B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281656"/>
        <c:axId val="233435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39.42</c:v>
                </c:pt>
                <c:pt idx="1">
                  <c:v>39.68</c:v>
                </c:pt>
                <c:pt idx="2">
                  <c:v>35.64</c:v>
                </c:pt>
                <c:pt idx="3">
                  <c:v>33.729999999999997</c:v>
                </c:pt>
                <c:pt idx="4">
                  <c:v>33.21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95-47C3-BA98-41AEAFF9B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281656"/>
        <c:axId val="233435144"/>
      </c:lineChart>
      <c:dateAx>
        <c:axId val="346281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435144"/>
        <c:crosses val="autoZero"/>
        <c:auto val="1"/>
        <c:lblOffset val="100"/>
        <c:baseTimeUnit val="years"/>
      </c:dateAx>
      <c:valAx>
        <c:axId val="233435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281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71.17</c:v>
                </c:pt>
                <c:pt idx="1">
                  <c:v>79.64</c:v>
                </c:pt>
                <c:pt idx="2">
                  <c:v>85.8</c:v>
                </c:pt>
                <c:pt idx="3">
                  <c:v>92.05</c:v>
                </c:pt>
                <c:pt idx="4">
                  <c:v>88.89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12-47BA-843D-FA0B3F243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436320"/>
        <c:axId val="233436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82.97</c:v>
                </c:pt>
                <c:pt idx="1">
                  <c:v>83.95</c:v>
                </c:pt>
                <c:pt idx="2">
                  <c:v>82.92</c:v>
                </c:pt>
                <c:pt idx="3">
                  <c:v>79.989999999999995</c:v>
                </c:pt>
                <c:pt idx="4">
                  <c:v>79.98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12-47BA-843D-FA0B3F243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36320"/>
        <c:axId val="233436712"/>
      </c:lineChart>
      <c:dateAx>
        <c:axId val="23343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436712"/>
        <c:crosses val="autoZero"/>
        <c:auto val="1"/>
        <c:lblOffset val="100"/>
        <c:baseTimeUnit val="years"/>
      </c:dateAx>
      <c:valAx>
        <c:axId val="233436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343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74.569999999999993</c:v>
                </c:pt>
                <c:pt idx="1">
                  <c:v>68.97</c:v>
                </c:pt>
                <c:pt idx="2">
                  <c:v>137.05000000000001</c:v>
                </c:pt>
                <c:pt idx="3">
                  <c:v>96.05</c:v>
                </c:pt>
                <c:pt idx="4">
                  <c:v>85.23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3C-4601-9362-953BBDBC6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525536"/>
        <c:axId val="311650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3C-4601-9362-953BBDBC6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525536"/>
        <c:axId val="311650160"/>
      </c:lineChart>
      <c:dateAx>
        <c:axId val="342525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650160"/>
        <c:crosses val="autoZero"/>
        <c:auto val="1"/>
        <c:lblOffset val="100"/>
        <c:baseTimeUnit val="years"/>
      </c:dateAx>
      <c:valAx>
        <c:axId val="311650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2525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1D-4EAB-A538-BDE15E4F7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207792"/>
        <c:axId val="343208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1D-4EAB-A538-BDE15E4F7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207792"/>
        <c:axId val="343208184"/>
      </c:lineChart>
      <c:dateAx>
        <c:axId val="343207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3208184"/>
        <c:crosses val="autoZero"/>
        <c:auto val="1"/>
        <c:lblOffset val="100"/>
        <c:baseTimeUnit val="years"/>
      </c:dateAx>
      <c:valAx>
        <c:axId val="343208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3207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CD-4382-B3F4-DC82E666B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209360"/>
        <c:axId val="343209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CD-4382-B3F4-DC82E666B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209360"/>
        <c:axId val="343209752"/>
      </c:lineChart>
      <c:dateAx>
        <c:axId val="34320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3209752"/>
        <c:crosses val="autoZero"/>
        <c:auto val="1"/>
        <c:lblOffset val="100"/>
        <c:baseTimeUnit val="years"/>
      </c:dateAx>
      <c:valAx>
        <c:axId val="343209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320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A7-494E-91D7-6D94E1622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210928"/>
        <c:axId val="342603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A7-494E-91D7-6D94E1622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210928"/>
        <c:axId val="342603304"/>
      </c:lineChart>
      <c:dateAx>
        <c:axId val="34321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2603304"/>
        <c:crosses val="autoZero"/>
        <c:auto val="1"/>
        <c:lblOffset val="100"/>
        <c:baseTimeUnit val="years"/>
      </c:dateAx>
      <c:valAx>
        <c:axId val="342603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3210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F9-43C9-A7B7-E54831252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604480"/>
        <c:axId val="342604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F9-43C9-A7B7-E54831252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604480"/>
        <c:axId val="342604872"/>
      </c:lineChart>
      <c:dateAx>
        <c:axId val="342604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2604872"/>
        <c:crosses val="autoZero"/>
        <c:auto val="1"/>
        <c:lblOffset val="100"/>
        <c:baseTimeUnit val="years"/>
      </c:dateAx>
      <c:valAx>
        <c:axId val="342604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2604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E0-40C5-9BB3-714B8DA52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606048"/>
        <c:axId val="342606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817.63</c:v>
                </c:pt>
                <c:pt idx="1">
                  <c:v>830.5</c:v>
                </c:pt>
                <c:pt idx="2">
                  <c:v>1029.24</c:v>
                </c:pt>
                <c:pt idx="3">
                  <c:v>1063.93</c:v>
                </c:pt>
                <c:pt idx="4">
                  <c:v>1060.8599999999999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E0-40C5-9BB3-714B8DA52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606048"/>
        <c:axId val="342606440"/>
      </c:lineChart>
      <c:dateAx>
        <c:axId val="34260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2606440"/>
        <c:crosses val="autoZero"/>
        <c:auto val="1"/>
        <c:lblOffset val="100"/>
        <c:baseTimeUnit val="years"/>
      </c:dateAx>
      <c:valAx>
        <c:axId val="342606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260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16.32</c:v>
                </c:pt>
                <c:pt idx="1">
                  <c:v>23.59</c:v>
                </c:pt>
                <c:pt idx="2">
                  <c:v>34.86</c:v>
                </c:pt>
                <c:pt idx="3">
                  <c:v>13.48</c:v>
                </c:pt>
                <c:pt idx="4">
                  <c:v>40.520000000000003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AF-45DD-83B1-F7A14BB21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278520"/>
        <c:axId val="34627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46.31</c:v>
                </c:pt>
                <c:pt idx="1">
                  <c:v>43.66</c:v>
                </c:pt>
                <c:pt idx="2">
                  <c:v>43.13</c:v>
                </c:pt>
                <c:pt idx="3">
                  <c:v>46.26</c:v>
                </c:pt>
                <c:pt idx="4">
                  <c:v>45.81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AF-45DD-83B1-F7A14BB21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278520"/>
        <c:axId val="346278912"/>
      </c:lineChart>
      <c:dateAx>
        <c:axId val="346278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6278912"/>
        <c:crosses val="autoZero"/>
        <c:auto val="1"/>
        <c:lblOffset val="100"/>
        <c:baseTimeUnit val="years"/>
      </c:dateAx>
      <c:valAx>
        <c:axId val="34627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278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969.2</c:v>
                </c:pt>
                <c:pt idx="1">
                  <c:v>677.61</c:v>
                </c:pt>
                <c:pt idx="2">
                  <c:v>471.06</c:v>
                </c:pt>
                <c:pt idx="3">
                  <c:v>1176.31</c:v>
                </c:pt>
                <c:pt idx="4">
                  <c:v>411.79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4B-44D6-B351-3FEFC198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280088"/>
        <c:axId val="346280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349.08</c:v>
                </c:pt>
                <c:pt idx="1">
                  <c:v>382.09</c:v>
                </c:pt>
                <c:pt idx="2">
                  <c:v>392.03</c:v>
                </c:pt>
                <c:pt idx="3">
                  <c:v>376.4</c:v>
                </c:pt>
                <c:pt idx="4">
                  <c:v>383.92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4B-44D6-B351-3FEFC198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280088"/>
        <c:axId val="346280480"/>
      </c:lineChart>
      <c:dateAx>
        <c:axId val="346280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6280480"/>
        <c:crosses val="autoZero"/>
        <c:auto val="1"/>
        <c:lblOffset val="100"/>
        <c:baseTimeUnit val="years"/>
      </c:dateAx>
      <c:valAx>
        <c:axId val="346280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6280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【920.42】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49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宮城県　南三陸町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漁業集落排水</v>
      </c>
      <c r="Q8" s="47"/>
      <c r="R8" s="47"/>
      <c r="S8" s="47"/>
      <c r="T8" s="47"/>
      <c r="U8" s="47"/>
      <c r="V8" s="47"/>
      <c r="W8" s="47" t="str">
        <f>データ!L6</f>
        <v>H2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13210</v>
      </c>
      <c r="AM8" s="49"/>
      <c r="AN8" s="49"/>
      <c r="AO8" s="49"/>
      <c r="AP8" s="49"/>
      <c r="AQ8" s="49"/>
      <c r="AR8" s="49"/>
      <c r="AS8" s="49"/>
      <c r="AT8" s="44">
        <f>データ!T6</f>
        <v>163.4</v>
      </c>
      <c r="AU8" s="44"/>
      <c r="AV8" s="44"/>
      <c r="AW8" s="44"/>
      <c r="AX8" s="44"/>
      <c r="AY8" s="44"/>
      <c r="AZ8" s="44"/>
      <c r="BA8" s="44"/>
      <c r="BB8" s="44">
        <f>データ!U6</f>
        <v>80.84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1.1000000000000001</v>
      </c>
      <c r="Q10" s="44"/>
      <c r="R10" s="44"/>
      <c r="S10" s="44"/>
      <c r="T10" s="44"/>
      <c r="U10" s="44"/>
      <c r="V10" s="44"/>
      <c r="W10" s="44">
        <f>データ!Q6</f>
        <v>72.34</v>
      </c>
      <c r="X10" s="44"/>
      <c r="Y10" s="44"/>
      <c r="Z10" s="44"/>
      <c r="AA10" s="44"/>
      <c r="AB10" s="44"/>
      <c r="AC10" s="44"/>
      <c r="AD10" s="49">
        <f>データ!R6</f>
        <v>3240</v>
      </c>
      <c r="AE10" s="49"/>
      <c r="AF10" s="49"/>
      <c r="AG10" s="49"/>
      <c r="AH10" s="49"/>
      <c r="AI10" s="49"/>
      <c r="AJ10" s="49"/>
      <c r="AK10" s="2"/>
      <c r="AL10" s="49">
        <f>データ!V6</f>
        <v>144</v>
      </c>
      <c r="AM10" s="49"/>
      <c r="AN10" s="49"/>
      <c r="AO10" s="49"/>
      <c r="AP10" s="49"/>
      <c r="AQ10" s="49"/>
      <c r="AR10" s="49"/>
      <c r="AS10" s="49"/>
      <c r="AT10" s="44">
        <f>データ!W6</f>
        <v>0.17</v>
      </c>
      <c r="AU10" s="44"/>
      <c r="AV10" s="44"/>
      <c r="AW10" s="44"/>
      <c r="AX10" s="44"/>
      <c r="AY10" s="44"/>
      <c r="AZ10" s="44"/>
      <c r="BA10" s="44"/>
      <c r="BB10" s="44">
        <f>データ!X6</f>
        <v>847.06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124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125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5" t="s">
        <v>126</v>
      </c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7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5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7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5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7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5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7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5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7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5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7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5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7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5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7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5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7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5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7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5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7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5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7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5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7"/>
    </row>
    <row r="79" spans="1:78" ht="13.5" customHeight="1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75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7"/>
    </row>
    <row r="80" spans="1:78" ht="13.5" customHeight="1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75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7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5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7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8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80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【920.42】</v>
      </c>
      <c r="I86" s="25" t="str">
        <f>データ!CA6</f>
        <v>【47.34】</v>
      </c>
      <c r="J86" s="25" t="str">
        <f>データ!CL6</f>
        <v>【360.30】</v>
      </c>
      <c r="K86" s="25" t="str">
        <f>データ!CW6</f>
        <v>【34.06】</v>
      </c>
      <c r="L86" s="25" t="str">
        <f>データ!DH6</f>
        <v>【79.14】</v>
      </c>
      <c r="M86" s="25" t="s">
        <v>57</v>
      </c>
      <c r="N86" s="25" t="s">
        <v>55</v>
      </c>
      <c r="O86" s="25" t="str">
        <f>データ!EO6</f>
        <v>【0.01】</v>
      </c>
    </row>
  </sheetData>
  <sheetProtection algorithmName="SHA-512" hashValue="hGSvRjD3tCDhPjrAhOlhYHG3MSJgGByS2CR/3rk0HUd6WyrU8T3nHgT9uGPu/txUAX3RT35fBgY88OZVuI9VPQ==" saltValue="WmbtXEU/krQt1Vds3z315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68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69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>
      <c r="A4" s="27" t="s">
        <v>70</v>
      </c>
      <c r="B4" s="29"/>
      <c r="C4" s="29"/>
      <c r="D4" s="29"/>
      <c r="E4" s="29"/>
      <c r="F4" s="29"/>
      <c r="G4" s="29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71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72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73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74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75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76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77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78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79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80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81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>
      <c r="A6" s="27" t="s">
        <v>110</v>
      </c>
      <c r="B6" s="32">
        <f>B7</f>
        <v>2017</v>
      </c>
      <c r="C6" s="32">
        <f t="shared" ref="C6:X6" si="3">C7</f>
        <v>46060</v>
      </c>
      <c r="D6" s="32">
        <f t="shared" si="3"/>
        <v>47</v>
      </c>
      <c r="E6" s="32">
        <f t="shared" si="3"/>
        <v>17</v>
      </c>
      <c r="F6" s="32">
        <f t="shared" si="3"/>
        <v>6</v>
      </c>
      <c r="G6" s="32">
        <f t="shared" si="3"/>
        <v>0</v>
      </c>
      <c r="H6" s="32" t="str">
        <f t="shared" si="3"/>
        <v>宮城県　南三陸町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漁業集落排水</v>
      </c>
      <c r="L6" s="32" t="str">
        <f t="shared" si="3"/>
        <v>H2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1.1000000000000001</v>
      </c>
      <c r="Q6" s="33">
        <f t="shared" si="3"/>
        <v>72.34</v>
      </c>
      <c r="R6" s="33">
        <f t="shared" si="3"/>
        <v>3240</v>
      </c>
      <c r="S6" s="33">
        <f t="shared" si="3"/>
        <v>13210</v>
      </c>
      <c r="T6" s="33">
        <f t="shared" si="3"/>
        <v>163.4</v>
      </c>
      <c r="U6" s="33">
        <f t="shared" si="3"/>
        <v>80.84</v>
      </c>
      <c r="V6" s="33">
        <f t="shared" si="3"/>
        <v>144</v>
      </c>
      <c r="W6" s="33">
        <f t="shared" si="3"/>
        <v>0.17</v>
      </c>
      <c r="X6" s="33">
        <f t="shared" si="3"/>
        <v>847.06</v>
      </c>
      <c r="Y6" s="34">
        <f>IF(Y7="",NA(),Y7)</f>
        <v>74.569999999999993</v>
      </c>
      <c r="Z6" s="34">
        <f t="shared" ref="Z6:AH6" si="4">IF(Z7="",NA(),Z7)</f>
        <v>68.97</v>
      </c>
      <c r="AA6" s="34">
        <f t="shared" si="4"/>
        <v>137.05000000000001</v>
      </c>
      <c r="AB6" s="34">
        <f t="shared" si="4"/>
        <v>96.05</v>
      </c>
      <c r="AC6" s="34">
        <f t="shared" si="4"/>
        <v>85.23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817.63</v>
      </c>
      <c r="BL6" s="34">
        <f t="shared" si="7"/>
        <v>830.5</v>
      </c>
      <c r="BM6" s="34">
        <f t="shared" si="7"/>
        <v>1029.24</v>
      </c>
      <c r="BN6" s="34">
        <f t="shared" si="7"/>
        <v>1063.93</v>
      </c>
      <c r="BO6" s="34">
        <f t="shared" si="7"/>
        <v>1060.8599999999999</v>
      </c>
      <c r="BP6" s="33" t="str">
        <f>IF(BP7="","",IF(BP7="-","【-】","【"&amp;SUBSTITUTE(TEXT(BP7,"#,##0.00"),"-","△")&amp;"】"))</f>
        <v>【920.42】</v>
      </c>
      <c r="BQ6" s="34">
        <f>IF(BQ7="",NA(),BQ7)</f>
        <v>16.32</v>
      </c>
      <c r="BR6" s="34">
        <f t="shared" ref="BR6:BZ6" si="8">IF(BR7="",NA(),BR7)</f>
        <v>23.59</v>
      </c>
      <c r="BS6" s="34">
        <f t="shared" si="8"/>
        <v>34.86</v>
      </c>
      <c r="BT6" s="34">
        <f t="shared" si="8"/>
        <v>13.48</v>
      </c>
      <c r="BU6" s="34">
        <f t="shared" si="8"/>
        <v>40.520000000000003</v>
      </c>
      <c r="BV6" s="34">
        <f t="shared" si="8"/>
        <v>46.31</v>
      </c>
      <c r="BW6" s="34">
        <f t="shared" si="8"/>
        <v>43.66</v>
      </c>
      <c r="BX6" s="34">
        <f t="shared" si="8"/>
        <v>43.13</v>
      </c>
      <c r="BY6" s="34">
        <f t="shared" si="8"/>
        <v>46.26</v>
      </c>
      <c r="BZ6" s="34">
        <f t="shared" si="8"/>
        <v>45.81</v>
      </c>
      <c r="CA6" s="33" t="str">
        <f>IF(CA7="","",IF(CA7="-","【-】","【"&amp;SUBSTITUTE(TEXT(CA7,"#,##0.00"),"-","△")&amp;"】"))</f>
        <v>【47.34】</v>
      </c>
      <c r="CB6" s="34">
        <f>IF(CB7="",NA(),CB7)</f>
        <v>969.2</v>
      </c>
      <c r="CC6" s="34">
        <f t="shared" ref="CC6:CK6" si="9">IF(CC7="",NA(),CC7)</f>
        <v>677.61</v>
      </c>
      <c r="CD6" s="34">
        <f t="shared" si="9"/>
        <v>471.06</v>
      </c>
      <c r="CE6" s="34">
        <f t="shared" si="9"/>
        <v>1176.31</v>
      </c>
      <c r="CF6" s="34">
        <f t="shared" si="9"/>
        <v>411.79</v>
      </c>
      <c r="CG6" s="34">
        <f t="shared" si="9"/>
        <v>349.08</v>
      </c>
      <c r="CH6" s="34">
        <f t="shared" si="9"/>
        <v>382.09</v>
      </c>
      <c r="CI6" s="34">
        <f t="shared" si="9"/>
        <v>392.03</v>
      </c>
      <c r="CJ6" s="34">
        <f t="shared" si="9"/>
        <v>376.4</v>
      </c>
      <c r="CK6" s="34">
        <f t="shared" si="9"/>
        <v>383.92</v>
      </c>
      <c r="CL6" s="33" t="str">
        <f>IF(CL7="","",IF(CL7="-","【-】","【"&amp;SUBSTITUTE(TEXT(CL7,"#,##0.00"),"-","△")&amp;"】"))</f>
        <v>【360.30】</v>
      </c>
      <c r="CM6" s="33">
        <f>IF(CM7="",NA(),CM7)</f>
        <v>0</v>
      </c>
      <c r="CN6" s="33">
        <f t="shared" ref="CN6:CV6" si="10">IF(CN7="",NA(),CN7)</f>
        <v>0</v>
      </c>
      <c r="CO6" s="34">
        <f t="shared" si="10"/>
        <v>18.37</v>
      </c>
      <c r="CP6" s="34">
        <f t="shared" si="10"/>
        <v>22.45</v>
      </c>
      <c r="CQ6" s="34">
        <f t="shared" si="10"/>
        <v>19.18</v>
      </c>
      <c r="CR6" s="34">
        <f t="shared" si="10"/>
        <v>39.42</v>
      </c>
      <c r="CS6" s="34">
        <f t="shared" si="10"/>
        <v>39.68</v>
      </c>
      <c r="CT6" s="34">
        <f t="shared" si="10"/>
        <v>35.64</v>
      </c>
      <c r="CU6" s="34">
        <f t="shared" si="10"/>
        <v>33.729999999999997</v>
      </c>
      <c r="CV6" s="34">
        <f t="shared" si="10"/>
        <v>33.21</v>
      </c>
      <c r="CW6" s="33" t="str">
        <f>IF(CW7="","",IF(CW7="-","【-】","【"&amp;SUBSTITUTE(TEXT(CW7,"#,##0.00"),"-","△")&amp;"】"))</f>
        <v>【34.06】</v>
      </c>
      <c r="CX6" s="34">
        <f>IF(CX7="",NA(),CX7)</f>
        <v>71.17</v>
      </c>
      <c r="CY6" s="34">
        <f t="shared" ref="CY6:DG6" si="11">IF(CY7="",NA(),CY7)</f>
        <v>79.64</v>
      </c>
      <c r="CZ6" s="34">
        <f t="shared" si="11"/>
        <v>85.8</v>
      </c>
      <c r="DA6" s="34">
        <f t="shared" si="11"/>
        <v>92.05</v>
      </c>
      <c r="DB6" s="34">
        <f t="shared" si="11"/>
        <v>88.89</v>
      </c>
      <c r="DC6" s="34">
        <f t="shared" si="11"/>
        <v>82.97</v>
      </c>
      <c r="DD6" s="34">
        <f t="shared" si="11"/>
        <v>83.95</v>
      </c>
      <c r="DE6" s="34">
        <f t="shared" si="11"/>
        <v>82.92</v>
      </c>
      <c r="DF6" s="34">
        <f t="shared" si="11"/>
        <v>79.989999999999995</v>
      </c>
      <c r="DG6" s="34">
        <f t="shared" si="11"/>
        <v>79.98</v>
      </c>
      <c r="DH6" s="33" t="str">
        <f>IF(DH7="","",IF(DH7="-","【-】","【"&amp;SUBSTITUTE(TEXT(DH7,"#,##0.00"),"-","△")&amp;"】"))</f>
        <v>【79.14】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0.14000000000000001</v>
      </c>
      <c r="EK6" s="34">
        <f t="shared" si="14"/>
        <v>0.05</v>
      </c>
      <c r="EL6" s="34">
        <f t="shared" si="14"/>
        <v>0.18</v>
      </c>
      <c r="EM6" s="34">
        <f t="shared" si="14"/>
        <v>0.01</v>
      </c>
      <c r="EN6" s="34">
        <f t="shared" si="14"/>
        <v>0.09</v>
      </c>
      <c r="EO6" s="33" t="str">
        <f>IF(EO7="","",IF(EO7="-","【-】","【"&amp;SUBSTITUTE(TEXT(EO7,"#,##0.00"),"-","△")&amp;"】"))</f>
        <v>【0.01】</v>
      </c>
    </row>
    <row r="7" spans="1:145" s="35" customFormat="1">
      <c r="A7" s="27"/>
      <c r="B7" s="36">
        <v>2017</v>
      </c>
      <c r="C7" s="36">
        <v>46060</v>
      </c>
      <c r="D7" s="36">
        <v>47</v>
      </c>
      <c r="E7" s="36">
        <v>17</v>
      </c>
      <c r="F7" s="36">
        <v>6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1.1000000000000001</v>
      </c>
      <c r="Q7" s="37">
        <v>72.34</v>
      </c>
      <c r="R7" s="37">
        <v>3240</v>
      </c>
      <c r="S7" s="37">
        <v>13210</v>
      </c>
      <c r="T7" s="37">
        <v>163.4</v>
      </c>
      <c r="U7" s="37">
        <v>80.84</v>
      </c>
      <c r="V7" s="37">
        <v>144</v>
      </c>
      <c r="W7" s="37">
        <v>0.17</v>
      </c>
      <c r="X7" s="37">
        <v>847.06</v>
      </c>
      <c r="Y7" s="37">
        <v>74.569999999999993</v>
      </c>
      <c r="Z7" s="37">
        <v>68.97</v>
      </c>
      <c r="AA7" s="37">
        <v>137.05000000000001</v>
      </c>
      <c r="AB7" s="37">
        <v>96.05</v>
      </c>
      <c r="AC7" s="37">
        <v>85.23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817.63</v>
      </c>
      <c r="BL7" s="37">
        <v>830.5</v>
      </c>
      <c r="BM7" s="37">
        <v>1029.24</v>
      </c>
      <c r="BN7" s="37">
        <v>1063.93</v>
      </c>
      <c r="BO7" s="37">
        <v>1060.8599999999999</v>
      </c>
      <c r="BP7" s="37">
        <v>920.42</v>
      </c>
      <c r="BQ7" s="37">
        <v>16.32</v>
      </c>
      <c r="BR7" s="37">
        <v>23.59</v>
      </c>
      <c r="BS7" s="37">
        <v>34.86</v>
      </c>
      <c r="BT7" s="37">
        <v>13.48</v>
      </c>
      <c r="BU7" s="37">
        <v>40.520000000000003</v>
      </c>
      <c r="BV7" s="37">
        <v>46.31</v>
      </c>
      <c r="BW7" s="37">
        <v>43.66</v>
      </c>
      <c r="BX7" s="37">
        <v>43.13</v>
      </c>
      <c r="BY7" s="37">
        <v>46.26</v>
      </c>
      <c r="BZ7" s="37">
        <v>45.81</v>
      </c>
      <c r="CA7" s="37">
        <v>47.34</v>
      </c>
      <c r="CB7" s="37">
        <v>969.2</v>
      </c>
      <c r="CC7" s="37">
        <v>677.61</v>
      </c>
      <c r="CD7" s="37">
        <v>471.06</v>
      </c>
      <c r="CE7" s="37">
        <v>1176.31</v>
      </c>
      <c r="CF7" s="37">
        <v>411.79</v>
      </c>
      <c r="CG7" s="37">
        <v>349.08</v>
      </c>
      <c r="CH7" s="37">
        <v>382.09</v>
      </c>
      <c r="CI7" s="37">
        <v>392.03</v>
      </c>
      <c r="CJ7" s="37">
        <v>376.4</v>
      </c>
      <c r="CK7" s="37">
        <v>383.92</v>
      </c>
      <c r="CL7" s="37">
        <v>360.3</v>
      </c>
      <c r="CM7" s="37">
        <v>0</v>
      </c>
      <c r="CN7" s="37">
        <v>0</v>
      </c>
      <c r="CO7" s="37">
        <v>18.37</v>
      </c>
      <c r="CP7" s="37">
        <v>22.45</v>
      </c>
      <c r="CQ7" s="37">
        <v>19.18</v>
      </c>
      <c r="CR7" s="37">
        <v>39.42</v>
      </c>
      <c r="CS7" s="37">
        <v>39.68</v>
      </c>
      <c r="CT7" s="37">
        <v>35.64</v>
      </c>
      <c r="CU7" s="37">
        <v>33.729999999999997</v>
      </c>
      <c r="CV7" s="37">
        <v>33.21</v>
      </c>
      <c r="CW7" s="37">
        <v>34.06</v>
      </c>
      <c r="CX7" s="37">
        <v>71.17</v>
      </c>
      <c r="CY7" s="37">
        <v>79.64</v>
      </c>
      <c r="CZ7" s="37">
        <v>85.8</v>
      </c>
      <c r="DA7" s="37">
        <v>92.05</v>
      </c>
      <c r="DB7" s="37">
        <v>88.89</v>
      </c>
      <c r="DC7" s="37">
        <v>82.97</v>
      </c>
      <c r="DD7" s="37">
        <v>83.95</v>
      </c>
      <c r="DE7" s="37">
        <v>82.92</v>
      </c>
      <c r="DF7" s="37">
        <v>79.989999999999995</v>
      </c>
      <c r="DG7" s="37">
        <v>79.98</v>
      </c>
      <c r="DH7" s="37">
        <v>79.14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0.14000000000000001</v>
      </c>
      <c r="EK7" s="37">
        <v>0.05</v>
      </c>
      <c r="EL7" s="37">
        <v>0.18</v>
      </c>
      <c r="EM7" s="37">
        <v>0.01</v>
      </c>
      <c r="EN7" s="37">
        <v>0.09</v>
      </c>
      <c r="EO7" s="37">
        <v>0.01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2019-01-21T06:31:22Z</cp:lastPrinted>
  <dcterms:created xsi:type="dcterms:W3CDTF">2018-12-03T09:32:50Z</dcterms:created>
  <dcterms:modified xsi:type="dcterms:W3CDTF">2019-01-21T06:31:36Z</dcterms:modified>
  <cp:category/>
</cp:coreProperties>
</file>