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8649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BB8" i="4" s="1"/>
  <c r="S6" i="5"/>
  <c r="AT8" i="4" s="1"/>
  <c r="R6" i="5"/>
  <c r="AL8" i="4" s="1"/>
  <c r="Q6" i="5"/>
  <c r="AD10" i="4" s="1"/>
  <c r="P6" i="5"/>
  <c r="W10" i="4" s="1"/>
  <c r="O6" i="5"/>
  <c r="P10" i="4" s="1"/>
  <c r="N6" i="5"/>
  <c r="I10" i="4" s="1"/>
  <c r="M6" i="5"/>
  <c r="B10" i="4" s="1"/>
  <c r="L6" i="5"/>
  <c r="K6" i="5"/>
  <c r="P8" i="4" s="1"/>
  <c r="J6" i="5"/>
  <c r="I8" i="4" s="1"/>
  <c r="I6" i="5"/>
  <c r="B8" i="4" s="1"/>
  <c r="H6" i="5"/>
  <c r="B6" i="4" s="1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W8" i="4"/>
  <c r="C10" i="5" l="1"/>
  <c r="D10" i="5"/>
  <c r="E10" i="5"/>
  <c r="B10" i="5"/>
</calcChain>
</file>

<file path=xl/sharedStrings.xml><?xml version="1.0" encoding="utf-8"?>
<sst xmlns="http://schemas.openxmlformats.org/spreadsheetml/2006/main" count="226" uniqueCount="111">
  <si>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</si>
  <si>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</si>
  <si>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</si>
  <si>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</si>
  <si>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</si>
  <si>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</si>
  <si>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</si>
  <si>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</si>
  <si>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</si>
  <si>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</si>
  <si>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</si>
  <si>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</si>
  <si>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</si>
  <si>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</si>
  <si>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</si>
  <si>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</si>
  <si>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</si>
  <si>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</si>
  <si>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</si>
  <si>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</si>
  <si>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</si>
  <si>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</si>
  <si>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</si>
  <si>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</si>
  <si>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</si>
  <si>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</si>
  <si>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</si>
  <si>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</si>
  <si>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</si>
  <si>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</si>
  <si>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</si>
  <si>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</si>
  <si>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</si>
  <si>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</si>
  <si>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</si>
  <si>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</si>
  <si>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</si>
  <si>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</si>
  <si>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</si>
  <si>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</si>
  <si>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</si>
  <si>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23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</si>
  <si>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</si>
  <si>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</si>
  <si>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</si>
  <si>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</si>
  <si>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</si>
  <si>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</si>
  <si>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</si>
  <si>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</si>
  <si>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</si>
  <si>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</si>
  <si>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</si>
  <si>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</si>
  <si>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</si>
  <si>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</si>
  <si>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</si>
  <si>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</si>
  <si>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</si>
  <si>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</si>
  <si>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</si>
  <si>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</si>
  <si>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</si>
  <si>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</si>
  <si>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</si>
  <si>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</si>
  <si>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</si>
  <si>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</si>
  <si>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</si>
  <si>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</si>
  <si>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</si>
  <si>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</si>
  <si>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</si>
  <si>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</si>
  <si>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</si>
  <si>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</si>
  <si>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</si>
  <si>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</si>
  <si>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</si>
  <si>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</si>
  <si>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</si>
  <si>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</si>
  <si>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</si>
  <si>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</si>
  <si>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</si>
  <si>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</si>
  <si>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</si>
  <si>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</si>
  <si>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</si>
  <si>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</si>
  <si>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</si>
  <si>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</si>
  <si>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</si>
  <si>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</si>
  <si>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</si>
  <si>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</si>
  <si>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宮城県　大郷町</t>
  </si>
  <si>
    <t>法非適用</t>
  </si>
  <si>
    <t>下水道事業</t>
  </si>
  <si>
    <t>特定環境保全公共下水道</t>
  </si>
  <si>
    <t>D2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</si>
  <si>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</si>
  <si>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</si>
  <si>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</si>
  <si>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</si>
  <si>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</si>
  <si>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</si>
  <si>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</si>
  <si>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 xml:space="preserve">
　水洗化促進の取り組みを強化し、収納性の向上を図る。
　長寿命化計画を平成28年度に策定予定であり今後更新事業に取り組み、経費の平準化を図り、効率の良い運営を行う。</t>
    <rPh sb="19" eb="20">
      <t>セイ</t>
    </rPh>
    <rPh sb="24" eb="25">
      <t>ハカ</t>
    </rPh>
    <rPh sb="30" eb="31">
      <t>チョウ</t>
    </rPh>
    <rPh sb="31" eb="34">
      <t>ジュミョウカ</t>
    </rPh>
    <rPh sb="34" eb="36">
      <t>ケイカク</t>
    </rPh>
    <rPh sb="37" eb="39">
      <t>ヘイセイ</t>
    </rPh>
    <rPh sb="41" eb="43">
      <t>ネンド</t>
    </rPh>
    <rPh sb="44" eb="46">
      <t>サクテイ</t>
    </rPh>
    <rPh sb="46" eb="48">
      <t>ヨテイ</t>
    </rPh>
    <rPh sb="51" eb="53">
      <t>コンゴ</t>
    </rPh>
    <rPh sb="53" eb="55">
      <t>コウシン</t>
    </rPh>
    <rPh sb="55" eb="57">
      <t>ジギョウ</t>
    </rPh>
    <rPh sb="58" eb="59">
      <t>ト</t>
    </rPh>
    <rPh sb="60" eb="61">
      <t>ク</t>
    </rPh>
    <rPh sb="63" eb="65">
      <t>ケイヒ</t>
    </rPh>
    <rPh sb="66" eb="69">
      <t>ヘイジュンカ</t>
    </rPh>
    <rPh sb="70" eb="71">
      <t>ハカ</t>
    </rPh>
    <rPh sb="73" eb="75">
      <t>コウリツ</t>
    </rPh>
    <rPh sb="76" eb="77">
      <t>ヨ</t>
    </rPh>
    <rPh sb="78" eb="80">
      <t>ウンエイ</t>
    </rPh>
    <rPh sb="81" eb="82">
      <t>オコナ</t>
    </rPh>
    <phoneticPr fontId="4"/>
  </si>
  <si>
    <t xml:space="preserve">
　マンホールポンプ等の老朽化が進み、修繕費が増加の傾向にある。
　管渠の耐用年数は40年。平成6年に供用開始し23年経過し更新時期ではないが、平成29年にはストックマネジメント計画によりマンホールポンプの更新工事を実施予定である。</t>
    <rPh sb="10" eb="11">
      <t>トウ</t>
    </rPh>
    <rPh sb="12" eb="15">
      <t>ロウキュウカ</t>
    </rPh>
    <rPh sb="16" eb="17">
      <t>スス</t>
    </rPh>
    <rPh sb="19" eb="21">
      <t>シュウゼン</t>
    </rPh>
    <rPh sb="21" eb="22">
      <t>ヒ</t>
    </rPh>
    <rPh sb="23" eb="25">
      <t>ゾウカ</t>
    </rPh>
    <rPh sb="26" eb="28">
      <t>ケイコウ</t>
    </rPh>
    <rPh sb="47" eb="49">
      <t>ヘイセイ</t>
    </rPh>
    <rPh sb="50" eb="51">
      <t>ネン</t>
    </rPh>
    <rPh sb="52" eb="54">
      <t>キョウヨウ</t>
    </rPh>
    <rPh sb="54" eb="56">
      <t>カイシ</t>
    </rPh>
    <rPh sb="59" eb="60">
      <t>ネン</t>
    </rPh>
    <rPh sb="60" eb="62">
      <t>ケイカ</t>
    </rPh>
    <rPh sb="63" eb="65">
      <t>コウシン</t>
    </rPh>
    <rPh sb="65" eb="67">
      <t>ジキ</t>
    </rPh>
    <rPh sb="73" eb="75">
      <t>ヘイセイ</t>
    </rPh>
    <rPh sb="77" eb="78">
      <t>ネン</t>
    </rPh>
    <rPh sb="90" eb="92">
      <t>ケイカク</t>
    </rPh>
    <rPh sb="104" eb="106">
      <t>コウシン</t>
    </rPh>
    <rPh sb="106" eb="108">
      <t>コウジ</t>
    </rPh>
    <rPh sb="109" eb="111">
      <t>ジッシ</t>
    </rPh>
    <rPh sb="111" eb="113">
      <t>ヨテイ</t>
    </rPh>
    <phoneticPr fontId="4"/>
  </si>
  <si>
    <t xml:space="preserve">
　収益的収支比率については、使用料収入等の営業収益が減少しているが委託料(汚水処理構想改定委託)及び地方債償還金が増加しているため減少した。
　経費回収率についても、下水道使用料の減少、委託費増による汚水処理費の増加のため減少している。費用の増要因となっている委託費は、事業完了により今後減少が見込まれる。
　一般会計繰入金に依存している状況のため、経費削減策や収益性の向上を検討していく。また、雨天時の不明水が増加傾向にあり、経営の収益性を上げるためにも対応を検討していく必要がある。
　企業債残高対事業規模比率については，新規起債を行っていないことから，類似団体から比較すると低水準となっている。今後も本水準を推移すると見込まれる。
　水洗化率は79.4%と年々上昇しているが、類似団体と比較するとやや低い水準となっているため、今後も促進の取り組みを継続していく。</t>
    <rPh sb="2" eb="5">
      <t>シュウエキテキ</t>
    </rPh>
    <rPh sb="5" eb="7">
      <t>シュウシ</t>
    </rPh>
    <rPh sb="7" eb="9">
      <t>ヒリツ</t>
    </rPh>
    <rPh sb="15" eb="18">
      <t>シヨウリョウ</t>
    </rPh>
    <rPh sb="18" eb="20">
      <t>シュウニュウ</t>
    </rPh>
    <rPh sb="20" eb="21">
      <t>トウ</t>
    </rPh>
    <rPh sb="22" eb="24">
      <t>エイギョウ</t>
    </rPh>
    <rPh sb="24" eb="26">
      <t>シュウエキ</t>
    </rPh>
    <rPh sb="27" eb="29">
      <t>ゲンショウ</t>
    </rPh>
    <rPh sb="34" eb="37">
      <t>イタクリョウ</t>
    </rPh>
    <rPh sb="38" eb="40">
      <t>オスイ</t>
    </rPh>
    <rPh sb="40" eb="42">
      <t>ショリ</t>
    </rPh>
    <rPh sb="42" eb="44">
      <t>コウソウ</t>
    </rPh>
    <rPh sb="44" eb="46">
      <t>カイテイ</t>
    </rPh>
    <rPh sb="46" eb="48">
      <t>イタク</t>
    </rPh>
    <rPh sb="49" eb="50">
      <t>オヨ</t>
    </rPh>
    <rPh sb="51" eb="54">
      <t>チホウサイ</t>
    </rPh>
    <rPh sb="54" eb="57">
      <t>ショウカンキン</t>
    </rPh>
    <rPh sb="58" eb="60">
      <t>ゾウカ</t>
    </rPh>
    <rPh sb="66" eb="68">
      <t>ゲンショウ</t>
    </rPh>
    <rPh sb="74" eb="76">
      <t>ケイヒ</t>
    </rPh>
    <rPh sb="76" eb="79">
      <t>カイシュウリツ</t>
    </rPh>
    <rPh sb="85" eb="88">
      <t>ゲスイドウ</t>
    </rPh>
    <rPh sb="88" eb="91">
      <t>シヨウリョウ</t>
    </rPh>
    <rPh sb="92" eb="94">
      <t>ゲンショウ</t>
    </rPh>
    <rPh sb="95" eb="98">
      <t>イタクヒ</t>
    </rPh>
    <rPh sb="98" eb="99">
      <t>ゾウ</t>
    </rPh>
    <rPh sb="102" eb="104">
      <t>オスイ</t>
    </rPh>
    <rPh sb="104" eb="106">
      <t>ショリ</t>
    </rPh>
    <rPh sb="106" eb="107">
      <t>ヒ</t>
    </rPh>
    <rPh sb="108" eb="110">
      <t>ゾウカ</t>
    </rPh>
    <rPh sb="113" eb="115">
      <t>ゲンショウ</t>
    </rPh>
    <rPh sb="137" eb="139">
      <t>ジギョウ</t>
    </rPh>
    <rPh sb="139" eb="141">
      <t>カンリョウ</t>
    </rPh>
    <rPh sb="144" eb="146">
      <t>コンゴ</t>
    </rPh>
    <rPh sb="146" eb="148">
      <t>ゲンショウ</t>
    </rPh>
    <rPh sb="149" eb="151">
      <t>ミコ</t>
    </rPh>
    <rPh sb="158" eb="160">
      <t>イッパン</t>
    </rPh>
    <rPh sb="160" eb="162">
      <t>カイケイ</t>
    </rPh>
    <rPh sb="162" eb="165">
      <t>クリイレキン</t>
    </rPh>
    <rPh sb="166" eb="168">
      <t>イゾン</t>
    </rPh>
    <rPh sb="172" eb="174">
      <t>ジョウキョウ</t>
    </rPh>
    <rPh sb="178" eb="180">
      <t>ケイヒ</t>
    </rPh>
    <rPh sb="180" eb="182">
      <t>サクゲン</t>
    </rPh>
    <rPh sb="182" eb="183">
      <t>サク</t>
    </rPh>
    <rPh sb="184" eb="187">
      <t>シュウエキセイ</t>
    </rPh>
    <rPh sb="188" eb="190">
      <t>コウジョウ</t>
    </rPh>
    <rPh sb="191" eb="193">
      <t>ケントウ</t>
    </rPh>
    <rPh sb="201" eb="203">
      <t>ウテン</t>
    </rPh>
    <rPh sb="203" eb="204">
      <t>ジ</t>
    </rPh>
    <rPh sb="205" eb="207">
      <t>フメイ</t>
    </rPh>
    <rPh sb="207" eb="208">
      <t>スイ</t>
    </rPh>
    <rPh sb="209" eb="211">
      <t>ゾウカ</t>
    </rPh>
    <rPh sb="211" eb="213">
      <t>ケイコウ</t>
    </rPh>
    <rPh sb="217" eb="219">
      <t>ケイエイ</t>
    </rPh>
    <rPh sb="220" eb="223">
      <t>シュウエキセイ</t>
    </rPh>
    <rPh sb="224" eb="225">
      <t>ア</t>
    </rPh>
    <rPh sb="231" eb="233">
      <t>タイオウ</t>
    </rPh>
    <rPh sb="234" eb="236">
      <t>ケントウ</t>
    </rPh>
    <rPh sb="240" eb="242">
      <t>ヒツヨウ</t>
    </rPh>
    <rPh sb="249" eb="252">
      <t>キギョウサイ</t>
    </rPh>
    <rPh sb="252" eb="254">
      <t>ザンダカ</t>
    </rPh>
    <rPh sb="254" eb="255">
      <t>タイ</t>
    </rPh>
    <rPh sb="255" eb="257">
      <t>ジギョウ</t>
    </rPh>
    <rPh sb="257" eb="259">
      <t>キボ</t>
    </rPh>
    <rPh sb="259" eb="261">
      <t>ヒリツ</t>
    </rPh>
    <rPh sb="267" eb="269">
      <t>シンキ</t>
    </rPh>
    <rPh sb="269" eb="271">
      <t>キサイ</t>
    </rPh>
    <rPh sb="272" eb="273">
      <t>オコナ</t>
    </rPh>
    <rPh sb="283" eb="285">
      <t>ルイジ</t>
    </rPh>
    <rPh sb="285" eb="287">
      <t>ダンタイ</t>
    </rPh>
    <rPh sb="289" eb="291">
      <t>ヒカク</t>
    </rPh>
    <rPh sb="294" eb="297">
      <t>テイスイジュン</t>
    </rPh>
    <rPh sb="304" eb="306">
      <t>コンゴ</t>
    </rPh>
    <rPh sb="307" eb="308">
      <t>ホン</t>
    </rPh>
    <rPh sb="308" eb="310">
      <t>スイジュン</t>
    </rPh>
    <rPh sb="311" eb="313">
      <t>スイイ</t>
    </rPh>
    <rPh sb="316" eb="318">
      <t>ミコ</t>
    </rPh>
    <rPh sb="346" eb="348">
      <t>ルイジ</t>
    </rPh>
    <rPh sb="348" eb="350">
      <t>ダンタイ</t>
    </rPh>
    <rPh sb="351" eb="353">
      <t>ヒカク</t>
    </rPh>
    <rPh sb="358" eb="359">
      <t>ヒク</t>
    </rPh>
    <rPh sb="360" eb="362">
      <t>スイジュン</t>
    </rPh>
    <rPh sb="371" eb="373">
      <t>コンゴ</t>
    </rPh>
    <rPh sb="374" eb="376">
      <t>ソクシン</t>
    </rPh>
    <rPh sb="377" eb="378">
      <t>ト</t>
    </rPh>
    <rPh sb="379" eb="380">
      <t>ク</t>
    </rPh>
    <rPh sb="382" eb="384">
      <t>ケイゾク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</si>
</sst>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7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8" fillId="0" borderId="6" xfId="0" applyFont="1" applyBorder="1" applyAlignment="1" applyProtection="1">
      <alignment horizontal="left" vertical="top" wrapText="1"/>
      <protection locked="0"/>
    </xf>
    <xf numFmtId="0" fontId="18" fillId="0" borderId="0" xfId="0" applyFont="1" applyBorder="1" applyAlignment="1" applyProtection="1">
      <alignment horizontal="left" vertical="top" wrapText="1"/>
      <protection locked="0"/>
    </xf>
    <xf numFmtId="0" fontId="18" fillId="0" borderId="7" xfId="0" applyFont="1" applyBorder="1" applyAlignment="1" applyProtection="1">
      <alignment horizontal="left" vertical="top" wrapText="1"/>
      <protection locked="0"/>
    </xf>
    <xf numFmtId="0" fontId="18" fillId="0" borderId="8" xfId="0" applyFont="1" applyBorder="1" applyAlignment="1" applyProtection="1">
      <alignment horizontal="left" vertical="top" wrapText="1"/>
      <protection locked="0"/>
    </xf>
    <xf numFmtId="0" fontId="18" fillId="0" borderId="1" xfId="0" applyFont="1" applyBorder="1" applyAlignment="1" applyProtection="1">
      <alignment horizontal="left" vertical="top" wrapText="1"/>
      <protection locked="0"/>
    </xf>
    <xf numFmtId="0" fontId="18" fillId="0" borderId="9" xfId="0" applyFont="1" applyBorder="1" applyAlignment="1" applyProtection="1">
      <alignment horizontal="left" vertical="top" wrapText="1"/>
      <protection locked="0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"/>
          <c:y val="0.1580694566902847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;&quot;-&quot;">
                  <c:v>0.19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096768"/>
        <c:axId val="460986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0.1</c:v>
                </c:pt>
                <c:pt idx="1">
                  <c:v>0.11</c:v>
                </c:pt>
                <c:pt idx="2">
                  <c:v>0.05</c:v>
                </c:pt>
                <c:pt idx="3">
                  <c:v>0.04</c:v>
                </c:pt>
                <c:pt idx="4">
                  <c:v>7.0000000000000007E-2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096768"/>
        <c:axId val="46098688"/>
      </c:lineChart>
      <c:dateAx>
        <c:axId val="460967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6098688"/>
        <c:crosses val="autoZero"/>
        <c:auto val="1"/>
        <c:lblOffset val="100"/>
        <c:baseTimeUnit val="years"/>
      </c:dateAx>
      <c:valAx>
        <c:axId val="460986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60967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66" l="0.70000000000000062" r="0.70000000000000062" t="0.7500000000000116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299136"/>
        <c:axId val="122301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41.59</c:v>
                </c:pt>
                <c:pt idx="1">
                  <c:v>42.31</c:v>
                </c:pt>
                <c:pt idx="2">
                  <c:v>43.65</c:v>
                </c:pt>
                <c:pt idx="3">
                  <c:v>43.58</c:v>
                </c:pt>
                <c:pt idx="4">
                  <c:v>41.35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299136"/>
        <c:axId val="122301056"/>
      </c:lineChart>
      <c:dateAx>
        <c:axId val="1222991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2301056"/>
        <c:crosses val="autoZero"/>
        <c:auto val="1"/>
        <c:lblOffset val="100"/>
        <c:baseTimeUnit val="years"/>
      </c:dateAx>
      <c:valAx>
        <c:axId val="122301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22991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72.67</c:v>
                </c:pt>
                <c:pt idx="1">
                  <c:v>75.069999999999993</c:v>
                </c:pt>
                <c:pt idx="2">
                  <c:v>76.98</c:v>
                </c:pt>
                <c:pt idx="3">
                  <c:v>78.319999999999993</c:v>
                </c:pt>
                <c:pt idx="4">
                  <c:v>79.400000000000006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343808"/>
        <c:axId val="122345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80.47</c:v>
                </c:pt>
                <c:pt idx="1">
                  <c:v>81.3</c:v>
                </c:pt>
                <c:pt idx="2">
                  <c:v>82.2</c:v>
                </c:pt>
                <c:pt idx="3">
                  <c:v>82.35</c:v>
                </c:pt>
                <c:pt idx="4">
                  <c:v>82.9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343808"/>
        <c:axId val="122345728"/>
      </c:lineChart>
      <c:dateAx>
        <c:axId val="1223438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2345728"/>
        <c:crosses val="autoZero"/>
        <c:auto val="1"/>
        <c:lblOffset val="100"/>
        <c:baseTimeUnit val="years"/>
      </c:dateAx>
      <c:valAx>
        <c:axId val="122345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23438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370168884887806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89.73</c:v>
                </c:pt>
                <c:pt idx="1">
                  <c:v>91.57</c:v>
                </c:pt>
                <c:pt idx="2">
                  <c:v>63.08</c:v>
                </c:pt>
                <c:pt idx="3">
                  <c:v>90.49</c:v>
                </c:pt>
                <c:pt idx="4">
                  <c:v>85.92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125056"/>
        <c:axId val="461269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125056"/>
        <c:axId val="46126976"/>
      </c:lineChart>
      <c:dateAx>
        <c:axId val="461250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6126976"/>
        <c:crosses val="autoZero"/>
        <c:auto val="1"/>
        <c:lblOffset val="100"/>
        <c:baseTimeUnit val="years"/>
      </c:dateAx>
      <c:valAx>
        <c:axId val="461269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61250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136704"/>
        <c:axId val="121976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136704"/>
        <c:axId val="121976320"/>
      </c:lineChart>
      <c:dateAx>
        <c:axId val="461367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1976320"/>
        <c:crosses val="autoZero"/>
        <c:auto val="1"/>
        <c:lblOffset val="100"/>
        <c:baseTimeUnit val="years"/>
      </c:dateAx>
      <c:valAx>
        <c:axId val="121976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61367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9"/>
          <c:y val="0.1580694566902846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016512"/>
        <c:axId val="1220184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016512"/>
        <c:axId val="122018432"/>
      </c:lineChart>
      <c:dateAx>
        <c:axId val="1220165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2018432"/>
        <c:crosses val="autoZero"/>
        <c:auto val="1"/>
        <c:lblOffset val="100"/>
        <c:baseTimeUnit val="years"/>
      </c:dateAx>
      <c:valAx>
        <c:axId val="1220184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20165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55" l="0.70000000000000062" r="0.70000000000000062" t="0.7500000000000115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035200"/>
        <c:axId val="122049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035200"/>
        <c:axId val="122049664"/>
      </c:lineChart>
      <c:dateAx>
        <c:axId val="1220352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2049664"/>
        <c:crosses val="autoZero"/>
        <c:auto val="1"/>
        <c:lblOffset val="100"/>
        <c:baseTimeUnit val="years"/>
      </c:dateAx>
      <c:valAx>
        <c:axId val="122049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20352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075776"/>
        <c:axId val="1221598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075776"/>
        <c:axId val="122159872"/>
      </c:lineChart>
      <c:dateAx>
        <c:axId val="1220757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2159872"/>
        <c:crosses val="autoZero"/>
        <c:auto val="1"/>
        <c:lblOffset val="100"/>
        <c:baseTimeUnit val="years"/>
      </c:dateAx>
      <c:valAx>
        <c:axId val="1221598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20757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928.08</c:v>
                </c:pt>
                <c:pt idx="1">
                  <c:v>820.72</c:v>
                </c:pt>
                <c:pt idx="2">
                  <c:v>910.86</c:v>
                </c:pt>
                <c:pt idx="3">
                  <c:v>678.08</c:v>
                </c:pt>
                <c:pt idx="4">
                  <c:v>691.87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190080"/>
        <c:axId val="1221922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1764.87</c:v>
                </c:pt>
                <c:pt idx="1">
                  <c:v>1622.51</c:v>
                </c:pt>
                <c:pt idx="2">
                  <c:v>1569.13</c:v>
                </c:pt>
                <c:pt idx="3">
                  <c:v>1436</c:v>
                </c:pt>
                <c:pt idx="4">
                  <c:v>1434.89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190080"/>
        <c:axId val="122192256"/>
      </c:lineChart>
      <c:dateAx>
        <c:axId val="1221900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2192256"/>
        <c:crosses val="autoZero"/>
        <c:auto val="1"/>
        <c:lblOffset val="100"/>
        <c:baseTimeUnit val="years"/>
      </c:dateAx>
      <c:valAx>
        <c:axId val="1221922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21900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59.02</c:v>
                </c:pt>
                <c:pt idx="1">
                  <c:v>65</c:v>
                </c:pt>
                <c:pt idx="2">
                  <c:v>57.43</c:v>
                </c:pt>
                <c:pt idx="3">
                  <c:v>64.709999999999994</c:v>
                </c:pt>
                <c:pt idx="4">
                  <c:v>56.58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234752"/>
        <c:axId val="1222369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60.75</c:v>
                </c:pt>
                <c:pt idx="1">
                  <c:v>62.83</c:v>
                </c:pt>
                <c:pt idx="2">
                  <c:v>64.63</c:v>
                </c:pt>
                <c:pt idx="3">
                  <c:v>66.56</c:v>
                </c:pt>
                <c:pt idx="4">
                  <c:v>66.22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234752"/>
        <c:axId val="122236928"/>
      </c:lineChart>
      <c:dateAx>
        <c:axId val="1222347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2236928"/>
        <c:crosses val="autoZero"/>
        <c:auto val="1"/>
        <c:lblOffset val="100"/>
        <c:baseTimeUnit val="years"/>
      </c:dateAx>
      <c:valAx>
        <c:axId val="1222369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22347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204.24</c:v>
                </c:pt>
                <c:pt idx="1">
                  <c:v>188.43</c:v>
                </c:pt>
                <c:pt idx="2">
                  <c:v>213.58</c:v>
                </c:pt>
                <c:pt idx="3">
                  <c:v>194.62</c:v>
                </c:pt>
                <c:pt idx="4">
                  <c:v>222.53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266752"/>
        <c:axId val="1222686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256</c:v>
                </c:pt>
                <c:pt idx="1">
                  <c:v>250.43</c:v>
                </c:pt>
                <c:pt idx="2">
                  <c:v>245.75</c:v>
                </c:pt>
                <c:pt idx="3">
                  <c:v>244.29</c:v>
                </c:pt>
                <c:pt idx="4">
                  <c:v>246.72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266752"/>
        <c:axId val="122268672"/>
      </c:lineChart>
      <c:dateAx>
        <c:axId val="1222667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2268672"/>
        <c:crosses val="autoZero"/>
        <c:auto val="1"/>
        <c:lblOffset val="100"/>
        <c:baseTimeUnit val="years"/>
      </c:dateAx>
      <c:valAx>
        <c:axId val="1222686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22667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【1,457.06】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【81.28】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【40.31】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【250.25】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【64.73】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【0.10】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topLeftCell="AG10" zoomScaleNormal="100" workbookViewId="0">
      <selection activeCell="BL16" sqref="BL16:BZ44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7" t="s">
        <v>0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</row>
    <row r="3" spans="1:78" ht="9.75" customHeight="1">
      <c r="A3" s="2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</row>
    <row r="4" spans="1:78" ht="9.75" customHeight="1">
      <c r="A4" s="2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78" t="str">
        <f>データ!H6</f>
        <v>宮城県　大郷町</v>
      </c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75" t="s">
        <v>1</v>
      </c>
      <c r="C7" s="75"/>
      <c r="D7" s="75"/>
      <c r="E7" s="75"/>
      <c r="F7" s="75"/>
      <c r="G7" s="75"/>
      <c r="H7" s="75"/>
      <c r="I7" s="75" t="s">
        <v>2</v>
      </c>
      <c r="J7" s="75"/>
      <c r="K7" s="75"/>
      <c r="L7" s="75"/>
      <c r="M7" s="75"/>
      <c r="N7" s="75"/>
      <c r="O7" s="75"/>
      <c r="P7" s="75" t="s">
        <v>3</v>
      </c>
      <c r="Q7" s="75"/>
      <c r="R7" s="75"/>
      <c r="S7" s="75"/>
      <c r="T7" s="75"/>
      <c r="U7" s="75"/>
      <c r="V7" s="75"/>
      <c r="W7" s="75" t="s">
        <v>4</v>
      </c>
      <c r="X7" s="75"/>
      <c r="Y7" s="75"/>
      <c r="Z7" s="75"/>
      <c r="AA7" s="75"/>
      <c r="AB7" s="75"/>
      <c r="AC7" s="75"/>
      <c r="AD7" s="3"/>
      <c r="AE7" s="3"/>
      <c r="AF7" s="3"/>
      <c r="AG7" s="3"/>
      <c r="AH7" s="3"/>
      <c r="AI7" s="3"/>
      <c r="AJ7" s="3"/>
      <c r="AK7" s="3"/>
      <c r="AL7" s="75" t="s">
        <v>5</v>
      </c>
      <c r="AM7" s="75"/>
      <c r="AN7" s="75"/>
      <c r="AO7" s="75"/>
      <c r="AP7" s="75"/>
      <c r="AQ7" s="75"/>
      <c r="AR7" s="75"/>
      <c r="AS7" s="75"/>
      <c r="AT7" s="75" t="s">
        <v>6</v>
      </c>
      <c r="AU7" s="75"/>
      <c r="AV7" s="75"/>
      <c r="AW7" s="75"/>
      <c r="AX7" s="75"/>
      <c r="AY7" s="75"/>
      <c r="AZ7" s="75"/>
      <c r="BA7" s="75"/>
      <c r="BB7" s="75" t="s">
        <v>7</v>
      </c>
      <c r="BC7" s="75"/>
      <c r="BD7" s="75"/>
      <c r="BE7" s="75"/>
      <c r="BF7" s="75"/>
      <c r="BG7" s="75"/>
      <c r="BH7" s="75"/>
      <c r="BI7" s="75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76" t="str">
        <f>データ!I6</f>
        <v>法非適用</v>
      </c>
      <c r="C8" s="76"/>
      <c r="D8" s="76"/>
      <c r="E8" s="76"/>
      <c r="F8" s="76"/>
      <c r="G8" s="76"/>
      <c r="H8" s="76"/>
      <c r="I8" s="76" t="str">
        <f>データ!J6</f>
        <v>下水道事業</v>
      </c>
      <c r="J8" s="76"/>
      <c r="K8" s="76"/>
      <c r="L8" s="76"/>
      <c r="M8" s="76"/>
      <c r="N8" s="76"/>
      <c r="O8" s="76"/>
      <c r="P8" s="76" t="str">
        <f>データ!K6</f>
        <v>特定環境保全公共下水道</v>
      </c>
      <c r="Q8" s="76"/>
      <c r="R8" s="76"/>
      <c r="S8" s="76"/>
      <c r="T8" s="76"/>
      <c r="U8" s="76"/>
      <c r="V8" s="76"/>
      <c r="W8" s="76" t="str">
        <f>データ!L6</f>
        <v>D2</v>
      </c>
      <c r="X8" s="76"/>
      <c r="Y8" s="76"/>
      <c r="Z8" s="76"/>
      <c r="AA8" s="76"/>
      <c r="AB8" s="76"/>
      <c r="AC8" s="76"/>
      <c r="AD8" s="3"/>
      <c r="AE8" s="3"/>
      <c r="AF8" s="3"/>
      <c r="AG8" s="3"/>
      <c r="AH8" s="3"/>
      <c r="AI8" s="3"/>
      <c r="AJ8" s="3"/>
      <c r="AK8" s="3"/>
      <c r="AL8" s="70">
        <f>データ!R6</f>
        <v>8483</v>
      </c>
      <c r="AM8" s="70"/>
      <c r="AN8" s="70"/>
      <c r="AO8" s="70"/>
      <c r="AP8" s="70"/>
      <c r="AQ8" s="70"/>
      <c r="AR8" s="70"/>
      <c r="AS8" s="70"/>
      <c r="AT8" s="69">
        <f>データ!S6</f>
        <v>82.01</v>
      </c>
      <c r="AU8" s="69"/>
      <c r="AV8" s="69"/>
      <c r="AW8" s="69"/>
      <c r="AX8" s="69"/>
      <c r="AY8" s="69"/>
      <c r="AZ8" s="69"/>
      <c r="BA8" s="69"/>
      <c r="BB8" s="69">
        <f>データ!T6</f>
        <v>103.44</v>
      </c>
      <c r="BC8" s="69"/>
      <c r="BD8" s="69"/>
      <c r="BE8" s="69"/>
      <c r="BF8" s="69"/>
      <c r="BG8" s="69"/>
      <c r="BH8" s="69"/>
      <c r="BI8" s="69"/>
      <c r="BJ8" s="3"/>
      <c r="BK8" s="3"/>
      <c r="BL8" s="73" t="s">
        <v>9</v>
      </c>
      <c r="BM8" s="74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75" t="s">
        <v>11</v>
      </c>
      <c r="C9" s="75"/>
      <c r="D9" s="75"/>
      <c r="E9" s="75"/>
      <c r="F9" s="75"/>
      <c r="G9" s="75"/>
      <c r="H9" s="75"/>
      <c r="I9" s="75" t="s">
        <v>12</v>
      </c>
      <c r="J9" s="75"/>
      <c r="K9" s="75"/>
      <c r="L9" s="75"/>
      <c r="M9" s="75"/>
      <c r="N9" s="75"/>
      <c r="O9" s="75"/>
      <c r="P9" s="75" t="s">
        <v>13</v>
      </c>
      <c r="Q9" s="75"/>
      <c r="R9" s="75"/>
      <c r="S9" s="75"/>
      <c r="T9" s="75"/>
      <c r="U9" s="75"/>
      <c r="V9" s="75"/>
      <c r="W9" s="75" t="s">
        <v>14</v>
      </c>
      <c r="X9" s="75"/>
      <c r="Y9" s="75"/>
      <c r="Z9" s="75"/>
      <c r="AA9" s="75"/>
      <c r="AB9" s="75"/>
      <c r="AC9" s="75"/>
      <c r="AD9" s="75" t="s">
        <v>15</v>
      </c>
      <c r="AE9" s="75"/>
      <c r="AF9" s="75"/>
      <c r="AG9" s="75"/>
      <c r="AH9" s="75"/>
      <c r="AI9" s="75"/>
      <c r="AJ9" s="75"/>
      <c r="AK9" s="3"/>
      <c r="AL9" s="75" t="s">
        <v>16</v>
      </c>
      <c r="AM9" s="75"/>
      <c r="AN9" s="75"/>
      <c r="AO9" s="75"/>
      <c r="AP9" s="75"/>
      <c r="AQ9" s="75"/>
      <c r="AR9" s="75"/>
      <c r="AS9" s="75"/>
      <c r="AT9" s="75" t="s">
        <v>17</v>
      </c>
      <c r="AU9" s="75"/>
      <c r="AV9" s="75"/>
      <c r="AW9" s="75"/>
      <c r="AX9" s="75"/>
      <c r="AY9" s="75"/>
      <c r="AZ9" s="75"/>
      <c r="BA9" s="75"/>
      <c r="BB9" s="75" t="s">
        <v>18</v>
      </c>
      <c r="BC9" s="75"/>
      <c r="BD9" s="75"/>
      <c r="BE9" s="75"/>
      <c r="BF9" s="75"/>
      <c r="BG9" s="75"/>
      <c r="BH9" s="75"/>
      <c r="BI9" s="75"/>
      <c r="BJ9" s="3"/>
      <c r="BK9" s="3"/>
      <c r="BL9" s="67" t="s">
        <v>19</v>
      </c>
      <c r="BM9" s="68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69" t="str">
        <f>データ!M6</f>
        <v>-</v>
      </c>
      <c r="C10" s="69"/>
      <c r="D10" s="69"/>
      <c r="E10" s="69"/>
      <c r="F10" s="69"/>
      <c r="G10" s="69"/>
      <c r="H10" s="69"/>
      <c r="I10" s="69" t="str">
        <f>データ!N6</f>
        <v>該当数値なし</v>
      </c>
      <c r="J10" s="69"/>
      <c r="K10" s="69"/>
      <c r="L10" s="69"/>
      <c r="M10" s="69"/>
      <c r="N10" s="69"/>
      <c r="O10" s="69"/>
      <c r="P10" s="69">
        <f>データ!O6</f>
        <v>43.29</v>
      </c>
      <c r="Q10" s="69"/>
      <c r="R10" s="69"/>
      <c r="S10" s="69"/>
      <c r="T10" s="69"/>
      <c r="U10" s="69"/>
      <c r="V10" s="69"/>
      <c r="W10" s="69">
        <f>データ!P6</f>
        <v>80.27</v>
      </c>
      <c r="X10" s="69"/>
      <c r="Y10" s="69"/>
      <c r="Z10" s="69"/>
      <c r="AA10" s="69"/>
      <c r="AB10" s="69"/>
      <c r="AC10" s="69"/>
      <c r="AD10" s="70">
        <f>データ!Q6</f>
        <v>2214</v>
      </c>
      <c r="AE10" s="70"/>
      <c r="AF10" s="70"/>
      <c r="AG10" s="70"/>
      <c r="AH10" s="70"/>
      <c r="AI10" s="70"/>
      <c r="AJ10" s="70"/>
      <c r="AK10" s="2"/>
      <c r="AL10" s="70">
        <f>データ!U6</f>
        <v>3670</v>
      </c>
      <c r="AM10" s="70"/>
      <c r="AN10" s="70"/>
      <c r="AO10" s="70"/>
      <c r="AP10" s="70"/>
      <c r="AQ10" s="70"/>
      <c r="AR10" s="70"/>
      <c r="AS10" s="70"/>
      <c r="AT10" s="69">
        <f>データ!V6</f>
        <v>2.38</v>
      </c>
      <c r="AU10" s="69"/>
      <c r="AV10" s="69"/>
      <c r="AW10" s="69"/>
      <c r="AX10" s="69"/>
      <c r="AY10" s="69"/>
      <c r="AZ10" s="69"/>
      <c r="BA10" s="69"/>
      <c r="BB10" s="69">
        <f>データ!W6</f>
        <v>1542.02</v>
      </c>
      <c r="BC10" s="69"/>
      <c r="BD10" s="69"/>
      <c r="BE10" s="69"/>
      <c r="BF10" s="69"/>
      <c r="BG10" s="69"/>
      <c r="BH10" s="69"/>
      <c r="BI10" s="69"/>
      <c r="BJ10" s="2"/>
      <c r="BK10" s="2"/>
      <c r="BL10" s="71" t="s">
        <v>21</v>
      </c>
      <c r="BM10" s="72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23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>
      <c r="A14" s="2"/>
      <c r="B14" s="58" t="s">
        <v>24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40" t="s">
        <v>25</v>
      </c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2"/>
    </row>
    <row r="15" spans="1:78" ht="13.5" customHeight="1">
      <c r="A15" s="2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5"/>
      <c r="BK15" s="2"/>
      <c r="BL15" s="43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1" t="s">
        <v>110</v>
      </c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3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1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3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1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3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1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3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1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3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1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3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1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3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1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3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1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3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1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3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1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3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1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3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1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3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1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3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1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3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1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3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1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3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1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3"/>
    </row>
    <row r="34" spans="1:78" ht="13.5" customHeight="1">
      <c r="A34" s="2"/>
      <c r="B34" s="16"/>
      <c r="C34" s="52" t="s">
        <v>26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19"/>
      <c r="R34" s="52" t="s">
        <v>27</v>
      </c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19"/>
      <c r="AG34" s="52" t="s">
        <v>28</v>
      </c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19"/>
      <c r="AV34" s="52" t="s">
        <v>29</v>
      </c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18"/>
      <c r="BK34" s="2"/>
      <c r="BL34" s="61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3"/>
    </row>
    <row r="35" spans="1:78" ht="13.5" customHeight="1">
      <c r="A35" s="2"/>
      <c r="B35" s="16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19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19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19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18"/>
      <c r="BK35" s="2"/>
      <c r="BL35" s="61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3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1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3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1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3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1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3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1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3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1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3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1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3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1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3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1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3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64"/>
      <c r="BM44" s="65"/>
      <c r="BN44" s="65"/>
      <c r="BO44" s="65"/>
      <c r="BP44" s="65"/>
      <c r="BQ44" s="65"/>
      <c r="BR44" s="65"/>
      <c r="BS44" s="65"/>
      <c r="BT44" s="65"/>
      <c r="BU44" s="65"/>
      <c r="BV44" s="65"/>
      <c r="BW44" s="65"/>
      <c r="BX44" s="65"/>
      <c r="BY44" s="65"/>
      <c r="BZ44" s="66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0" t="s">
        <v>30</v>
      </c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3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6" t="s">
        <v>109</v>
      </c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6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6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6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6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6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6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6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6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8"/>
    </row>
    <row r="56" spans="1:78" ht="13.5" customHeight="1">
      <c r="A56" s="2"/>
      <c r="B56" s="16"/>
      <c r="C56" s="52" t="s">
        <v>31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19"/>
      <c r="R56" s="52" t="s">
        <v>32</v>
      </c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19"/>
      <c r="AG56" s="52" t="s">
        <v>33</v>
      </c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19"/>
      <c r="AV56" s="52" t="s">
        <v>34</v>
      </c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18"/>
      <c r="BK56" s="2"/>
      <c r="BL56" s="46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8"/>
    </row>
    <row r="57" spans="1:78" ht="13.5" customHeight="1">
      <c r="A57" s="2"/>
      <c r="B57" s="16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19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19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19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18"/>
      <c r="BK57" s="2"/>
      <c r="BL57" s="46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6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6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8"/>
    </row>
    <row r="60" spans="1:78" ht="13.5" customHeight="1">
      <c r="A60" s="2"/>
      <c r="B60" s="53" t="s">
        <v>35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5"/>
      <c r="BK60" s="2"/>
      <c r="BL60" s="46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8"/>
    </row>
    <row r="61" spans="1:78" ht="13.5" customHeight="1">
      <c r="A61" s="2"/>
      <c r="B61" s="53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5"/>
      <c r="BK61" s="2"/>
      <c r="BL61" s="46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6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9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0" t="s">
        <v>36</v>
      </c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3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6" t="s">
        <v>108</v>
      </c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6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6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6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6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6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6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6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6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6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6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6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6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8"/>
    </row>
    <row r="79" spans="1:78" ht="13.5" customHeight="1">
      <c r="A79" s="2"/>
      <c r="B79" s="16"/>
      <c r="C79" s="52" t="s">
        <v>37</v>
      </c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19"/>
      <c r="V79" s="19"/>
      <c r="W79" s="52" t="s">
        <v>38</v>
      </c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19"/>
      <c r="AP79" s="19"/>
      <c r="AQ79" s="52" t="s">
        <v>39</v>
      </c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17"/>
      <c r="BJ79" s="18"/>
      <c r="BK79" s="2"/>
      <c r="BL79" s="46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8"/>
    </row>
    <row r="80" spans="1:78" ht="13.5" customHeight="1">
      <c r="A80" s="2"/>
      <c r="B80" s="16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19"/>
      <c r="V80" s="19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19"/>
      <c r="AP80" s="19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17"/>
      <c r="BJ80" s="18"/>
      <c r="BK80" s="2"/>
      <c r="BL80" s="46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6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49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1"/>
    </row>
    <row r="83" spans="1:78">
      <c r="C83" s="2" t="s">
        <v>40</v>
      </c>
    </row>
    <row r="84" spans="1:78">
      <c r="C84" s="2" t="s">
        <v>41</v>
      </c>
    </row>
  </sheetData>
  <sheetProtection password="8649" sheet="1" objects="1" scenarios="1" formatCells="0" formatColumns="0" formatRows="0"/>
  <mergeCells count="55">
    <mergeCell ref="B2:BZ4"/>
    <mergeCell ref="B6:AC6"/>
    <mergeCell ref="B7:H7"/>
    <mergeCell ref="I7:O7"/>
    <mergeCell ref="P7:V7"/>
    <mergeCell ref="W7:AC7"/>
    <mergeCell ref="AL7:AS7"/>
    <mergeCell ref="AT7:BA7"/>
    <mergeCell ref="BB7:BI7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80" t="s">
        <v>51</v>
      </c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2"/>
      <c r="X3" s="86" t="s">
        <v>52</v>
      </c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79"/>
      <c r="CJ3" s="79"/>
      <c r="CK3" s="79"/>
      <c r="CL3" s="79"/>
      <c r="CM3" s="79"/>
      <c r="CN3" s="79"/>
      <c r="CO3" s="79"/>
      <c r="CP3" s="79"/>
      <c r="CQ3" s="79"/>
      <c r="CR3" s="79"/>
      <c r="CS3" s="79"/>
      <c r="CT3" s="79"/>
      <c r="CU3" s="79"/>
      <c r="CV3" s="79"/>
      <c r="CW3" s="79"/>
      <c r="CX3" s="79"/>
      <c r="CY3" s="79"/>
      <c r="CZ3" s="79"/>
      <c r="DA3" s="79"/>
      <c r="DB3" s="79"/>
      <c r="DC3" s="79"/>
      <c r="DD3" s="79"/>
      <c r="DE3" s="79"/>
      <c r="DF3" s="79"/>
      <c r="DG3" s="79"/>
      <c r="DH3" s="79" t="s">
        <v>53</v>
      </c>
      <c r="DI3" s="79"/>
      <c r="DJ3" s="79"/>
      <c r="DK3" s="79"/>
      <c r="DL3" s="79"/>
      <c r="DM3" s="79"/>
      <c r="DN3" s="79"/>
      <c r="DO3" s="79"/>
      <c r="DP3" s="79"/>
      <c r="DQ3" s="79"/>
      <c r="DR3" s="79"/>
      <c r="DS3" s="79"/>
      <c r="DT3" s="79"/>
      <c r="DU3" s="79"/>
      <c r="DV3" s="79"/>
      <c r="DW3" s="79"/>
      <c r="DX3" s="79"/>
      <c r="DY3" s="79"/>
      <c r="DZ3" s="79"/>
      <c r="EA3" s="79"/>
      <c r="EB3" s="79"/>
      <c r="EC3" s="79"/>
      <c r="ED3" s="79"/>
      <c r="EE3" s="79"/>
      <c r="EF3" s="79"/>
      <c r="EG3" s="79"/>
      <c r="EH3" s="79"/>
      <c r="EI3" s="79"/>
      <c r="EJ3" s="79"/>
      <c r="EK3" s="79"/>
      <c r="EL3" s="79"/>
      <c r="EM3" s="79"/>
      <c r="EN3" s="79"/>
    </row>
    <row r="4" spans="1:144">
      <c r="A4" s="26" t="s">
        <v>54</v>
      </c>
      <c r="B4" s="28"/>
      <c r="C4" s="28"/>
      <c r="D4" s="28"/>
      <c r="E4" s="28"/>
      <c r="F4" s="28"/>
      <c r="G4" s="28"/>
      <c r="H4" s="83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5"/>
      <c r="X4" s="79" t="s">
        <v>55</v>
      </c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 t="s">
        <v>56</v>
      </c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 t="s">
        <v>57</v>
      </c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 t="s">
        <v>58</v>
      </c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 t="s">
        <v>59</v>
      </c>
      <c r="BQ4" s="79"/>
      <c r="BR4" s="79"/>
      <c r="BS4" s="79"/>
      <c r="BT4" s="79"/>
      <c r="BU4" s="79"/>
      <c r="BV4" s="79"/>
      <c r="BW4" s="79"/>
      <c r="BX4" s="79"/>
      <c r="BY4" s="79"/>
      <c r="BZ4" s="79"/>
      <c r="CA4" s="79" t="s">
        <v>60</v>
      </c>
      <c r="CB4" s="79"/>
      <c r="CC4" s="79"/>
      <c r="CD4" s="79"/>
      <c r="CE4" s="79"/>
      <c r="CF4" s="79"/>
      <c r="CG4" s="79"/>
      <c r="CH4" s="79"/>
      <c r="CI4" s="79"/>
      <c r="CJ4" s="79"/>
      <c r="CK4" s="79"/>
      <c r="CL4" s="79" t="s">
        <v>61</v>
      </c>
      <c r="CM4" s="79"/>
      <c r="CN4" s="79"/>
      <c r="CO4" s="79"/>
      <c r="CP4" s="79"/>
      <c r="CQ4" s="79"/>
      <c r="CR4" s="79"/>
      <c r="CS4" s="79"/>
      <c r="CT4" s="79"/>
      <c r="CU4" s="79"/>
      <c r="CV4" s="79"/>
      <c r="CW4" s="79" t="s">
        <v>62</v>
      </c>
      <c r="CX4" s="79"/>
      <c r="CY4" s="79"/>
      <c r="CZ4" s="79"/>
      <c r="DA4" s="79"/>
      <c r="DB4" s="79"/>
      <c r="DC4" s="79"/>
      <c r="DD4" s="79"/>
      <c r="DE4" s="79"/>
      <c r="DF4" s="79"/>
      <c r="DG4" s="79"/>
      <c r="DH4" s="79" t="s">
        <v>63</v>
      </c>
      <c r="DI4" s="79"/>
      <c r="DJ4" s="79"/>
      <c r="DK4" s="79"/>
      <c r="DL4" s="79"/>
      <c r="DM4" s="79"/>
      <c r="DN4" s="79"/>
      <c r="DO4" s="79"/>
      <c r="DP4" s="79"/>
      <c r="DQ4" s="79"/>
      <c r="DR4" s="79"/>
      <c r="DS4" s="79" t="s">
        <v>64</v>
      </c>
      <c r="DT4" s="79"/>
      <c r="DU4" s="79"/>
      <c r="DV4" s="79"/>
      <c r="DW4" s="79"/>
      <c r="DX4" s="79"/>
      <c r="DY4" s="79"/>
      <c r="DZ4" s="79"/>
      <c r="EA4" s="79"/>
      <c r="EB4" s="79"/>
      <c r="EC4" s="79"/>
      <c r="ED4" s="79" t="s">
        <v>65</v>
      </c>
      <c r="EE4" s="79"/>
      <c r="EF4" s="79"/>
      <c r="EG4" s="79"/>
      <c r="EH4" s="79"/>
      <c r="EI4" s="79"/>
      <c r="EJ4" s="79"/>
      <c r="EK4" s="79"/>
      <c r="EL4" s="79"/>
      <c r="EM4" s="79"/>
      <c r="EN4" s="79"/>
    </row>
    <row r="5" spans="1:144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>
      <c r="A6" s="26" t="s">
        <v>95</v>
      </c>
      <c r="B6" s="31">
        <f>B7</f>
        <v>2015</v>
      </c>
      <c r="C6" s="31">
        <f t="shared" ref="C6:W6" si="3">C7</f>
        <v>44229</v>
      </c>
      <c r="D6" s="31">
        <f t="shared" si="3"/>
        <v>47</v>
      </c>
      <c r="E6" s="31">
        <f t="shared" si="3"/>
        <v>17</v>
      </c>
      <c r="F6" s="31">
        <f t="shared" si="3"/>
        <v>4</v>
      </c>
      <c r="G6" s="31">
        <f t="shared" si="3"/>
        <v>0</v>
      </c>
      <c r="H6" s="31" t="str">
        <f t="shared" si="3"/>
        <v>宮城県　大郷町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特定環境保全公共下水道</v>
      </c>
      <c r="L6" s="31" t="str">
        <f t="shared" si="3"/>
        <v>D2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43.29</v>
      </c>
      <c r="P6" s="32">
        <f t="shared" si="3"/>
        <v>80.27</v>
      </c>
      <c r="Q6" s="32">
        <f t="shared" si="3"/>
        <v>2214</v>
      </c>
      <c r="R6" s="32">
        <f t="shared" si="3"/>
        <v>8483</v>
      </c>
      <c r="S6" s="32">
        <f t="shared" si="3"/>
        <v>82.01</v>
      </c>
      <c r="T6" s="32">
        <f t="shared" si="3"/>
        <v>103.44</v>
      </c>
      <c r="U6" s="32">
        <f t="shared" si="3"/>
        <v>3670</v>
      </c>
      <c r="V6" s="32">
        <f t="shared" si="3"/>
        <v>2.38</v>
      </c>
      <c r="W6" s="32">
        <f t="shared" si="3"/>
        <v>1542.02</v>
      </c>
      <c r="X6" s="33">
        <f>IF(X7="",NA(),X7)</f>
        <v>89.73</v>
      </c>
      <c r="Y6" s="33">
        <f t="shared" ref="Y6:AG6" si="4">IF(Y7="",NA(),Y7)</f>
        <v>91.57</v>
      </c>
      <c r="Z6" s="33">
        <f t="shared" si="4"/>
        <v>63.08</v>
      </c>
      <c r="AA6" s="33">
        <f t="shared" si="4"/>
        <v>90.49</v>
      </c>
      <c r="AB6" s="33">
        <f t="shared" si="4"/>
        <v>85.92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3">
        <f>IF(BE7="",NA(),BE7)</f>
        <v>928.08</v>
      </c>
      <c r="BF6" s="33">
        <f t="shared" ref="BF6:BN6" si="7">IF(BF7="",NA(),BF7)</f>
        <v>820.72</v>
      </c>
      <c r="BG6" s="33">
        <f t="shared" si="7"/>
        <v>910.86</v>
      </c>
      <c r="BH6" s="33">
        <f t="shared" si="7"/>
        <v>678.08</v>
      </c>
      <c r="BI6" s="33">
        <f t="shared" si="7"/>
        <v>691.87</v>
      </c>
      <c r="BJ6" s="33">
        <f t="shared" si="7"/>
        <v>1764.87</v>
      </c>
      <c r="BK6" s="33">
        <f t="shared" si="7"/>
        <v>1622.51</v>
      </c>
      <c r="BL6" s="33">
        <f t="shared" si="7"/>
        <v>1569.13</v>
      </c>
      <c r="BM6" s="33">
        <f t="shared" si="7"/>
        <v>1436</v>
      </c>
      <c r="BN6" s="33">
        <f t="shared" si="7"/>
        <v>1434.89</v>
      </c>
      <c r="BO6" s="32" t="str">
        <f>IF(BO7="","",IF(BO7="-","【-】","【"&amp;SUBSTITUTE(TEXT(BO7,"#,##0.00"),"-","△")&amp;"】"))</f>
        <v>【1,457.06】</v>
      </c>
      <c r="BP6" s="33">
        <f>IF(BP7="",NA(),BP7)</f>
        <v>59.02</v>
      </c>
      <c r="BQ6" s="33">
        <f t="shared" ref="BQ6:BY6" si="8">IF(BQ7="",NA(),BQ7)</f>
        <v>65</v>
      </c>
      <c r="BR6" s="33">
        <f t="shared" si="8"/>
        <v>57.43</v>
      </c>
      <c r="BS6" s="33">
        <f t="shared" si="8"/>
        <v>64.709999999999994</v>
      </c>
      <c r="BT6" s="33">
        <f t="shared" si="8"/>
        <v>56.58</v>
      </c>
      <c r="BU6" s="33">
        <f t="shared" si="8"/>
        <v>60.75</v>
      </c>
      <c r="BV6" s="33">
        <f t="shared" si="8"/>
        <v>62.83</v>
      </c>
      <c r="BW6" s="33">
        <f t="shared" si="8"/>
        <v>64.63</v>
      </c>
      <c r="BX6" s="33">
        <f t="shared" si="8"/>
        <v>66.56</v>
      </c>
      <c r="BY6" s="33">
        <f t="shared" si="8"/>
        <v>66.22</v>
      </c>
      <c r="BZ6" s="32" t="str">
        <f>IF(BZ7="","",IF(BZ7="-","【-】","【"&amp;SUBSTITUTE(TEXT(BZ7,"#,##0.00"),"-","△")&amp;"】"))</f>
        <v>【64.73】</v>
      </c>
      <c r="CA6" s="33">
        <f>IF(CA7="",NA(),CA7)</f>
        <v>204.24</v>
      </c>
      <c r="CB6" s="33">
        <f t="shared" ref="CB6:CJ6" si="9">IF(CB7="",NA(),CB7)</f>
        <v>188.43</v>
      </c>
      <c r="CC6" s="33">
        <f t="shared" si="9"/>
        <v>213.58</v>
      </c>
      <c r="CD6" s="33">
        <f t="shared" si="9"/>
        <v>194.62</v>
      </c>
      <c r="CE6" s="33">
        <f t="shared" si="9"/>
        <v>222.53</v>
      </c>
      <c r="CF6" s="33">
        <f t="shared" si="9"/>
        <v>256</v>
      </c>
      <c r="CG6" s="33">
        <f t="shared" si="9"/>
        <v>250.43</v>
      </c>
      <c r="CH6" s="33">
        <f t="shared" si="9"/>
        <v>245.75</v>
      </c>
      <c r="CI6" s="33">
        <f t="shared" si="9"/>
        <v>244.29</v>
      </c>
      <c r="CJ6" s="33">
        <f t="shared" si="9"/>
        <v>246.72</v>
      </c>
      <c r="CK6" s="32" t="str">
        <f>IF(CK7="","",IF(CK7="-","【-】","【"&amp;SUBSTITUTE(TEXT(CK7,"#,##0.00"),"-","△")&amp;"】"))</f>
        <v>【250.25】</v>
      </c>
      <c r="CL6" s="33" t="str">
        <f>IF(CL7="",NA(),CL7)</f>
        <v>-</v>
      </c>
      <c r="CM6" s="33" t="str">
        <f t="shared" ref="CM6:CU6" si="10">IF(CM7="",NA(),CM7)</f>
        <v>-</v>
      </c>
      <c r="CN6" s="33" t="str">
        <f t="shared" si="10"/>
        <v>-</v>
      </c>
      <c r="CO6" s="33" t="str">
        <f t="shared" si="10"/>
        <v>-</v>
      </c>
      <c r="CP6" s="33" t="str">
        <f t="shared" si="10"/>
        <v>-</v>
      </c>
      <c r="CQ6" s="33">
        <f t="shared" si="10"/>
        <v>41.59</v>
      </c>
      <c r="CR6" s="33">
        <f t="shared" si="10"/>
        <v>42.31</v>
      </c>
      <c r="CS6" s="33">
        <f t="shared" si="10"/>
        <v>43.65</v>
      </c>
      <c r="CT6" s="33">
        <f t="shared" si="10"/>
        <v>43.58</v>
      </c>
      <c r="CU6" s="33">
        <f t="shared" si="10"/>
        <v>41.35</v>
      </c>
      <c r="CV6" s="32" t="str">
        <f>IF(CV7="","",IF(CV7="-","【-】","【"&amp;SUBSTITUTE(TEXT(CV7,"#,##0.00"),"-","△")&amp;"】"))</f>
        <v>【40.31】</v>
      </c>
      <c r="CW6" s="33">
        <f>IF(CW7="",NA(),CW7)</f>
        <v>72.67</v>
      </c>
      <c r="CX6" s="33">
        <f t="shared" ref="CX6:DF6" si="11">IF(CX7="",NA(),CX7)</f>
        <v>75.069999999999993</v>
      </c>
      <c r="CY6" s="33">
        <f t="shared" si="11"/>
        <v>76.98</v>
      </c>
      <c r="CZ6" s="33">
        <f t="shared" si="11"/>
        <v>78.319999999999993</v>
      </c>
      <c r="DA6" s="33">
        <f t="shared" si="11"/>
        <v>79.400000000000006</v>
      </c>
      <c r="DB6" s="33">
        <f t="shared" si="11"/>
        <v>80.47</v>
      </c>
      <c r="DC6" s="33">
        <f t="shared" si="11"/>
        <v>81.3</v>
      </c>
      <c r="DD6" s="33">
        <f t="shared" si="11"/>
        <v>82.2</v>
      </c>
      <c r="DE6" s="33">
        <f t="shared" si="11"/>
        <v>82.35</v>
      </c>
      <c r="DF6" s="33">
        <f t="shared" si="11"/>
        <v>82.9</v>
      </c>
      <c r="DG6" s="32" t="str">
        <f>IF(DG7="","",IF(DG7="-","【-】","【"&amp;SUBSTITUTE(TEXT(DG7,"#,##0.00"),"-","△")&amp;"】"))</f>
        <v>【81.28】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2">
        <f>IF(ED7="",NA(),ED7)</f>
        <v>0</v>
      </c>
      <c r="EE6" s="32">
        <f t="shared" ref="EE6:EM6" si="14">IF(EE7="",NA(),EE7)</f>
        <v>0</v>
      </c>
      <c r="EF6" s="32">
        <f t="shared" si="14"/>
        <v>0</v>
      </c>
      <c r="EG6" s="32">
        <f t="shared" si="14"/>
        <v>0</v>
      </c>
      <c r="EH6" s="33">
        <f t="shared" si="14"/>
        <v>0.19</v>
      </c>
      <c r="EI6" s="33">
        <f t="shared" si="14"/>
        <v>0.1</v>
      </c>
      <c r="EJ6" s="33">
        <f t="shared" si="14"/>
        <v>0.11</v>
      </c>
      <c r="EK6" s="33">
        <f t="shared" si="14"/>
        <v>0.05</v>
      </c>
      <c r="EL6" s="33">
        <f t="shared" si="14"/>
        <v>0.04</v>
      </c>
      <c r="EM6" s="33">
        <f t="shared" si="14"/>
        <v>7.0000000000000007E-2</v>
      </c>
      <c r="EN6" s="32" t="str">
        <f>IF(EN7="","",IF(EN7="-","【-】","【"&amp;SUBSTITUTE(TEXT(EN7,"#,##0.00"),"-","△")&amp;"】"))</f>
        <v>【0.10】</v>
      </c>
    </row>
    <row r="7" spans="1:144" s="34" customFormat="1">
      <c r="A7" s="26"/>
      <c r="B7" s="35">
        <v>2015</v>
      </c>
      <c r="C7" s="35">
        <v>44229</v>
      </c>
      <c r="D7" s="35">
        <v>47</v>
      </c>
      <c r="E7" s="35">
        <v>17</v>
      </c>
      <c r="F7" s="35">
        <v>4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43.29</v>
      </c>
      <c r="P7" s="36">
        <v>80.27</v>
      </c>
      <c r="Q7" s="36">
        <v>2214</v>
      </c>
      <c r="R7" s="36">
        <v>8483</v>
      </c>
      <c r="S7" s="36">
        <v>82.01</v>
      </c>
      <c r="T7" s="36">
        <v>103.44</v>
      </c>
      <c r="U7" s="36">
        <v>3670</v>
      </c>
      <c r="V7" s="36">
        <v>2.38</v>
      </c>
      <c r="W7" s="36">
        <v>1542.02</v>
      </c>
      <c r="X7" s="36">
        <v>89.73</v>
      </c>
      <c r="Y7" s="36">
        <v>91.57</v>
      </c>
      <c r="Z7" s="36">
        <v>63.08</v>
      </c>
      <c r="AA7" s="36">
        <v>90.49</v>
      </c>
      <c r="AB7" s="36">
        <v>85.92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928.08</v>
      </c>
      <c r="BF7" s="36">
        <v>820.72</v>
      </c>
      <c r="BG7" s="36">
        <v>910.86</v>
      </c>
      <c r="BH7" s="36">
        <v>678.08</v>
      </c>
      <c r="BI7" s="36">
        <v>691.87</v>
      </c>
      <c r="BJ7" s="36">
        <v>1764.87</v>
      </c>
      <c r="BK7" s="36">
        <v>1622.51</v>
      </c>
      <c r="BL7" s="36">
        <v>1569.13</v>
      </c>
      <c r="BM7" s="36">
        <v>1436</v>
      </c>
      <c r="BN7" s="36">
        <v>1434.89</v>
      </c>
      <c r="BO7" s="36">
        <v>1457.06</v>
      </c>
      <c r="BP7" s="36">
        <v>59.02</v>
      </c>
      <c r="BQ7" s="36">
        <v>65</v>
      </c>
      <c r="BR7" s="36">
        <v>57.43</v>
      </c>
      <c r="BS7" s="36">
        <v>64.709999999999994</v>
      </c>
      <c r="BT7" s="36">
        <v>56.58</v>
      </c>
      <c r="BU7" s="36">
        <v>60.75</v>
      </c>
      <c r="BV7" s="36">
        <v>62.83</v>
      </c>
      <c r="BW7" s="36">
        <v>64.63</v>
      </c>
      <c r="BX7" s="36">
        <v>66.56</v>
      </c>
      <c r="BY7" s="36">
        <v>66.22</v>
      </c>
      <c r="BZ7" s="36">
        <v>64.73</v>
      </c>
      <c r="CA7" s="36">
        <v>204.24</v>
      </c>
      <c r="CB7" s="36">
        <v>188.43</v>
      </c>
      <c r="CC7" s="36">
        <v>213.58</v>
      </c>
      <c r="CD7" s="36">
        <v>194.62</v>
      </c>
      <c r="CE7" s="36">
        <v>222.53</v>
      </c>
      <c r="CF7" s="36">
        <v>256</v>
      </c>
      <c r="CG7" s="36">
        <v>250.43</v>
      </c>
      <c r="CH7" s="36">
        <v>245.75</v>
      </c>
      <c r="CI7" s="36">
        <v>244.29</v>
      </c>
      <c r="CJ7" s="36">
        <v>246.72</v>
      </c>
      <c r="CK7" s="36">
        <v>250.25</v>
      </c>
      <c r="CL7" s="36" t="s">
        <v>101</v>
      </c>
      <c r="CM7" s="36" t="s">
        <v>101</v>
      </c>
      <c r="CN7" s="36" t="s">
        <v>101</v>
      </c>
      <c r="CO7" s="36" t="s">
        <v>101</v>
      </c>
      <c r="CP7" s="36" t="s">
        <v>101</v>
      </c>
      <c r="CQ7" s="36">
        <v>41.59</v>
      </c>
      <c r="CR7" s="36">
        <v>42.31</v>
      </c>
      <c r="CS7" s="36">
        <v>43.65</v>
      </c>
      <c r="CT7" s="36">
        <v>43.58</v>
      </c>
      <c r="CU7" s="36">
        <v>41.35</v>
      </c>
      <c r="CV7" s="36">
        <v>40.31</v>
      </c>
      <c r="CW7" s="36">
        <v>72.67</v>
      </c>
      <c r="CX7" s="36">
        <v>75.069999999999993</v>
      </c>
      <c r="CY7" s="36">
        <v>76.98</v>
      </c>
      <c r="CZ7" s="36">
        <v>78.319999999999993</v>
      </c>
      <c r="DA7" s="36">
        <v>79.400000000000006</v>
      </c>
      <c r="DB7" s="36">
        <v>80.47</v>
      </c>
      <c r="DC7" s="36">
        <v>81.3</v>
      </c>
      <c r="DD7" s="36">
        <v>82.2</v>
      </c>
      <c r="DE7" s="36">
        <v>82.35</v>
      </c>
      <c r="DF7" s="36">
        <v>82.9</v>
      </c>
      <c r="DG7" s="36">
        <v>81.28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>
        <v>0</v>
      </c>
      <c r="EE7" s="36">
        <v>0</v>
      </c>
      <c r="EF7" s="36">
        <v>0</v>
      </c>
      <c r="EG7" s="36">
        <v>0</v>
      </c>
      <c r="EH7" s="36">
        <v>0.19</v>
      </c>
      <c r="EI7" s="36">
        <v>0.1</v>
      </c>
      <c r="EJ7" s="36">
        <v>0.11</v>
      </c>
      <c r="EK7" s="36">
        <v>0.05</v>
      </c>
      <c r="EL7" s="36">
        <v>0.04</v>
      </c>
      <c r="EM7" s="36">
        <v>7.0000000000000007E-2</v>
      </c>
      <c r="EN7" s="36">
        <v>0.1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40544</v>
      </c>
      <c r="C10" s="39">
        <f>DATEVALUE($B$6-3&amp;"年1月1日")</f>
        <v>40909</v>
      </c>
      <c r="D10" s="39">
        <f>DATEVALUE($B$6-2&amp;"年1月1日")</f>
        <v>41275</v>
      </c>
      <c r="E10" s="39">
        <f>DATEVALUE($B$6-1&amp;"年1月1日")</f>
        <v>41640</v>
      </c>
      <c r="F10" s="39">
        <f>DATEVALUE($B$6&amp;"年1月1日")</f>
        <v>42005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阿部 正臣</cp:lastModifiedBy>
  <dcterms:created xsi:type="dcterms:W3CDTF">2017-02-08T02:58:31Z</dcterms:created>
  <dcterms:modified xsi:type="dcterms:W3CDTF">2017-02-17T04:42:41Z</dcterms:modified>
  <cp:category/>
</cp:coreProperties>
</file>